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3\2. Febrero 2023\"/>
    </mc:Choice>
  </mc:AlternateContent>
  <xr:revisionPtr revIDLastSave="0" documentId="13_ncr:1_{CBD0D414-3679-4B98-963C-DA232643A2A8}" xr6:coauthVersionLast="47" xr6:coauthVersionMax="47" xr10:uidLastSave="{00000000-0000-0000-0000-000000000000}"/>
  <bookViews>
    <workbookView xWindow="-120" yWindow="-120" windowWidth="29040" windowHeight="15840" tabRatio="693" firstSheet="1" activeTab="1" xr2:uid="{00000000-000D-0000-FFFF-FFFF00000000}"/>
  </bookViews>
  <sheets>
    <sheet name="Contactos" sheetId="34" state="hidden" r:id="rId1"/>
    <sheet name="R1.02 (ex FORM. 9)" sheetId="3" r:id="rId2"/>
    <sheet name="bd_lista" sheetId="32" state="hidden" r:id="rId3"/>
    <sheet name="CUADRO" sheetId="31" state="hidden" r:id="rId4"/>
    <sheet name="Hoja de Trabajo para listado" sheetId="30" state="hidden"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s>
  <definedNames>
    <definedName name="_xlnm._FilterDatabase" localSheetId="2" hidden="1">bd_lista!$A$2:$E$591</definedName>
    <definedName name="_xlnm._FilterDatabase" localSheetId="11" hidden="1">CDI!$A$7:$H$72</definedName>
    <definedName name="_xlnm._FilterDatabase" localSheetId="0" hidden="1">Contactos!$A$3:$E$544</definedName>
    <definedName name="_xlnm._FilterDatabase" localSheetId="3" hidden="1">CUADRO!$A$5:$AA$1179</definedName>
    <definedName name="_xlnm._FilterDatabase" localSheetId="8" hidden="1">'CUT ME'!$A$7:$T$61</definedName>
    <definedName name="_xlnm._FilterDatabase" localSheetId="7" hidden="1">'CUT MN'!$A$7:$T$1795</definedName>
    <definedName name="_xlnm._FilterDatabase" localSheetId="16" hidden="1">CVD_AUTO!$A$7:$J$13</definedName>
    <definedName name="_xlnm._FilterDatabase" localSheetId="5" hidden="1">RESUMEN!$A$10:$AQ$600</definedName>
    <definedName name="_xlnm._FilterDatabase" localSheetId="13" hidden="1">'TCR ME'!$A$6:$F$6</definedName>
    <definedName name="_xlnm._FilterDatabase" localSheetId="12" hidden="1">'TCR MN'!$A$6:$F$52</definedName>
    <definedName name="_xlnm._FilterDatabase" localSheetId="15" hidden="1">'TFD ME'!$A$6:$F$6</definedName>
    <definedName name="_xlnm._FilterDatabase" localSheetId="14" hidden="1">'TFD MN'!$A$6:$F$15</definedName>
    <definedName name="_xlnm._FilterDatabase" localSheetId="10" hidden="1">'TRL ME'!$A$7:$P$9</definedName>
    <definedName name="_xlnm._FilterDatabase" localSheetId="9" hidden="1">'TRL MN'!$A$7:$P$32</definedName>
    <definedName name="_Key1" localSheetId="2"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2"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2"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CDI!$A$1:$H$76</definedName>
    <definedName name="_xlnm.Print_Area" localSheetId="6">CONCEPTOS!$A$1:$C$58</definedName>
    <definedName name="_xlnm.Print_Area" localSheetId="8">'CUT ME'!$A$1:$T$103</definedName>
    <definedName name="_xlnm.Print_Area" localSheetId="7">'CUT MN'!$A$1:$T$1816</definedName>
    <definedName name="_xlnm.Print_Area" localSheetId="16">CVD_AUTO!$A$1:$J$21</definedName>
    <definedName name="_xlnm.Print_Area" localSheetId="1">'R1.02 (ex FORM. 9)'!$A$1:$AF$61</definedName>
    <definedName name="_xlnm.Print_Area" localSheetId="5">RESUMEN!$A$1:$AQ$603</definedName>
    <definedName name="_xlnm.Print_Area" localSheetId="13">'TCR ME'!$A$1:$G$11</definedName>
    <definedName name="_xlnm.Print_Area" localSheetId="12">'TCR MN'!$A$1:$F$54</definedName>
    <definedName name="_xlnm.Print_Area" localSheetId="15">'TFD ME'!$A$1:$G$10</definedName>
    <definedName name="_xlnm.Print_Area" localSheetId="14">'TFD MN'!$A$1:$F$17</definedName>
    <definedName name="_xlnm.Print_Area" localSheetId="10">'TRL ME'!$A$1:$Q$30</definedName>
    <definedName name="_xlnm.Print_Area" localSheetId="9">'TRL MN'!$A$1:$Q$52</definedName>
    <definedName name="cod_ent">[1]RESUMEN!$A$11:$A$616</definedName>
    <definedName name="Cuadro_Ent">[1]RESUMEN!$A$11:$C$616</definedName>
    <definedName name="gy" localSheetId="9" hidden="1">#REF!</definedName>
    <definedName name="gy" hidden="1">#REF!</definedName>
    <definedName name="MARZO" localSheetId="2"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CVD_AUTO!$1:$7</definedName>
    <definedName name="_xlnm.Print_Titles" localSheetId="5">RESUMEN!$1:$10</definedName>
    <definedName name="_xlnm.Print_Titles" localSheetId="10">'TRL ME'!$1:$6</definedName>
    <definedName name="_xlnm.Print_Titles" localSheetId="9">'TRL MN'!$1:$7</definedName>
  </definedNames>
  <calcPr calcId="191029"/>
  <pivotCaches>
    <pivotCache cacheId="125" r:id="rId22"/>
    <pivotCache cacheId="129" r:id="rId23"/>
    <pivotCache cacheId="134" r:id="rId24"/>
    <pivotCache cacheId="143" r:id="rId25"/>
    <pivotCache cacheId="147" r:id="rId26"/>
  </pivotCaches>
</workbook>
</file>

<file path=xl/calcChain.xml><?xml version="1.0" encoding="utf-8"?>
<calcChain xmlns="http://schemas.openxmlformats.org/spreadsheetml/2006/main">
  <c r="G618" i="8" l="1"/>
  <c r="I20" i="33" l="1"/>
  <c r="H20" i="33"/>
  <c r="P13" i="20"/>
  <c r="O13" i="20"/>
  <c r="N13" i="20"/>
  <c r="M13" i="20"/>
  <c r="L13" i="20"/>
  <c r="Q86" i="26"/>
  <c r="P86" i="26"/>
  <c r="O86" i="26"/>
  <c r="N86" i="26"/>
  <c r="Q1797" i="25"/>
  <c r="P1797" i="25"/>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8" i="21"/>
  <c r="H9" i="21"/>
  <c r="H10" i="21"/>
  <c r="H11" i="21"/>
  <c r="H12" i="21"/>
  <c r="H13" i="21"/>
  <c r="H14" i="21"/>
  <c r="H15" i="21"/>
  <c r="H16" i="21"/>
  <c r="H17" i="21"/>
  <c r="H18" i="21"/>
  <c r="H19" i="21"/>
  <c r="H20" i="21"/>
  <c r="H21" i="21"/>
  <c r="H22" i="21"/>
  <c r="H23" i="21"/>
  <c r="H24" i="21"/>
  <c r="H25" i="21"/>
  <c r="H26" i="21"/>
  <c r="H27" i="21"/>
  <c r="H28" i="21"/>
  <c r="H29" i="21"/>
  <c r="H30" i="21"/>
  <c r="D74" i="21"/>
  <c r="E74" i="21"/>
  <c r="F74" i="21"/>
  <c r="G74" i="21"/>
  <c r="P34" i="29" l="1"/>
  <c r="O34" i="29"/>
  <c r="N34" i="29"/>
  <c r="B600" i="8"/>
  <c r="B598" i="8"/>
  <c r="B597" i="8"/>
  <c r="B596" i="8"/>
  <c r="B595" i="8"/>
  <c r="B594" i="8"/>
  <c r="B593" i="8"/>
  <c r="B592" i="8"/>
  <c r="B591" i="8"/>
  <c r="B590" i="8"/>
  <c r="B589" i="8"/>
  <c r="B588" i="8"/>
  <c r="B587" i="8"/>
  <c r="B586" i="8"/>
  <c r="B585" i="8"/>
  <c r="B584" i="8"/>
  <c r="B583" i="8"/>
  <c r="B582" i="8"/>
  <c r="B581" i="8"/>
  <c r="B580" i="8"/>
  <c r="B579" i="8"/>
  <c r="B578" i="8"/>
  <c r="B577" i="8"/>
  <c r="B576" i="8"/>
  <c r="C575" i="8"/>
  <c r="B575" i="8"/>
  <c r="B574" i="8"/>
  <c r="B573" i="8"/>
  <c r="B572" i="8"/>
  <c r="B571" i="8"/>
  <c r="B570" i="8"/>
  <c r="B569" i="8"/>
  <c r="C568" i="8"/>
  <c r="B568" i="8"/>
  <c r="B567" i="8"/>
  <c r="C566" i="8"/>
  <c r="B566" i="8"/>
  <c r="C565" i="8"/>
  <c r="B565"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B213" i="8"/>
  <c r="C212" i="8"/>
  <c r="B212" i="8"/>
  <c r="B211" i="8"/>
  <c r="B210" i="8"/>
  <c r="B209" i="8"/>
  <c r="C208" i="8"/>
  <c r="B208" i="8"/>
  <c r="C207" i="8"/>
  <c r="B207" i="8"/>
  <c r="C206" i="8"/>
  <c r="B206" i="8"/>
  <c r="C205" i="8"/>
  <c r="B205" i="8"/>
  <c r="C204" i="8"/>
  <c r="B204" i="8"/>
  <c r="C203" i="8"/>
  <c r="B203" i="8"/>
  <c r="C202" i="8"/>
  <c r="B202" i="8"/>
  <c r="C201" i="8"/>
  <c r="B201" i="8"/>
  <c r="C200" i="8"/>
  <c r="B200" i="8"/>
  <c r="C199" i="8"/>
  <c r="B199" i="8"/>
  <c r="C198" i="8"/>
  <c r="B198"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B166" i="8"/>
  <c r="B165" i="8"/>
  <c r="B164" i="8"/>
  <c r="B163" i="8"/>
  <c r="B162" i="8"/>
  <c r="B161" i="8"/>
  <c r="B160" i="8"/>
  <c r="B159" i="8"/>
  <c r="B158" i="8"/>
  <c r="B157" i="8"/>
  <c r="C156" i="8"/>
  <c r="B156" i="8"/>
  <c r="C155" i="8"/>
  <c r="B155" i="8"/>
  <c r="B154" i="8"/>
  <c r="B153" i="8"/>
  <c r="B152" i="8"/>
  <c r="C151" i="8"/>
  <c r="B151" i="8"/>
  <c r="B150" i="8"/>
  <c r="C149" i="8"/>
  <c r="B149" i="8"/>
  <c r="C148" i="8"/>
  <c r="B148" i="8"/>
  <c r="C147" i="8"/>
  <c r="B147" i="8"/>
  <c r="C146" i="8"/>
  <c r="B146" i="8"/>
  <c r="C145" i="8"/>
  <c r="B145"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B70" i="8"/>
  <c r="C69" i="8"/>
  <c r="B69" i="8"/>
  <c r="C68" i="8"/>
  <c r="B68" i="8"/>
  <c r="C67" i="8"/>
  <c r="B67" i="8"/>
  <c r="C66" i="8"/>
  <c r="B66" i="8"/>
  <c r="B65" i="8"/>
  <c r="C64" i="8"/>
  <c r="B64" i="8"/>
  <c r="C63" i="8"/>
  <c r="B63" i="8"/>
  <c r="C62" i="8"/>
  <c r="B62" i="8"/>
  <c r="C61" i="8"/>
  <c r="B61" i="8"/>
  <c r="C60" i="8"/>
  <c r="B60" i="8"/>
  <c r="C59" i="8"/>
  <c r="B59" i="8"/>
  <c r="C58" i="8"/>
  <c r="B58" i="8"/>
  <c r="C57" i="8"/>
  <c r="B57" i="8"/>
  <c r="C56" i="8"/>
  <c r="B56" i="8"/>
  <c r="C55" i="8"/>
  <c r="B55" i="8"/>
  <c r="C54" i="8"/>
  <c r="B54" i="8"/>
  <c r="C53" i="8"/>
  <c r="B53" i="8"/>
  <c r="C52" i="8"/>
  <c r="B52" i="8"/>
  <c r="C51" i="8"/>
  <c r="B51" i="8"/>
  <c r="C50" i="8"/>
  <c r="B50" i="8"/>
  <c r="C49" i="8"/>
  <c r="B49" i="8"/>
  <c r="C48" i="8"/>
  <c r="B48" i="8"/>
  <c r="C47" i="8"/>
  <c r="B47" i="8"/>
  <c r="C46" i="8"/>
  <c r="B46" i="8"/>
  <c r="C45" i="8"/>
  <c r="B45" i="8"/>
  <c r="C44" i="8"/>
  <c r="B44" i="8"/>
  <c r="C43" i="8"/>
  <c r="B43" i="8"/>
  <c r="C42" i="8"/>
  <c r="B42" i="8"/>
  <c r="C41" i="8"/>
  <c r="B41" i="8"/>
  <c r="C40" i="8"/>
  <c r="B40" i="8"/>
  <c r="C39" i="8"/>
  <c r="B39" i="8"/>
  <c r="C38" i="8"/>
  <c r="B38" i="8"/>
  <c r="C37" i="8"/>
  <c r="B37" i="8"/>
  <c r="C36" i="8"/>
  <c r="B36" i="8"/>
  <c r="C35" i="8"/>
  <c r="B35" i="8"/>
  <c r="C34" i="8"/>
  <c r="B34" i="8"/>
  <c r="C33" i="8"/>
  <c r="B33" i="8"/>
  <c r="C32" i="8"/>
  <c r="B32" i="8"/>
  <c r="C31" i="8"/>
  <c r="B31" i="8"/>
  <c r="C30" i="8"/>
  <c r="B30" i="8"/>
  <c r="C29" i="8"/>
  <c r="B29" i="8"/>
  <c r="C28" i="8"/>
  <c r="B28" i="8"/>
  <c r="C27" i="8"/>
  <c r="B27" i="8"/>
  <c r="C26" i="8"/>
  <c r="B26" i="8"/>
  <c r="C25" i="8"/>
  <c r="B25" i="8"/>
  <c r="C24" i="8"/>
  <c r="B24" i="8"/>
  <c r="C23" i="8"/>
  <c r="B23" i="8"/>
  <c r="C22" i="8"/>
  <c r="B22" i="8"/>
  <c r="C21" i="8"/>
  <c r="B21" i="8"/>
  <c r="C20" i="8"/>
  <c r="B20" i="8"/>
  <c r="C19" i="8"/>
  <c r="B19" i="8"/>
  <c r="C18" i="8"/>
  <c r="B18" i="8"/>
  <c r="C17" i="8"/>
  <c r="B17" i="8"/>
  <c r="C16" i="8"/>
  <c r="B16" i="8"/>
  <c r="C15" i="8"/>
  <c r="B15" i="8"/>
  <c r="C14" i="8"/>
  <c r="B14" i="8"/>
  <c r="B13" i="8"/>
  <c r="C12" i="8"/>
  <c r="B12" i="8"/>
  <c r="C11" i="8"/>
  <c r="B11" i="8"/>
  <c r="H74" i="21" l="1"/>
  <c r="O1797" i="25" l="1"/>
  <c r="N1797" i="25"/>
  <c r="M50" i="3" l="1"/>
  <c r="I50" i="3"/>
  <c r="C50" i="3"/>
  <c r="G622" i="8" l="1"/>
  <c r="CF2" i="30"/>
  <c r="F9" i="36" l="1"/>
  <c r="G9" i="36"/>
  <c r="A4" i="36"/>
  <c r="A3" i="36"/>
  <c r="F17" i="35"/>
  <c r="A4" i="35"/>
  <c r="A3" i="35"/>
  <c r="G624" i="8" l="1"/>
  <c r="G619" i="8"/>
  <c r="DI3" i="30"/>
  <c r="DH3" i="30"/>
  <c r="B48" i="31"/>
  <c r="B78" i="31"/>
  <c r="B96" i="31"/>
  <c r="B70" i="31"/>
  <c r="B74" i="31"/>
  <c r="B152" i="31"/>
  <c r="B146" i="31"/>
  <c r="B176" i="31"/>
  <c r="B354" i="31"/>
  <c r="B164" i="31"/>
  <c r="B228" i="31"/>
  <c r="B144" i="31"/>
  <c r="B166" i="31"/>
  <c r="B1108" i="31"/>
  <c r="B1096" i="31"/>
  <c r="B1100" i="31"/>
  <c r="B1102" i="31"/>
  <c r="B1118" i="31"/>
  <c r="B1098" i="31"/>
  <c r="B1110" i="31"/>
  <c r="B1116" i="31"/>
  <c r="B1124" i="31"/>
  <c r="X147" i="31" l="1"/>
  <c r="Y147" i="31" s="1"/>
  <c r="V147" i="31"/>
  <c r="U147" i="31"/>
  <c r="C147" i="31"/>
  <c r="X146" i="31"/>
  <c r="Y146" i="31" s="1"/>
  <c r="AA146" i="31" s="1"/>
  <c r="V146" i="31"/>
  <c r="W146" i="31" s="1"/>
  <c r="U146" i="31"/>
  <c r="C146" i="31"/>
  <c r="D146" i="31" s="1"/>
  <c r="Z146"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G10" i="28"/>
  <c r="F10" i="28"/>
  <c r="A4" i="28"/>
  <c r="A3" i="28"/>
  <c r="F54"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5" i="3"/>
  <c r="C45" i="3"/>
  <c r="C44" i="3"/>
  <c r="F43" i="3"/>
  <c r="C43" i="3"/>
  <c r="C42" i="3"/>
  <c r="F41" i="3"/>
  <c r="C41" i="3"/>
  <c r="F40" i="3"/>
  <c r="F39" i="3"/>
  <c r="C39" i="3"/>
  <c r="F38" i="3"/>
  <c r="C38" i="3"/>
  <c r="F37" i="3"/>
  <c r="C37" i="3"/>
  <c r="F36" i="3"/>
  <c r="C36" i="3"/>
  <c r="F35" i="3"/>
  <c r="C35" i="3"/>
  <c r="F34" i="3"/>
  <c r="C34" i="3"/>
  <c r="C33" i="3"/>
  <c r="C32" i="3"/>
  <c r="F31" i="3"/>
  <c r="C31" i="3"/>
  <c r="F30" i="3"/>
  <c r="C30" i="3"/>
  <c r="F29" i="3"/>
  <c r="C29" i="3"/>
  <c r="C28" i="3"/>
  <c r="F27" i="3"/>
  <c r="C26" i="3"/>
  <c r="F25" i="3"/>
  <c r="C25"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31" i="31"/>
  <c r="Y231" i="31" s="1"/>
  <c r="V231" i="31"/>
  <c r="U231" i="31"/>
  <c r="C231" i="31"/>
  <c r="X230" i="31"/>
  <c r="Z230" i="31" s="1"/>
  <c r="V230" i="31"/>
  <c r="W230" i="31" s="1"/>
  <c r="U230" i="31"/>
  <c r="C230" i="31"/>
  <c r="D230" i="31" s="1"/>
  <c r="B230" i="31"/>
  <c r="X313" i="31"/>
  <c r="Y313" i="31" s="1"/>
  <c r="V313" i="31"/>
  <c r="U313" i="31"/>
  <c r="C313" i="31"/>
  <c r="X312" i="31"/>
  <c r="Z312" i="31" s="1"/>
  <c r="V312" i="31"/>
  <c r="W312" i="31" s="1"/>
  <c r="U312" i="31"/>
  <c r="C312" i="31"/>
  <c r="D312" i="31" s="1"/>
  <c r="B312" i="31"/>
  <c r="X221" i="31"/>
  <c r="Y221" i="31" s="1"/>
  <c r="V221" i="31"/>
  <c r="U221" i="31"/>
  <c r="C221" i="31"/>
  <c r="X220" i="31"/>
  <c r="Z220" i="31" s="1"/>
  <c r="V220" i="31"/>
  <c r="W220" i="31" s="1"/>
  <c r="U220" i="31"/>
  <c r="C220" i="31"/>
  <c r="D220" i="31" s="1"/>
  <c r="B220" i="31"/>
  <c r="X27" i="31"/>
  <c r="Y27" i="31" s="1"/>
  <c r="V27" i="31"/>
  <c r="U27" i="31"/>
  <c r="C27" i="31"/>
  <c r="X26" i="31"/>
  <c r="Z26" i="31" s="1"/>
  <c r="V26" i="31"/>
  <c r="W26" i="31" s="1"/>
  <c r="U26" i="31"/>
  <c r="C26" i="31"/>
  <c r="D26" i="31" s="1"/>
  <c r="B26" i="31"/>
  <c r="X47" i="31"/>
  <c r="Y47" i="31" s="1"/>
  <c r="V47" i="31"/>
  <c r="U47" i="31"/>
  <c r="C47" i="31"/>
  <c r="X46" i="31"/>
  <c r="Z46" i="31" s="1"/>
  <c r="V46" i="31"/>
  <c r="W46" i="31" s="1"/>
  <c r="U46" i="31"/>
  <c r="C46" i="31"/>
  <c r="D46" i="31" s="1"/>
  <c r="B46" i="31"/>
  <c r="X45" i="31"/>
  <c r="Y45" i="31" s="1"/>
  <c r="V45" i="31"/>
  <c r="U45" i="31"/>
  <c r="C45" i="31"/>
  <c r="X44" i="31"/>
  <c r="Y44" i="31" s="1"/>
  <c r="AA44" i="31" s="1"/>
  <c r="V44" i="31"/>
  <c r="W44" i="31" s="1"/>
  <c r="U44" i="31"/>
  <c r="C44" i="31"/>
  <c r="D44" i="31" s="1"/>
  <c r="B44" i="31"/>
  <c r="X33" i="31"/>
  <c r="Y33" i="31" s="1"/>
  <c r="V33" i="31"/>
  <c r="U33" i="31"/>
  <c r="C33" i="31"/>
  <c r="X32" i="31"/>
  <c r="Y32" i="31" s="1"/>
  <c r="AA32" i="31" s="1"/>
  <c r="V32" i="31"/>
  <c r="W32" i="31" s="1"/>
  <c r="U32" i="31"/>
  <c r="C32" i="31"/>
  <c r="D32" i="31" s="1"/>
  <c r="B32" i="31"/>
  <c r="X35" i="31"/>
  <c r="Y35" i="31" s="1"/>
  <c r="V35" i="31"/>
  <c r="U35" i="31"/>
  <c r="C35" i="31"/>
  <c r="X34" i="31"/>
  <c r="Z34" i="31" s="1"/>
  <c r="V34" i="31"/>
  <c r="W34" i="31" s="1"/>
  <c r="U34" i="31"/>
  <c r="C34" i="31"/>
  <c r="D34" i="31" s="1"/>
  <c r="B34" i="31"/>
  <c r="X43" i="31"/>
  <c r="Y43" i="31" s="1"/>
  <c r="V43" i="31"/>
  <c r="U43" i="31"/>
  <c r="C43" i="31"/>
  <c r="X42" i="31"/>
  <c r="Z42" i="31" s="1"/>
  <c r="V42" i="31"/>
  <c r="W42" i="31" s="1"/>
  <c r="U42" i="31"/>
  <c r="C42" i="31"/>
  <c r="D42" i="31" s="1"/>
  <c r="B42" i="31"/>
  <c r="X41" i="31"/>
  <c r="Y41" i="31" s="1"/>
  <c r="V41" i="31"/>
  <c r="U41" i="31"/>
  <c r="C41" i="31"/>
  <c r="X40" i="31"/>
  <c r="Z40" i="31" s="1"/>
  <c r="V40" i="31"/>
  <c r="W40" i="31" s="1"/>
  <c r="U40" i="31"/>
  <c r="C40" i="31"/>
  <c r="D40" i="31" s="1"/>
  <c r="B40" i="31"/>
  <c r="X31" i="31"/>
  <c r="Y31" i="31" s="1"/>
  <c r="V31" i="31"/>
  <c r="U31" i="31"/>
  <c r="C31" i="31"/>
  <c r="X30" i="31"/>
  <c r="Z30" i="31" s="1"/>
  <c r="V30" i="31"/>
  <c r="W30" i="31" s="1"/>
  <c r="U30" i="31"/>
  <c r="C30" i="31"/>
  <c r="D30" i="31" s="1"/>
  <c r="B30" i="31"/>
  <c r="X29" i="31"/>
  <c r="Y29" i="31" s="1"/>
  <c r="V29" i="31"/>
  <c r="U29" i="31"/>
  <c r="C29" i="31"/>
  <c r="X28" i="31"/>
  <c r="Y28" i="31" s="1"/>
  <c r="AA28" i="31" s="1"/>
  <c r="V28" i="31"/>
  <c r="W28" i="31" s="1"/>
  <c r="U28" i="31"/>
  <c r="C28" i="31"/>
  <c r="D28" i="31" s="1"/>
  <c r="B28" i="31"/>
  <c r="X39" i="31"/>
  <c r="Y39" i="31" s="1"/>
  <c r="V39" i="31"/>
  <c r="U39" i="31"/>
  <c r="C39" i="31"/>
  <c r="X38" i="31"/>
  <c r="Z38" i="31" s="1"/>
  <c r="V38" i="31"/>
  <c r="W38" i="31" s="1"/>
  <c r="U38" i="31"/>
  <c r="C38" i="31"/>
  <c r="D38" i="31" s="1"/>
  <c r="B38" i="31"/>
  <c r="X37" i="31"/>
  <c r="Y37" i="31" s="1"/>
  <c r="V37" i="31"/>
  <c r="U37" i="31"/>
  <c r="C37" i="31"/>
  <c r="X36" i="31"/>
  <c r="Y36" i="31" s="1"/>
  <c r="AA36" i="31" s="1"/>
  <c r="V36" i="31"/>
  <c r="W36" i="31" s="1"/>
  <c r="U36" i="31"/>
  <c r="C36" i="31"/>
  <c r="D36" i="31" s="1"/>
  <c r="B36" i="31"/>
  <c r="X379" i="31"/>
  <c r="Y379" i="31" s="1"/>
  <c r="V379" i="31"/>
  <c r="U379" i="31"/>
  <c r="C379" i="31"/>
  <c r="X378" i="31"/>
  <c r="Y378" i="31" s="1"/>
  <c r="AA378" i="31" s="1"/>
  <c r="V378" i="31"/>
  <c r="W378" i="31" s="1"/>
  <c r="U378" i="31"/>
  <c r="C378" i="31"/>
  <c r="D378" i="31" s="1"/>
  <c r="B378" i="31"/>
  <c r="X25" i="31"/>
  <c r="Y25" i="31" s="1"/>
  <c r="V25" i="31"/>
  <c r="U25" i="31"/>
  <c r="C25" i="31"/>
  <c r="X24" i="31"/>
  <c r="Y24" i="31" s="1"/>
  <c r="AA24" i="31" s="1"/>
  <c r="V24" i="31"/>
  <c r="W24" i="31" s="1"/>
  <c r="U24" i="31"/>
  <c r="C24" i="31"/>
  <c r="D24" i="31" s="1"/>
  <c r="B24" i="31"/>
  <c r="X23" i="31"/>
  <c r="Y23" i="31" s="1"/>
  <c r="V23" i="31"/>
  <c r="U23" i="31"/>
  <c r="C23" i="31"/>
  <c r="X22" i="31"/>
  <c r="Z22" i="31" s="1"/>
  <c r="V22" i="31"/>
  <c r="W22" i="31" s="1"/>
  <c r="U22" i="31"/>
  <c r="C22" i="31"/>
  <c r="D22" i="31" s="1"/>
  <c r="B22" i="31"/>
  <c r="X155" i="31"/>
  <c r="Y155" i="31" s="1"/>
  <c r="V155" i="31"/>
  <c r="U155" i="31"/>
  <c r="C155" i="31"/>
  <c r="X154" i="31"/>
  <c r="Z154" i="31" s="1"/>
  <c r="V154" i="31"/>
  <c r="W154" i="31" s="1"/>
  <c r="U154" i="31"/>
  <c r="C154" i="31"/>
  <c r="D154" i="31" s="1"/>
  <c r="B154" i="31"/>
  <c r="X1113" i="31"/>
  <c r="Y1113" i="31" s="1"/>
  <c r="V1113" i="31"/>
  <c r="U1113" i="31"/>
  <c r="C1113" i="31"/>
  <c r="X1112" i="31"/>
  <c r="Z1112" i="31" s="1"/>
  <c r="V1112" i="31"/>
  <c r="W1112" i="31" s="1"/>
  <c r="U1112" i="31"/>
  <c r="C1112" i="31"/>
  <c r="D1112" i="31" s="1"/>
  <c r="B1112" i="31"/>
  <c r="V1139" i="31"/>
  <c r="U1139" i="31"/>
  <c r="C1139" i="31"/>
  <c r="AA1138" i="31"/>
  <c r="Z1138" i="31"/>
  <c r="V1138" i="31"/>
  <c r="W1138" i="31" s="1"/>
  <c r="U1138" i="31"/>
  <c r="C1138" i="31"/>
  <c r="D1138" i="31" s="1"/>
  <c r="V1107" i="31"/>
  <c r="U1107" i="31"/>
  <c r="C1107" i="31"/>
  <c r="AA1106" i="31"/>
  <c r="Z1106" i="31"/>
  <c r="V1106" i="31"/>
  <c r="W1106" i="31" s="1"/>
  <c r="U1106" i="31"/>
  <c r="C1106" i="31"/>
  <c r="D1106" i="31" s="1"/>
  <c r="X21" i="31"/>
  <c r="Y21" i="31" s="1"/>
  <c r="V21" i="31"/>
  <c r="U21" i="31"/>
  <c r="C21" i="31"/>
  <c r="X20" i="31"/>
  <c r="Z20" i="31" s="1"/>
  <c r="V20" i="31"/>
  <c r="W20" i="31" s="1"/>
  <c r="U20" i="31"/>
  <c r="C20" i="31"/>
  <c r="D20" i="31" s="1"/>
  <c r="B20" i="31"/>
  <c r="V1093" i="31"/>
  <c r="U1093" i="31"/>
  <c r="C1093" i="31"/>
  <c r="AA1092" i="31"/>
  <c r="Z1092" i="31"/>
  <c r="V1092" i="31"/>
  <c r="W1092" i="31" s="1"/>
  <c r="U1092" i="31"/>
  <c r="C1092" i="31"/>
  <c r="D1092" i="31" s="1"/>
  <c r="V1091" i="31"/>
  <c r="U1091" i="31"/>
  <c r="C1091" i="31"/>
  <c r="AA1090" i="31"/>
  <c r="Z1090" i="31"/>
  <c r="V1090" i="31"/>
  <c r="W1090" i="31" s="1"/>
  <c r="U1090" i="31"/>
  <c r="C1090" i="31"/>
  <c r="D1090" i="31" s="1"/>
  <c r="X259" i="31"/>
  <c r="Y259" i="31" s="1"/>
  <c r="V259" i="31"/>
  <c r="U259" i="31"/>
  <c r="C259" i="31"/>
  <c r="X258" i="31"/>
  <c r="Z258" i="31" s="1"/>
  <c r="V258" i="31"/>
  <c r="W258" i="31" s="1"/>
  <c r="U258" i="31"/>
  <c r="C258" i="31"/>
  <c r="D258" i="31" s="1"/>
  <c r="B258" i="31"/>
  <c r="Y69" i="31"/>
  <c r="V69" i="31"/>
  <c r="U69" i="31"/>
  <c r="C69" i="31"/>
  <c r="Y68" i="31"/>
  <c r="AA68" i="31" s="1"/>
  <c r="V68" i="31"/>
  <c r="W68" i="31" s="1"/>
  <c r="U68" i="31"/>
  <c r="C68" i="31"/>
  <c r="D68" i="31" s="1"/>
  <c r="B68" i="31"/>
  <c r="X275" i="31"/>
  <c r="Y275" i="31" s="1"/>
  <c r="V275" i="31"/>
  <c r="U275" i="31"/>
  <c r="C275" i="31"/>
  <c r="X274" i="31"/>
  <c r="Y274" i="31" s="1"/>
  <c r="AA274" i="31" s="1"/>
  <c r="V274" i="31"/>
  <c r="W274" i="31" s="1"/>
  <c r="U274" i="31"/>
  <c r="C274" i="31"/>
  <c r="D274" i="31" s="1"/>
  <c r="B274" i="31"/>
  <c r="X203" i="31"/>
  <c r="Y203" i="31" s="1"/>
  <c r="V203" i="31"/>
  <c r="U203" i="31"/>
  <c r="C203" i="31"/>
  <c r="X202" i="31"/>
  <c r="Z202" i="31" s="1"/>
  <c r="V202" i="31"/>
  <c r="W202" i="31" s="1"/>
  <c r="U202" i="31"/>
  <c r="C202" i="31"/>
  <c r="D202" i="31" s="1"/>
  <c r="B202" i="31"/>
  <c r="X161" i="31"/>
  <c r="Y161" i="31" s="1"/>
  <c r="V161" i="31"/>
  <c r="U161" i="31"/>
  <c r="C161" i="31"/>
  <c r="X160" i="31"/>
  <c r="Z160" i="31" s="1"/>
  <c r="V160" i="31"/>
  <c r="W160" i="31" s="1"/>
  <c r="U160" i="31"/>
  <c r="C160" i="31"/>
  <c r="D160" i="31" s="1"/>
  <c r="B160" i="31"/>
  <c r="X153" i="31"/>
  <c r="Y153" i="31" s="1"/>
  <c r="V153" i="31"/>
  <c r="U153" i="31"/>
  <c r="C153" i="31"/>
  <c r="X152" i="31"/>
  <c r="Z152" i="31" s="1"/>
  <c r="V152" i="31"/>
  <c r="W152" i="31" s="1"/>
  <c r="U152" i="31"/>
  <c r="C152" i="31"/>
  <c r="D152" i="31" s="1"/>
  <c r="X1101" i="31"/>
  <c r="Y1101" i="31" s="1"/>
  <c r="V1101" i="31"/>
  <c r="U1101" i="31"/>
  <c r="C1101" i="31"/>
  <c r="X1100" i="31"/>
  <c r="Z1100" i="31" s="1"/>
  <c r="V1100" i="31"/>
  <c r="W1100" i="31" s="1"/>
  <c r="U1100" i="31"/>
  <c r="C1100" i="31"/>
  <c r="D1100" i="31" s="1"/>
  <c r="X61" i="31"/>
  <c r="Y61" i="31" s="1"/>
  <c r="V61" i="31"/>
  <c r="U61" i="31"/>
  <c r="C61" i="31"/>
  <c r="X60" i="31"/>
  <c r="Z60" i="31" s="1"/>
  <c r="V60" i="31"/>
  <c r="W60" i="31" s="1"/>
  <c r="U60" i="31"/>
  <c r="C60" i="31"/>
  <c r="D60" i="31" s="1"/>
  <c r="B60" i="31"/>
  <c r="X75" i="31"/>
  <c r="Y75" i="31" s="1"/>
  <c r="V75" i="31"/>
  <c r="U75" i="31"/>
  <c r="C75" i="31"/>
  <c r="X74" i="31"/>
  <c r="Z74" i="31" s="1"/>
  <c r="V74" i="31"/>
  <c r="W74" i="31" s="1"/>
  <c r="U74" i="31"/>
  <c r="C74" i="31"/>
  <c r="D74" i="31" s="1"/>
  <c r="X67" i="31"/>
  <c r="Y67" i="31" s="1"/>
  <c r="V67" i="31"/>
  <c r="U67" i="31"/>
  <c r="C67" i="31"/>
  <c r="X66" i="31"/>
  <c r="Y66" i="31" s="1"/>
  <c r="AA66" i="31" s="1"/>
  <c r="V66" i="31"/>
  <c r="W66" i="31" s="1"/>
  <c r="U66" i="31"/>
  <c r="C66" i="31"/>
  <c r="D66" i="31" s="1"/>
  <c r="B66" i="31"/>
  <c r="X357" i="31"/>
  <c r="Y357" i="31" s="1"/>
  <c r="V357" i="31"/>
  <c r="U357" i="31"/>
  <c r="C357" i="31"/>
  <c r="X356" i="31"/>
  <c r="Y356" i="31" s="1"/>
  <c r="AA356" i="31" s="1"/>
  <c r="V356" i="31"/>
  <c r="W356" i="31" s="1"/>
  <c r="U356" i="31"/>
  <c r="C356" i="31"/>
  <c r="D356" i="31" s="1"/>
  <c r="B356" i="31"/>
  <c r="X159" i="31"/>
  <c r="Y159" i="31" s="1"/>
  <c r="V159" i="31"/>
  <c r="U159" i="31"/>
  <c r="C159" i="31"/>
  <c r="X158" i="31"/>
  <c r="Z158" i="31" s="1"/>
  <c r="V158" i="31"/>
  <c r="W158" i="31" s="1"/>
  <c r="U158" i="31"/>
  <c r="C158" i="31"/>
  <c r="D158" i="31" s="1"/>
  <c r="B158" i="31"/>
  <c r="X351" i="31"/>
  <c r="Y351" i="31" s="1"/>
  <c r="V351" i="31"/>
  <c r="U351" i="31"/>
  <c r="C351" i="31"/>
  <c r="X350" i="31"/>
  <c r="Z350" i="31" s="1"/>
  <c r="V350" i="31"/>
  <c r="W350" i="31" s="1"/>
  <c r="U350" i="31"/>
  <c r="C350" i="31"/>
  <c r="D350" i="31" s="1"/>
  <c r="B350" i="31"/>
  <c r="X217" i="31"/>
  <c r="Y217" i="31" s="1"/>
  <c r="V217" i="31"/>
  <c r="U217" i="31"/>
  <c r="C217" i="31"/>
  <c r="X216" i="31"/>
  <c r="Z216" i="31" s="1"/>
  <c r="V216" i="31"/>
  <c r="W216" i="31" s="1"/>
  <c r="U216" i="31"/>
  <c r="C216" i="31"/>
  <c r="D216" i="31" s="1"/>
  <c r="B216" i="31"/>
  <c r="X163" i="31"/>
  <c r="Y163" i="31" s="1"/>
  <c r="V163" i="31"/>
  <c r="U163" i="31"/>
  <c r="C163" i="31"/>
  <c r="X162" i="31"/>
  <c r="Z162" i="31" s="1"/>
  <c r="V162" i="31"/>
  <c r="W162" i="31" s="1"/>
  <c r="U162" i="31"/>
  <c r="C162" i="31"/>
  <c r="D162" i="31" s="1"/>
  <c r="B162" i="31"/>
  <c r="X79" i="31"/>
  <c r="Y79" i="31" s="1"/>
  <c r="V79" i="31"/>
  <c r="U79" i="31"/>
  <c r="C79" i="31"/>
  <c r="X78" i="31"/>
  <c r="Z78" i="31" s="1"/>
  <c r="V78" i="31"/>
  <c r="W78" i="31" s="1"/>
  <c r="U78" i="31"/>
  <c r="C78" i="31"/>
  <c r="D78" i="31" s="1"/>
  <c r="X63" i="31"/>
  <c r="Y63" i="31" s="1"/>
  <c r="V63" i="31"/>
  <c r="U63" i="31"/>
  <c r="C63" i="31"/>
  <c r="X62" i="31"/>
  <c r="Z62" i="31" s="1"/>
  <c r="V62" i="31"/>
  <c r="W62" i="31" s="1"/>
  <c r="U62" i="31"/>
  <c r="C62" i="31"/>
  <c r="D62" i="31" s="1"/>
  <c r="B62" i="31"/>
  <c r="X139" i="31"/>
  <c r="Y139" i="31" s="1"/>
  <c r="V139" i="31"/>
  <c r="U139" i="31"/>
  <c r="C139" i="31"/>
  <c r="X138" i="31"/>
  <c r="Y138" i="31" s="1"/>
  <c r="AA138" i="31" s="1"/>
  <c r="V138" i="31"/>
  <c r="W138" i="31" s="1"/>
  <c r="U138" i="31"/>
  <c r="C138" i="31"/>
  <c r="D138" i="31" s="1"/>
  <c r="B138" i="31"/>
  <c r="X1099" i="31"/>
  <c r="Y1099" i="31" s="1"/>
  <c r="V1099" i="31"/>
  <c r="U1099" i="31"/>
  <c r="C1099" i="31"/>
  <c r="X1098" i="31"/>
  <c r="Y1098" i="31" s="1"/>
  <c r="AA1098" i="31" s="1"/>
  <c r="V1098" i="31"/>
  <c r="W1098" i="31" s="1"/>
  <c r="U1098" i="31"/>
  <c r="C1098" i="31"/>
  <c r="D1098" i="31" s="1"/>
  <c r="Y1089" i="31"/>
  <c r="V1089" i="31"/>
  <c r="U1089" i="31"/>
  <c r="C1089" i="31"/>
  <c r="Z1088" i="31"/>
  <c r="Y1088" i="31"/>
  <c r="AA1088" i="31" s="1"/>
  <c r="V1088" i="31"/>
  <c r="W1088" i="31" s="1"/>
  <c r="U1088" i="31"/>
  <c r="C1088" i="31"/>
  <c r="D1088" i="31" s="1"/>
  <c r="B1088" i="31"/>
  <c r="X335" i="31"/>
  <c r="Y335" i="31" s="1"/>
  <c r="V335" i="31"/>
  <c r="U335" i="31"/>
  <c r="C335" i="31"/>
  <c r="X334" i="31"/>
  <c r="Z334" i="31" s="1"/>
  <c r="V334" i="31"/>
  <c r="W334" i="31" s="1"/>
  <c r="U334" i="31"/>
  <c r="C334" i="31"/>
  <c r="D334" i="31" s="1"/>
  <c r="B334" i="31"/>
  <c r="Y129" i="31"/>
  <c r="V129" i="31"/>
  <c r="U129" i="31"/>
  <c r="C129" i="31"/>
  <c r="Z128" i="31"/>
  <c r="Y128" i="31"/>
  <c r="AA128" i="31" s="1"/>
  <c r="V128" i="31"/>
  <c r="W128" i="31" s="1"/>
  <c r="U128" i="31"/>
  <c r="C128" i="31"/>
  <c r="D128" i="31" s="1"/>
  <c r="B128" i="31"/>
  <c r="X99" i="31"/>
  <c r="Y99" i="31" s="1"/>
  <c r="V99" i="31"/>
  <c r="U99" i="31"/>
  <c r="C99" i="31"/>
  <c r="X98" i="31"/>
  <c r="Y98" i="31" s="1"/>
  <c r="AA98" i="31" s="1"/>
  <c r="V98" i="31"/>
  <c r="W98" i="31" s="1"/>
  <c r="U98" i="31"/>
  <c r="C98" i="31"/>
  <c r="D98" i="31" s="1"/>
  <c r="B98" i="31"/>
  <c r="X119" i="31"/>
  <c r="Y119" i="31" s="1"/>
  <c r="V119" i="31"/>
  <c r="U119" i="31"/>
  <c r="C119" i="31"/>
  <c r="X118" i="31"/>
  <c r="Z118" i="31" s="1"/>
  <c r="V118" i="31"/>
  <c r="W118" i="31" s="1"/>
  <c r="U118" i="31"/>
  <c r="C118" i="31"/>
  <c r="D118" i="31" s="1"/>
  <c r="B118" i="31"/>
  <c r="X117" i="31"/>
  <c r="Y117" i="31" s="1"/>
  <c r="V117" i="31"/>
  <c r="U117" i="31"/>
  <c r="C117" i="31"/>
  <c r="X116" i="31"/>
  <c r="Z116" i="31" s="1"/>
  <c r="V116" i="31"/>
  <c r="W116" i="31" s="1"/>
  <c r="U116" i="31"/>
  <c r="C116" i="31"/>
  <c r="D116" i="31" s="1"/>
  <c r="B116" i="31"/>
  <c r="X115" i="31"/>
  <c r="Y115" i="31" s="1"/>
  <c r="V115" i="31"/>
  <c r="U115" i="31"/>
  <c r="C115" i="31"/>
  <c r="X114" i="31"/>
  <c r="Z114" i="31" s="1"/>
  <c r="V114" i="31"/>
  <c r="W114" i="31" s="1"/>
  <c r="U114" i="31"/>
  <c r="C114" i="31"/>
  <c r="D114" i="31" s="1"/>
  <c r="B114" i="31"/>
  <c r="X113" i="31"/>
  <c r="Y113" i="31" s="1"/>
  <c r="V113" i="31"/>
  <c r="U113" i="31"/>
  <c r="C113" i="31"/>
  <c r="X112" i="31"/>
  <c r="Z112" i="31" s="1"/>
  <c r="V112" i="31"/>
  <c r="W112" i="31" s="1"/>
  <c r="U112" i="31"/>
  <c r="C112" i="31"/>
  <c r="D112" i="31" s="1"/>
  <c r="B112" i="31"/>
  <c r="X111" i="31"/>
  <c r="Y111" i="31" s="1"/>
  <c r="V111" i="31"/>
  <c r="U111" i="31"/>
  <c r="C111" i="31"/>
  <c r="X110" i="31"/>
  <c r="Z110" i="31" s="1"/>
  <c r="V110" i="31"/>
  <c r="W110" i="31" s="1"/>
  <c r="U110" i="31"/>
  <c r="C110" i="31"/>
  <c r="D110" i="31" s="1"/>
  <c r="B110" i="31"/>
  <c r="X109" i="31"/>
  <c r="Y109" i="31" s="1"/>
  <c r="V109" i="31"/>
  <c r="U109" i="31"/>
  <c r="C109" i="31"/>
  <c r="X108" i="31"/>
  <c r="Y108" i="31" s="1"/>
  <c r="AA108" i="31" s="1"/>
  <c r="V108" i="31"/>
  <c r="W108" i="31" s="1"/>
  <c r="U108" i="31"/>
  <c r="C108" i="31"/>
  <c r="D108" i="31" s="1"/>
  <c r="B108" i="31"/>
  <c r="X107" i="31"/>
  <c r="Y107" i="31" s="1"/>
  <c r="V107" i="31"/>
  <c r="U107" i="31"/>
  <c r="C107" i="31"/>
  <c r="X106" i="31"/>
  <c r="Y106" i="31" s="1"/>
  <c r="AA106" i="31" s="1"/>
  <c r="V106" i="31"/>
  <c r="W106" i="31" s="1"/>
  <c r="U106" i="31"/>
  <c r="C106" i="31"/>
  <c r="D106" i="31" s="1"/>
  <c r="B106" i="31"/>
  <c r="X1177" i="31"/>
  <c r="Y1177" i="31" s="1"/>
  <c r="V1177" i="31"/>
  <c r="U1177" i="31"/>
  <c r="C1177" i="31"/>
  <c r="X1176" i="31"/>
  <c r="Y1176" i="31" s="1"/>
  <c r="AA1176" i="31" s="1"/>
  <c r="V1176" i="31"/>
  <c r="W1176" i="31" s="1"/>
  <c r="U1176" i="31"/>
  <c r="C1176" i="31"/>
  <c r="D1176" i="31" s="1"/>
  <c r="B1176" i="31"/>
  <c r="X1175" i="31"/>
  <c r="Y1175" i="31" s="1"/>
  <c r="V1175" i="31"/>
  <c r="U1175" i="31"/>
  <c r="C1175" i="31"/>
  <c r="X1174" i="31"/>
  <c r="Z1174" i="31" s="1"/>
  <c r="V1174" i="31"/>
  <c r="W1174" i="31" s="1"/>
  <c r="U1174" i="31"/>
  <c r="C1174" i="31"/>
  <c r="D1174" i="31" s="1"/>
  <c r="B1174" i="31"/>
  <c r="X1173" i="31"/>
  <c r="Y1173" i="31" s="1"/>
  <c r="V1173" i="31"/>
  <c r="U1173" i="31"/>
  <c r="C1173" i="31"/>
  <c r="X1172" i="31"/>
  <c r="Z1172" i="31" s="1"/>
  <c r="V1172" i="31"/>
  <c r="W1172" i="31" s="1"/>
  <c r="U1172" i="31"/>
  <c r="C1172" i="31"/>
  <c r="D1172" i="31" s="1"/>
  <c r="B1172" i="31"/>
  <c r="X1143" i="31"/>
  <c r="Y1143" i="31" s="1"/>
  <c r="V1143" i="31"/>
  <c r="U1143" i="31"/>
  <c r="C1143" i="31"/>
  <c r="X1142" i="31"/>
  <c r="Z1142" i="31" s="1"/>
  <c r="V1142" i="31"/>
  <c r="W1142" i="31" s="1"/>
  <c r="U1142" i="31"/>
  <c r="C1142" i="31"/>
  <c r="D1142" i="31" s="1"/>
  <c r="B1142" i="31"/>
  <c r="X331" i="31"/>
  <c r="Y331" i="31" s="1"/>
  <c r="V331" i="31"/>
  <c r="U331" i="31"/>
  <c r="C331" i="31"/>
  <c r="X330" i="31"/>
  <c r="Z330" i="31" s="1"/>
  <c r="V330" i="31"/>
  <c r="W330" i="31" s="1"/>
  <c r="U330" i="31"/>
  <c r="C330" i="31"/>
  <c r="D330" i="31" s="1"/>
  <c r="B330" i="31"/>
  <c r="X287" i="31"/>
  <c r="Y287" i="31" s="1"/>
  <c r="V287" i="31"/>
  <c r="U287" i="31"/>
  <c r="C287" i="31"/>
  <c r="X286" i="31"/>
  <c r="Z286" i="31" s="1"/>
  <c r="V286" i="31"/>
  <c r="W286" i="31" s="1"/>
  <c r="U286" i="31"/>
  <c r="C286" i="31"/>
  <c r="D286" i="31" s="1"/>
  <c r="B286" i="31"/>
  <c r="X19" i="31"/>
  <c r="Y19" i="31" s="1"/>
  <c r="V19" i="31"/>
  <c r="U19" i="31"/>
  <c r="C19" i="31"/>
  <c r="X18" i="31"/>
  <c r="Z18" i="31" s="1"/>
  <c r="V18" i="31"/>
  <c r="W18" i="31" s="1"/>
  <c r="U18" i="31"/>
  <c r="C18" i="31"/>
  <c r="D18" i="31" s="1"/>
  <c r="B18" i="31"/>
  <c r="X329" i="31"/>
  <c r="Y329" i="31" s="1"/>
  <c r="V329" i="31"/>
  <c r="U329" i="31"/>
  <c r="C329" i="31"/>
  <c r="X328" i="31"/>
  <c r="Y328" i="31" s="1"/>
  <c r="AA328" i="31" s="1"/>
  <c r="V328" i="31"/>
  <c r="W328" i="31" s="1"/>
  <c r="U328" i="31"/>
  <c r="C328" i="31"/>
  <c r="D328" i="31" s="1"/>
  <c r="B328" i="31"/>
  <c r="X185" i="31"/>
  <c r="Y185" i="31" s="1"/>
  <c r="V185" i="31"/>
  <c r="U185" i="31"/>
  <c r="C185" i="31"/>
  <c r="X184" i="31"/>
  <c r="Y184" i="31" s="1"/>
  <c r="AA184" i="31" s="1"/>
  <c r="V184" i="31"/>
  <c r="W184" i="31" s="1"/>
  <c r="U184" i="31"/>
  <c r="C184" i="31"/>
  <c r="D184" i="31" s="1"/>
  <c r="B184" i="31"/>
  <c r="X325" i="31"/>
  <c r="Y325" i="31" s="1"/>
  <c r="V325" i="31"/>
  <c r="U325" i="31"/>
  <c r="C325" i="31"/>
  <c r="X324" i="31"/>
  <c r="Y324" i="31" s="1"/>
  <c r="AA324" i="31" s="1"/>
  <c r="V324" i="31"/>
  <c r="W324" i="31" s="1"/>
  <c r="U324" i="31"/>
  <c r="C324" i="31"/>
  <c r="D324" i="31" s="1"/>
  <c r="B324" i="31"/>
  <c r="X143" i="31"/>
  <c r="Y143" i="31" s="1"/>
  <c r="V143" i="31"/>
  <c r="U143" i="31"/>
  <c r="C143" i="31"/>
  <c r="X142" i="31"/>
  <c r="Z142" i="31" s="1"/>
  <c r="V142" i="31"/>
  <c r="W142" i="31" s="1"/>
  <c r="U142" i="31"/>
  <c r="C142" i="31"/>
  <c r="D142" i="31" s="1"/>
  <c r="B142" i="31"/>
  <c r="X295" i="31"/>
  <c r="Y295" i="31" s="1"/>
  <c r="V295" i="31"/>
  <c r="U295" i="31"/>
  <c r="C295" i="31"/>
  <c r="X294" i="31"/>
  <c r="Z294" i="31" s="1"/>
  <c r="V294" i="31"/>
  <c r="W294" i="31" s="1"/>
  <c r="U294" i="31"/>
  <c r="C294" i="31"/>
  <c r="D294" i="31" s="1"/>
  <c r="B294" i="31"/>
  <c r="X253" i="31"/>
  <c r="Y253" i="31" s="1"/>
  <c r="V253" i="31"/>
  <c r="U253" i="31"/>
  <c r="C253" i="31"/>
  <c r="X252" i="31"/>
  <c r="Z252" i="31" s="1"/>
  <c r="V252" i="31"/>
  <c r="W252" i="31" s="1"/>
  <c r="U252" i="31"/>
  <c r="C252" i="31"/>
  <c r="D252" i="31" s="1"/>
  <c r="B252" i="31"/>
  <c r="X305" i="31"/>
  <c r="Y305" i="31" s="1"/>
  <c r="V305" i="31"/>
  <c r="U305" i="31"/>
  <c r="C305" i="31"/>
  <c r="X304" i="31"/>
  <c r="Z304" i="31" s="1"/>
  <c r="V304" i="31"/>
  <c r="W304" i="31" s="1"/>
  <c r="U304" i="31"/>
  <c r="C304" i="31"/>
  <c r="D304" i="31" s="1"/>
  <c r="B304" i="31"/>
  <c r="X319" i="31"/>
  <c r="Y319" i="31" s="1"/>
  <c r="V319" i="31"/>
  <c r="U319" i="31"/>
  <c r="C319" i="31"/>
  <c r="X318" i="31"/>
  <c r="Z318" i="31" s="1"/>
  <c r="V318" i="31"/>
  <c r="W318" i="31" s="1"/>
  <c r="U318" i="31"/>
  <c r="C318" i="31"/>
  <c r="D318" i="31" s="1"/>
  <c r="B318" i="31"/>
  <c r="X301" i="31"/>
  <c r="Y301" i="31" s="1"/>
  <c r="V301" i="31"/>
  <c r="U301" i="31"/>
  <c r="C301" i="31"/>
  <c r="X300" i="31"/>
  <c r="Y300" i="31" s="1"/>
  <c r="AA300" i="31" s="1"/>
  <c r="V300" i="31"/>
  <c r="W300" i="31" s="1"/>
  <c r="U300" i="31"/>
  <c r="C300" i="31"/>
  <c r="D300" i="31" s="1"/>
  <c r="B300" i="31"/>
  <c r="X347" i="31"/>
  <c r="Y347" i="31" s="1"/>
  <c r="V347" i="31"/>
  <c r="U347" i="31"/>
  <c r="C347" i="31"/>
  <c r="X346" i="31"/>
  <c r="Y346" i="31" s="1"/>
  <c r="AA346" i="31" s="1"/>
  <c r="V346" i="31"/>
  <c r="W346" i="31" s="1"/>
  <c r="U346" i="31"/>
  <c r="C346" i="31"/>
  <c r="D346" i="31" s="1"/>
  <c r="B346" i="31"/>
  <c r="X315" i="31"/>
  <c r="Y315" i="31" s="1"/>
  <c r="V315" i="31"/>
  <c r="U315" i="31"/>
  <c r="C315" i="31"/>
  <c r="X314" i="31"/>
  <c r="Z314" i="31" s="1"/>
  <c r="V314" i="31"/>
  <c r="W314" i="31" s="1"/>
  <c r="U314" i="31"/>
  <c r="C314" i="31"/>
  <c r="D314" i="31" s="1"/>
  <c r="B314" i="31"/>
  <c r="X309" i="31"/>
  <c r="Y309" i="31" s="1"/>
  <c r="V309" i="31"/>
  <c r="U309" i="31"/>
  <c r="C309" i="31"/>
  <c r="X308" i="31"/>
  <c r="Z308" i="31" s="1"/>
  <c r="V308" i="31"/>
  <c r="W308" i="31" s="1"/>
  <c r="U308" i="31"/>
  <c r="C308" i="31"/>
  <c r="D308" i="31" s="1"/>
  <c r="B308" i="31"/>
  <c r="X1081" i="31"/>
  <c r="Y1081" i="31" s="1"/>
  <c r="V1081" i="31"/>
  <c r="U1081" i="31"/>
  <c r="C1081" i="31"/>
  <c r="X1080" i="31"/>
  <c r="Z1080" i="31" s="1"/>
  <c r="V1080" i="31"/>
  <c r="W1080" i="31" s="1"/>
  <c r="U1080" i="31"/>
  <c r="C1080" i="31"/>
  <c r="D1080" i="31" s="1"/>
  <c r="B1080" i="31"/>
  <c r="X219" i="31"/>
  <c r="Y219" i="31" s="1"/>
  <c r="V219" i="31"/>
  <c r="U219" i="31"/>
  <c r="C219" i="31"/>
  <c r="X218" i="31"/>
  <c r="Z218" i="31" s="1"/>
  <c r="V218" i="31"/>
  <c r="W218" i="31" s="1"/>
  <c r="U218" i="31"/>
  <c r="C218" i="31"/>
  <c r="D218" i="31" s="1"/>
  <c r="B218" i="31"/>
  <c r="X299" i="31"/>
  <c r="Y299" i="31" s="1"/>
  <c r="V299" i="31"/>
  <c r="U299" i="31"/>
  <c r="C299" i="31"/>
  <c r="X298" i="31"/>
  <c r="Z298" i="31" s="1"/>
  <c r="V298" i="31"/>
  <c r="W298" i="31" s="1"/>
  <c r="U298" i="31"/>
  <c r="C298" i="31"/>
  <c r="D298" i="31" s="1"/>
  <c r="B298" i="31"/>
  <c r="Y55" i="31"/>
  <c r="V55" i="31"/>
  <c r="U55" i="31"/>
  <c r="C55" i="31"/>
  <c r="Z54" i="31"/>
  <c r="Y54" i="31"/>
  <c r="AA54" i="31" s="1"/>
  <c r="V54" i="31"/>
  <c r="W54" i="31" s="1"/>
  <c r="U54" i="31"/>
  <c r="C54" i="31"/>
  <c r="D54" i="31" s="1"/>
  <c r="B54" i="31"/>
  <c r="X17" i="31"/>
  <c r="Y17" i="31" s="1"/>
  <c r="V17" i="31"/>
  <c r="U17" i="31"/>
  <c r="C17" i="31"/>
  <c r="X16" i="31"/>
  <c r="Z16" i="31" s="1"/>
  <c r="V16" i="31"/>
  <c r="W16" i="31" s="1"/>
  <c r="U16" i="31"/>
  <c r="C16" i="31"/>
  <c r="D16" i="31" s="1"/>
  <c r="B16" i="31"/>
  <c r="X283" i="31"/>
  <c r="Y283" i="31" s="1"/>
  <c r="V283" i="31"/>
  <c r="U283" i="31"/>
  <c r="C283" i="31"/>
  <c r="X282" i="31"/>
  <c r="Z282" i="31" s="1"/>
  <c r="V282" i="31"/>
  <c r="W282" i="31" s="1"/>
  <c r="U282" i="31"/>
  <c r="C282" i="31"/>
  <c r="D282" i="31" s="1"/>
  <c r="B282" i="31"/>
  <c r="Y53" i="31"/>
  <c r="V53" i="31"/>
  <c r="U53" i="31"/>
  <c r="C53" i="31"/>
  <c r="Z52" i="31"/>
  <c r="Y52" i="31"/>
  <c r="AA52" i="31" s="1"/>
  <c r="V52" i="31"/>
  <c r="W52" i="31" s="1"/>
  <c r="U52" i="31"/>
  <c r="C52" i="31"/>
  <c r="D52" i="31" s="1"/>
  <c r="B52" i="31"/>
  <c r="Y49" i="31"/>
  <c r="V49" i="31"/>
  <c r="U49" i="31"/>
  <c r="C49" i="31"/>
  <c r="Z48" i="31"/>
  <c r="Y48" i="31"/>
  <c r="AA48" i="31" s="1"/>
  <c r="V48" i="31"/>
  <c r="W48" i="31" s="1"/>
  <c r="U48" i="31"/>
  <c r="C48" i="31"/>
  <c r="D48" i="31" s="1"/>
  <c r="X193" i="31"/>
  <c r="Y193" i="31" s="1"/>
  <c r="V193" i="31"/>
  <c r="U193" i="31"/>
  <c r="C193" i="31"/>
  <c r="X192" i="31"/>
  <c r="Z192" i="31" s="1"/>
  <c r="V192" i="31"/>
  <c r="W192" i="31" s="1"/>
  <c r="U192" i="31"/>
  <c r="C192" i="31"/>
  <c r="D192" i="31" s="1"/>
  <c r="B192" i="31"/>
  <c r="X15" i="31"/>
  <c r="Y15" i="31" s="1"/>
  <c r="V15" i="31"/>
  <c r="U15" i="31"/>
  <c r="C15" i="31"/>
  <c r="X14" i="31"/>
  <c r="Z14" i="31" s="1"/>
  <c r="V14" i="31"/>
  <c r="W14" i="31" s="1"/>
  <c r="U14" i="31"/>
  <c r="C14" i="31"/>
  <c r="D14" i="31" s="1"/>
  <c r="B14" i="31"/>
  <c r="X297" i="31"/>
  <c r="Y297" i="31" s="1"/>
  <c r="V297" i="31"/>
  <c r="U297" i="31"/>
  <c r="C297" i="31"/>
  <c r="X296" i="31"/>
  <c r="Z296" i="31" s="1"/>
  <c r="V296" i="31"/>
  <c r="W296" i="31" s="1"/>
  <c r="U296" i="31"/>
  <c r="C296" i="31"/>
  <c r="D296" i="31" s="1"/>
  <c r="B296" i="31"/>
  <c r="X281" i="31"/>
  <c r="Y281" i="31" s="1"/>
  <c r="V281" i="31"/>
  <c r="U281" i="31"/>
  <c r="C281" i="31"/>
  <c r="X280" i="31"/>
  <c r="Z280" i="31" s="1"/>
  <c r="V280" i="31"/>
  <c r="W280" i="31" s="1"/>
  <c r="U280" i="31"/>
  <c r="C280" i="31"/>
  <c r="D280" i="31" s="1"/>
  <c r="B280" i="31"/>
  <c r="Y293" i="31"/>
  <c r="V293" i="31"/>
  <c r="U293" i="31"/>
  <c r="C293" i="31"/>
  <c r="Z292" i="31"/>
  <c r="Y292" i="31"/>
  <c r="AA292" i="31" s="1"/>
  <c r="V292" i="31"/>
  <c r="W292" i="31" s="1"/>
  <c r="U292" i="31"/>
  <c r="C292" i="31"/>
  <c r="D292" i="31" s="1"/>
  <c r="B292" i="31"/>
  <c r="X251" i="31"/>
  <c r="Y251" i="31" s="1"/>
  <c r="V251" i="31"/>
  <c r="U251" i="31"/>
  <c r="C251" i="31"/>
  <c r="X250" i="31"/>
  <c r="Y250" i="31" s="1"/>
  <c r="AA250" i="31" s="1"/>
  <c r="V250" i="31"/>
  <c r="W250" i="31" s="1"/>
  <c r="U250" i="31"/>
  <c r="C250" i="31"/>
  <c r="D250" i="31" s="1"/>
  <c r="B250" i="31"/>
  <c r="Y257" i="31"/>
  <c r="V257" i="31"/>
  <c r="U257" i="31"/>
  <c r="C257" i="31"/>
  <c r="Z256" i="31"/>
  <c r="Y256" i="31"/>
  <c r="AA256" i="31" s="1"/>
  <c r="V256" i="31"/>
  <c r="W256" i="31" s="1"/>
  <c r="U256" i="31"/>
  <c r="C256" i="31"/>
  <c r="D256" i="31" s="1"/>
  <c r="B256" i="31"/>
  <c r="X247" i="31"/>
  <c r="Y247" i="31" s="1"/>
  <c r="V247" i="31"/>
  <c r="U247" i="31"/>
  <c r="C247" i="31"/>
  <c r="X246" i="31"/>
  <c r="Z246" i="31" s="1"/>
  <c r="V246" i="31"/>
  <c r="W246" i="31" s="1"/>
  <c r="U246" i="31"/>
  <c r="C246" i="31"/>
  <c r="D246" i="31" s="1"/>
  <c r="B246" i="31"/>
  <c r="X289" i="31"/>
  <c r="Y289" i="31" s="1"/>
  <c r="V289" i="31"/>
  <c r="U289" i="31"/>
  <c r="C289" i="31"/>
  <c r="X288" i="31"/>
  <c r="Z288" i="31" s="1"/>
  <c r="V288" i="31"/>
  <c r="W288" i="31" s="1"/>
  <c r="U288" i="31"/>
  <c r="C288" i="31"/>
  <c r="D288" i="31" s="1"/>
  <c r="B288" i="31"/>
  <c r="X165" i="31"/>
  <c r="Y165" i="31" s="1"/>
  <c r="V165" i="31"/>
  <c r="U165" i="31"/>
  <c r="C165" i="31"/>
  <c r="X164" i="31"/>
  <c r="Y164" i="31" s="1"/>
  <c r="AA164" i="31" s="1"/>
  <c r="V164" i="31"/>
  <c r="W164" i="31" s="1"/>
  <c r="U164" i="31"/>
  <c r="C164" i="31"/>
  <c r="D164" i="31" s="1"/>
  <c r="X149" i="31"/>
  <c r="Y149" i="31" s="1"/>
  <c r="V149" i="31"/>
  <c r="U149" i="31"/>
  <c r="C149" i="31"/>
  <c r="X148" i="31"/>
  <c r="Z148" i="31" s="1"/>
  <c r="V148" i="31"/>
  <c r="W148" i="31" s="1"/>
  <c r="U148" i="31"/>
  <c r="C148" i="31"/>
  <c r="D148" i="31" s="1"/>
  <c r="B148" i="31"/>
  <c r="X1083" i="31"/>
  <c r="Y1083" i="31" s="1"/>
  <c r="V1083" i="31"/>
  <c r="U1083" i="31"/>
  <c r="C1083" i="31"/>
  <c r="X1082" i="31"/>
  <c r="Y1082" i="31" s="1"/>
  <c r="AA1082" i="31" s="1"/>
  <c r="V1082" i="31"/>
  <c r="W1082" i="31" s="1"/>
  <c r="U1082" i="31"/>
  <c r="C1082" i="31"/>
  <c r="D1082" i="31" s="1"/>
  <c r="B1082" i="31"/>
  <c r="X307" i="31"/>
  <c r="Y307" i="31" s="1"/>
  <c r="V307" i="31"/>
  <c r="U307" i="31"/>
  <c r="C307" i="31"/>
  <c r="X306" i="31"/>
  <c r="Z306" i="31" s="1"/>
  <c r="V306" i="31"/>
  <c r="W306" i="31" s="1"/>
  <c r="U306" i="31"/>
  <c r="C306" i="31"/>
  <c r="D306" i="31" s="1"/>
  <c r="B306" i="31"/>
  <c r="X261" i="31"/>
  <c r="Y261" i="31" s="1"/>
  <c r="V261" i="31"/>
  <c r="U261" i="31"/>
  <c r="C261" i="31"/>
  <c r="X260" i="31"/>
  <c r="Z260" i="31" s="1"/>
  <c r="V260" i="31"/>
  <c r="W260" i="31" s="1"/>
  <c r="U260" i="31"/>
  <c r="C260" i="31"/>
  <c r="D260" i="31" s="1"/>
  <c r="B260" i="31"/>
  <c r="X327" i="31"/>
  <c r="Y327" i="31" s="1"/>
  <c r="V327" i="31"/>
  <c r="U327" i="31"/>
  <c r="C327" i="31"/>
  <c r="X326" i="31"/>
  <c r="Z326" i="31" s="1"/>
  <c r="V326" i="31"/>
  <c r="W326" i="31" s="1"/>
  <c r="U326" i="31"/>
  <c r="C326" i="31"/>
  <c r="D326" i="31" s="1"/>
  <c r="B326" i="31"/>
  <c r="X255" i="31"/>
  <c r="Y255" i="31" s="1"/>
  <c r="V255" i="31"/>
  <c r="U255" i="31"/>
  <c r="C255" i="31"/>
  <c r="X254" i="31"/>
  <c r="Z254" i="31" s="1"/>
  <c r="V254" i="31"/>
  <c r="W254" i="31" s="1"/>
  <c r="U254" i="31"/>
  <c r="C254" i="31"/>
  <c r="D254" i="31" s="1"/>
  <c r="B254" i="31"/>
  <c r="X303" i="31"/>
  <c r="Y303" i="31" s="1"/>
  <c r="V303" i="31"/>
  <c r="U303" i="31"/>
  <c r="C303" i="31"/>
  <c r="X302" i="31"/>
  <c r="Z302" i="31" s="1"/>
  <c r="V302" i="31"/>
  <c r="W302" i="31" s="1"/>
  <c r="U302" i="31"/>
  <c r="C302" i="31"/>
  <c r="D302" i="31" s="1"/>
  <c r="B302" i="31"/>
  <c r="Y13" i="31"/>
  <c r="V13" i="31"/>
  <c r="U13" i="31"/>
  <c r="C13" i="31"/>
  <c r="Z12" i="31"/>
  <c r="Y12" i="31"/>
  <c r="AA12" i="31" s="1"/>
  <c r="V12" i="31"/>
  <c r="W12" i="31" s="1"/>
  <c r="U12" i="31"/>
  <c r="C12" i="31"/>
  <c r="D12" i="31" s="1"/>
  <c r="B12" i="31"/>
  <c r="X169" i="31"/>
  <c r="Y169" i="31" s="1"/>
  <c r="V169" i="31"/>
  <c r="U169" i="31"/>
  <c r="C169" i="31"/>
  <c r="X168" i="31"/>
  <c r="Z168" i="31" s="1"/>
  <c r="V168" i="31"/>
  <c r="W168" i="31" s="1"/>
  <c r="U168" i="31"/>
  <c r="C168" i="31"/>
  <c r="D168" i="31" s="1"/>
  <c r="B168" i="31"/>
  <c r="X1117" i="31"/>
  <c r="Y1117" i="31" s="1"/>
  <c r="V1117" i="31"/>
  <c r="U1117" i="31"/>
  <c r="C1117" i="31"/>
  <c r="X1116" i="31"/>
  <c r="Z1116" i="31" s="1"/>
  <c r="V1116" i="31"/>
  <c r="W1116" i="31" s="1"/>
  <c r="U1116" i="31"/>
  <c r="C1116" i="31"/>
  <c r="D1116" i="31" s="1"/>
  <c r="X51" i="31"/>
  <c r="Y51" i="31" s="1"/>
  <c r="V51" i="31"/>
  <c r="U51" i="31"/>
  <c r="C51" i="31"/>
  <c r="X50" i="31"/>
  <c r="Z50" i="31" s="1"/>
  <c r="V50" i="31"/>
  <c r="W50" i="31" s="1"/>
  <c r="U50" i="31"/>
  <c r="C50" i="31"/>
  <c r="D50" i="31" s="1"/>
  <c r="B50" i="31"/>
  <c r="X127" i="31"/>
  <c r="Y127" i="31" s="1"/>
  <c r="V127" i="31"/>
  <c r="U127" i="31"/>
  <c r="C127" i="31"/>
  <c r="X126" i="31"/>
  <c r="Z126" i="31" s="1"/>
  <c r="V126" i="31"/>
  <c r="W126" i="31" s="1"/>
  <c r="U126" i="31"/>
  <c r="C126" i="31"/>
  <c r="D126" i="31" s="1"/>
  <c r="B126" i="31"/>
  <c r="X201" i="31"/>
  <c r="Y201" i="31" s="1"/>
  <c r="V201" i="31"/>
  <c r="U201" i="31"/>
  <c r="C201" i="31"/>
  <c r="X200" i="31"/>
  <c r="Z200" i="31" s="1"/>
  <c r="V200" i="31"/>
  <c r="W200" i="31" s="1"/>
  <c r="U200" i="31"/>
  <c r="C200" i="31"/>
  <c r="D200" i="31" s="1"/>
  <c r="B200" i="31"/>
  <c r="X179" i="31"/>
  <c r="Y179" i="31" s="1"/>
  <c r="V179" i="31"/>
  <c r="U179" i="31"/>
  <c r="C179" i="31"/>
  <c r="X178" i="31"/>
  <c r="Y178" i="31" s="1"/>
  <c r="AA178" i="31" s="1"/>
  <c r="V178" i="31"/>
  <c r="W178" i="31" s="1"/>
  <c r="U178" i="31"/>
  <c r="C178" i="31"/>
  <c r="D178" i="31" s="1"/>
  <c r="B178" i="31"/>
  <c r="X1137" i="31"/>
  <c r="Y1137" i="31" s="1"/>
  <c r="V1137" i="31"/>
  <c r="U1137" i="31"/>
  <c r="C1137" i="31"/>
  <c r="X1136" i="31"/>
  <c r="Z1136" i="31" s="1"/>
  <c r="V1136" i="31"/>
  <c r="W1136" i="31" s="1"/>
  <c r="U1136" i="31"/>
  <c r="C1136" i="31"/>
  <c r="D1136" i="31" s="1"/>
  <c r="B1136" i="31"/>
  <c r="X199" i="31"/>
  <c r="Y199" i="31" s="1"/>
  <c r="V199" i="31"/>
  <c r="U199" i="31"/>
  <c r="C199" i="31"/>
  <c r="X198" i="31"/>
  <c r="Y198" i="31" s="1"/>
  <c r="AA198" i="31" s="1"/>
  <c r="V198" i="31"/>
  <c r="W198" i="31" s="1"/>
  <c r="U198" i="31"/>
  <c r="C198" i="31"/>
  <c r="D198" i="31" s="1"/>
  <c r="B198" i="31"/>
  <c r="X189" i="31"/>
  <c r="Y189" i="31" s="1"/>
  <c r="V189" i="31"/>
  <c r="U189" i="31"/>
  <c r="C189" i="31"/>
  <c r="X188" i="31"/>
  <c r="Z188" i="31" s="1"/>
  <c r="V188" i="31"/>
  <c r="W188" i="31" s="1"/>
  <c r="U188" i="31"/>
  <c r="C188" i="31"/>
  <c r="D188" i="31" s="1"/>
  <c r="B188" i="31"/>
  <c r="X183" i="31"/>
  <c r="Y183" i="31" s="1"/>
  <c r="V183" i="31"/>
  <c r="U183" i="31"/>
  <c r="C183" i="31"/>
  <c r="X182" i="31"/>
  <c r="Z182" i="31" s="1"/>
  <c r="V182" i="31"/>
  <c r="W182" i="31" s="1"/>
  <c r="U182" i="31"/>
  <c r="C182" i="31"/>
  <c r="D182" i="31" s="1"/>
  <c r="B182" i="31"/>
  <c r="X1135" i="31"/>
  <c r="Y1135" i="31" s="1"/>
  <c r="V1135" i="31"/>
  <c r="U1135" i="31"/>
  <c r="C1135" i="31"/>
  <c r="X1134" i="31"/>
  <c r="Y1134" i="31" s="1"/>
  <c r="AA1134" i="31" s="1"/>
  <c r="V1134" i="31"/>
  <c r="W1134" i="31" s="1"/>
  <c r="U1134" i="31"/>
  <c r="C1134" i="31"/>
  <c r="D1134" i="31" s="1"/>
  <c r="B1134" i="31"/>
  <c r="X177" i="31"/>
  <c r="Y177" i="31" s="1"/>
  <c r="V177" i="31"/>
  <c r="U177" i="31"/>
  <c r="C177" i="31"/>
  <c r="X176" i="31"/>
  <c r="Z176" i="31" s="1"/>
  <c r="V176" i="31"/>
  <c r="W176" i="31" s="1"/>
  <c r="U176" i="31"/>
  <c r="C176" i="31"/>
  <c r="D176" i="31" s="1"/>
  <c r="Y1085" i="31"/>
  <c r="V1085" i="31"/>
  <c r="U1085" i="31"/>
  <c r="C1085" i="31"/>
  <c r="Z1084" i="31"/>
  <c r="Y1084" i="31"/>
  <c r="AA1084" i="31" s="1"/>
  <c r="V1084" i="31"/>
  <c r="W1084" i="31" s="1"/>
  <c r="U1084" i="31"/>
  <c r="C1084" i="31"/>
  <c r="D1084" i="31" s="1"/>
  <c r="B1084" i="31"/>
  <c r="X349" i="31"/>
  <c r="Y349" i="31" s="1"/>
  <c r="V349" i="31"/>
  <c r="U349" i="31"/>
  <c r="C349" i="31"/>
  <c r="X348" i="31"/>
  <c r="Y348" i="31" s="1"/>
  <c r="AA348" i="31" s="1"/>
  <c r="V348" i="31"/>
  <c r="W348" i="31" s="1"/>
  <c r="U348" i="31"/>
  <c r="C348" i="31"/>
  <c r="D348" i="31" s="1"/>
  <c r="B348" i="31"/>
  <c r="X171" i="31"/>
  <c r="Y171" i="31" s="1"/>
  <c r="V171" i="31"/>
  <c r="U171" i="31"/>
  <c r="C171" i="31"/>
  <c r="X170" i="31"/>
  <c r="Z170" i="31" s="1"/>
  <c r="V170" i="31"/>
  <c r="W170" i="31" s="1"/>
  <c r="U170" i="31"/>
  <c r="C170" i="31"/>
  <c r="D170" i="31" s="1"/>
  <c r="B170" i="31"/>
  <c r="X1095" i="31"/>
  <c r="Y1095" i="31" s="1"/>
  <c r="V1095" i="31"/>
  <c r="U1095" i="31"/>
  <c r="C1095" i="31"/>
  <c r="X1094" i="31"/>
  <c r="Z1094" i="31" s="1"/>
  <c r="V1094" i="31"/>
  <c r="W1094" i="31" s="1"/>
  <c r="U1094" i="31"/>
  <c r="C1094" i="31"/>
  <c r="D1094" i="31" s="1"/>
  <c r="B1094" i="31"/>
  <c r="Y1133" i="31"/>
  <c r="V1133" i="31"/>
  <c r="U1133" i="31"/>
  <c r="C1133" i="31"/>
  <c r="Z1132" i="31"/>
  <c r="Y1132" i="31"/>
  <c r="AA1132" i="31" s="1"/>
  <c r="V1132" i="31"/>
  <c r="W1132" i="31" s="1"/>
  <c r="U1132" i="31"/>
  <c r="C1132" i="31"/>
  <c r="D1132" i="31" s="1"/>
  <c r="B1132" i="31"/>
  <c r="Y267" i="31"/>
  <c r="V267" i="31"/>
  <c r="U267" i="31"/>
  <c r="C267" i="31"/>
  <c r="Z266" i="31"/>
  <c r="Y266" i="31"/>
  <c r="AA266" i="31" s="1"/>
  <c r="V266" i="31"/>
  <c r="W266" i="31" s="1"/>
  <c r="U266" i="31"/>
  <c r="C266" i="31"/>
  <c r="D266" i="31" s="1"/>
  <c r="B266" i="31"/>
  <c r="Y1127" i="31"/>
  <c r="V1127" i="31"/>
  <c r="U1127" i="31"/>
  <c r="C1127" i="31"/>
  <c r="Z1126" i="31"/>
  <c r="Y1126" i="31"/>
  <c r="AA1126" i="31" s="1"/>
  <c r="V1126" i="31"/>
  <c r="W1126" i="31" s="1"/>
  <c r="U1126" i="31"/>
  <c r="C1126" i="31"/>
  <c r="D1126" i="31" s="1"/>
  <c r="B1126" i="31"/>
  <c r="X175" i="31"/>
  <c r="Y175" i="31" s="1"/>
  <c r="V175" i="31"/>
  <c r="U175" i="31"/>
  <c r="C175" i="31"/>
  <c r="X174" i="31"/>
  <c r="Z174" i="31" s="1"/>
  <c r="V174" i="31"/>
  <c r="W174" i="31" s="1"/>
  <c r="U174" i="31"/>
  <c r="C174" i="31"/>
  <c r="D174" i="31" s="1"/>
  <c r="B174" i="31"/>
  <c r="X337" i="31"/>
  <c r="Y337" i="31" s="1"/>
  <c r="V337" i="31"/>
  <c r="U337" i="31"/>
  <c r="C337" i="31"/>
  <c r="X336" i="31"/>
  <c r="Z336" i="31" s="1"/>
  <c r="V336" i="31"/>
  <c r="W336" i="31" s="1"/>
  <c r="U336" i="31"/>
  <c r="C336" i="31"/>
  <c r="D336" i="31" s="1"/>
  <c r="B336" i="31"/>
  <c r="X277" i="31"/>
  <c r="Y277" i="31" s="1"/>
  <c r="V277" i="31"/>
  <c r="U277" i="31"/>
  <c r="C277" i="31"/>
  <c r="X276" i="31"/>
  <c r="Z276" i="31" s="1"/>
  <c r="V276" i="31"/>
  <c r="W276" i="31" s="1"/>
  <c r="U276" i="31"/>
  <c r="C276" i="31"/>
  <c r="D276" i="31" s="1"/>
  <c r="B276" i="31"/>
  <c r="X151" i="31"/>
  <c r="Y151" i="31" s="1"/>
  <c r="V151" i="31"/>
  <c r="U151" i="31"/>
  <c r="C151" i="31"/>
  <c r="X150" i="31"/>
  <c r="Y150" i="31" s="1"/>
  <c r="AA150" i="31" s="1"/>
  <c r="V150" i="31"/>
  <c r="W150" i="31" s="1"/>
  <c r="U150" i="31"/>
  <c r="C150" i="31"/>
  <c r="D150" i="31" s="1"/>
  <c r="B150" i="31"/>
  <c r="X1121" i="31"/>
  <c r="Y1121" i="31" s="1"/>
  <c r="V1121" i="31"/>
  <c r="U1121" i="31"/>
  <c r="C1121" i="31"/>
  <c r="X1120" i="31"/>
  <c r="Y1120" i="31" s="1"/>
  <c r="AA1120" i="31" s="1"/>
  <c r="V1120" i="31"/>
  <c r="W1120" i="31" s="1"/>
  <c r="U1120" i="31"/>
  <c r="C1120" i="31"/>
  <c r="D1120" i="31" s="1"/>
  <c r="B1120" i="31"/>
  <c r="X195" i="31"/>
  <c r="Y195" i="31" s="1"/>
  <c r="V195" i="31"/>
  <c r="U195" i="31"/>
  <c r="C195" i="31"/>
  <c r="X194" i="31"/>
  <c r="Z194" i="31" s="1"/>
  <c r="V194" i="31"/>
  <c r="W194" i="31" s="1"/>
  <c r="U194" i="31"/>
  <c r="C194" i="31"/>
  <c r="D194" i="31" s="1"/>
  <c r="B194" i="31"/>
  <c r="X285" i="31"/>
  <c r="Y285" i="31" s="1"/>
  <c r="V285" i="31"/>
  <c r="U285" i="31"/>
  <c r="C285" i="31"/>
  <c r="X284" i="31"/>
  <c r="Z284" i="31" s="1"/>
  <c r="V284" i="31"/>
  <c r="W284" i="31" s="1"/>
  <c r="U284" i="31"/>
  <c r="C284" i="31"/>
  <c r="D284" i="31" s="1"/>
  <c r="B284" i="31"/>
  <c r="X311" i="31"/>
  <c r="Y311" i="31" s="1"/>
  <c r="V311" i="31"/>
  <c r="U311" i="31"/>
  <c r="C311" i="31"/>
  <c r="X310" i="31"/>
  <c r="Z310" i="31" s="1"/>
  <c r="V310" i="31"/>
  <c r="W310" i="31" s="1"/>
  <c r="U310" i="31"/>
  <c r="C310" i="31"/>
  <c r="D310" i="31" s="1"/>
  <c r="B310" i="31"/>
  <c r="X263" i="31"/>
  <c r="Y263" i="31" s="1"/>
  <c r="V263" i="31"/>
  <c r="U263" i="31"/>
  <c r="C263" i="31"/>
  <c r="X262" i="31"/>
  <c r="Z262" i="31" s="1"/>
  <c r="V262" i="31"/>
  <c r="W262" i="31" s="1"/>
  <c r="U262" i="31"/>
  <c r="C262" i="31"/>
  <c r="D262" i="31" s="1"/>
  <c r="B262" i="31"/>
  <c r="X1097" i="31"/>
  <c r="Y1097" i="31" s="1"/>
  <c r="V1097" i="31"/>
  <c r="U1097" i="31"/>
  <c r="C1097" i="31"/>
  <c r="X1096" i="31"/>
  <c r="Y1096" i="31" s="1"/>
  <c r="AA1096" i="31" s="1"/>
  <c r="V1096" i="31"/>
  <c r="W1096" i="31" s="1"/>
  <c r="U1096" i="31"/>
  <c r="C1096" i="31"/>
  <c r="D1096" i="31" s="1"/>
  <c r="X187" i="31"/>
  <c r="Y187" i="31" s="1"/>
  <c r="V187" i="31"/>
  <c r="U187" i="31"/>
  <c r="C187" i="31"/>
  <c r="X186" i="31"/>
  <c r="Z186" i="31" s="1"/>
  <c r="V186" i="31"/>
  <c r="W186" i="31" s="1"/>
  <c r="U186" i="31"/>
  <c r="C186" i="31"/>
  <c r="D186" i="31" s="1"/>
  <c r="B186" i="31"/>
  <c r="X73" i="31"/>
  <c r="Y73" i="31" s="1"/>
  <c r="V73" i="31"/>
  <c r="U73" i="31"/>
  <c r="C73" i="31"/>
  <c r="X72" i="31"/>
  <c r="Y72" i="31" s="1"/>
  <c r="AA72" i="31" s="1"/>
  <c r="V72" i="31"/>
  <c r="W72" i="31" s="1"/>
  <c r="U72" i="31"/>
  <c r="C72" i="31"/>
  <c r="D72" i="31" s="1"/>
  <c r="B72" i="31"/>
  <c r="X77" i="31"/>
  <c r="Y77" i="31" s="1"/>
  <c r="V77" i="31"/>
  <c r="U77" i="31"/>
  <c r="C77" i="31"/>
  <c r="X76" i="31"/>
  <c r="Y76" i="31" s="1"/>
  <c r="AA76" i="31" s="1"/>
  <c r="V76" i="31"/>
  <c r="W76" i="31" s="1"/>
  <c r="U76" i="31"/>
  <c r="C76" i="31"/>
  <c r="D76" i="31" s="1"/>
  <c r="B76" i="31"/>
  <c r="Y333" i="31"/>
  <c r="V333" i="31"/>
  <c r="U333" i="31"/>
  <c r="C333" i="31"/>
  <c r="Z332" i="31"/>
  <c r="V332" i="31"/>
  <c r="W332" i="31" s="1"/>
  <c r="U332" i="31"/>
  <c r="C332" i="31"/>
  <c r="D332" i="31" s="1"/>
  <c r="B332" i="31"/>
  <c r="X59" i="31"/>
  <c r="Y59" i="31" s="1"/>
  <c r="V59" i="31"/>
  <c r="U59" i="31"/>
  <c r="C59" i="31"/>
  <c r="X58" i="31"/>
  <c r="Z58" i="31" s="1"/>
  <c r="V58" i="31"/>
  <c r="W58" i="31" s="1"/>
  <c r="U58" i="31"/>
  <c r="C58" i="31"/>
  <c r="D58" i="31" s="1"/>
  <c r="B58" i="31"/>
  <c r="X81" i="31"/>
  <c r="Y81" i="31" s="1"/>
  <c r="V81" i="31"/>
  <c r="U81" i="31"/>
  <c r="C81" i="31"/>
  <c r="X80" i="31"/>
  <c r="Z80" i="31" s="1"/>
  <c r="V80" i="31"/>
  <c r="W80" i="31" s="1"/>
  <c r="U80" i="31"/>
  <c r="C80" i="31"/>
  <c r="D80" i="31" s="1"/>
  <c r="B80" i="31"/>
  <c r="X97" i="31"/>
  <c r="Y97" i="31" s="1"/>
  <c r="V97" i="31"/>
  <c r="U97" i="31"/>
  <c r="C97" i="31"/>
  <c r="X96" i="31"/>
  <c r="Z96" i="31" s="1"/>
  <c r="V96" i="31"/>
  <c r="W96" i="31" s="1"/>
  <c r="U96" i="31"/>
  <c r="C96" i="31"/>
  <c r="D96" i="31" s="1"/>
  <c r="X57" i="31"/>
  <c r="Y57" i="31" s="1"/>
  <c r="V57" i="31"/>
  <c r="U57" i="31"/>
  <c r="C57" i="31"/>
  <c r="X56" i="31"/>
  <c r="Z56" i="31" s="1"/>
  <c r="V56" i="31"/>
  <c r="W56" i="31" s="1"/>
  <c r="U56" i="31"/>
  <c r="C56" i="31"/>
  <c r="D56" i="31" s="1"/>
  <c r="B56" i="31"/>
  <c r="X207" i="31"/>
  <c r="Y207" i="31" s="1"/>
  <c r="V207" i="31"/>
  <c r="U207" i="31"/>
  <c r="C207" i="31"/>
  <c r="X206" i="31"/>
  <c r="Z206" i="31" s="1"/>
  <c r="V206" i="31"/>
  <c r="W206" i="31" s="1"/>
  <c r="U206" i="31"/>
  <c r="C206" i="31"/>
  <c r="D206" i="31" s="1"/>
  <c r="B206" i="31"/>
  <c r="X239" i="31"/>
  <c r="Y239" i="31" s="1"/>
  <c r="V239" i="31"/>
  <c r="U239" i="31"/>
  <c r="C239" i="31"/>
  <c r="X238" i="31"/>
  <c r="Y238" i="31" s="1"/>
  <c r="AA238" i="31" s="1"/>
  <c r="V238" i="31"/>
  <c r="W238" i="31" s="1"/>
  <c r="U238" i="31"/>
  <c r="C238" i="31"/>
  <c r="D238" i="31" s="1"/>
  <c r="B238" i="31"/>
  <c r="X209" i="31"/>
  <c r="Y209" i="31" s="1"/>
  <c r="V209" i="31"/>
  <c r="U209" i="31"/>
  <c r="C209" i="31"/>
  <c r="X208" i="31"/>
  <c r="Y208" i="31" s="1"/>
  <c r="AA208" i="31" s="1"/>
  <c r="V208" i="31"/>
  <c r="W208" i="31" s="1"/>
  <c r="U208" i="31"/>
  <c r="C208" i="31"/>
  <c r="D208" i="31" s="1"/>
  <c r="B208" i="31"/>
  <c r="X245" i="31"/>
  <c r="Y245" i="31" s="1"/>
  <c r="V245" i="31"/>
  <c r="U245" i="31"/>
  <c r="C245" i="31"/>
  <c r="X244" i="31"/>
  <c r="Z244" i="31" s="1"/>
  <c r="V244" i="31"/>
  <c r="W244" i="31" s="1"/>
  <c r="U244" i="31"/>
  <c r="C244" i="31"/>
  <c r="D244" i="31" s="1"/>
  <c r="B244" i="31"/>
  <c r="X241" i="31"/>
  <c r="Y241" i="31" s="1"/>
  <c r="V241" i="31"/>
  <c r="U241" i="31"/>
  <c r="C241" i="31"/>
  <c r="X240" i="31"/>
  <c r="Z240" i="31" s="1"/>
  <c r="V240" i="31"/>
  <c r="W240" i="31" s="1"/>
  <c r="U240" i="31"/>
  <c r="C240" i="31"/>
  <c r="D240" i="31" s="1"/>
  <c r="B240" i="31"/>
  <c r="X145" i="31"/>
  <c r="Y145" i="31" s="1"/>
  <c r="V145" i="31"/>
  <c r="U145" i="31"/>
  <c r="C145" i="31"/>
  <c r="X144" i="31"/>
  <c r="Z144" i="31" s="1"/>
  <c r="V144" i="31"/>
  <c r="W144" i="31" s="1"/>
  <c r="U144" i="31"/>
  <c r="C144" i="31"/>
  <c r="D144" i="31" s="1"/>
  <c r="X1103" i="31"/>
  <c r="Y1103" i="31" s="1"/>
  <c r="V1103" i="31"/>
  <c r="U1103" i="31"/>
  <c r="C1103" i="31"/>
  <c r="X1102" i="31"/>
  <c r="Y1102" i="31" s="1"/>
  <c r="AA1102" i="31" s="1"/>
  <c r="V1102" i="31"/>
  <c r="W1102" i="31" s="1"/>
  <c r="U1102" i="31"/>
  <c r="C1102" i="31"/>
  <c r="D1102" i="31" s="1"/>
  <c r="X123" i="31"/>
  <c r="Y123" i="31" s="1"/>
  <c r="V123" i="31"/>
  <c r="U123" i="31"/>
  <c r="C123" i="31"/>
  <c r="X122" i="31"/>
  <c r="Z122" i="31" s="1"/>
  <c r="V122" i="31"/>
  <c r="W122" i="31" s="1"/>
  <c r="U122" i="31"/>
  <c r="C122" i="31"/>
  <c r="D122" i="31" s="1"/>
  <c r="B122" i="31"/>
  <c r="X91" i="31"/>
  <c r="Y91" i="31" s="1"/>
  <c r="V91" i="31"/>
  <c r="U91" i="31"/>
  <c r="C91" i="31"/>
  <c r="X90" i="31"/>
  <c r="Z90" i="31" s="1"/>
  <c r="V90" i="31"/>
  <c r="W90" i="31" s="1"/>
  <c r="U90" i="31"/>
  <c r="C90" i="31"/>
  <c r="D90" i="31" s="1"/>
  <c r="B90" i="31"/>
  <c r="X85" i="31"/>
  <c r="Y85" i="31" s="1"/>
  <c r="V85" i="31"/>
  <c r="U85" i="31"/>
  <c r="C85" i="31"/>
  <c r="X84" i="31"/>
  <c r="Y84" i="31" s="1"/>
  <c r="AA84" i="31" s="1"/>
  <c r="V84" i="31"/>
  <c r="W84" i="31" s="1"/>
  <c r="U84" i="31"/>
  <c r="C84" i="31"/>
  <c r="D84" i="31" s="1"/>
  <c r="B84" i="31"/>
  <c r="X317" i="31"/>
  <c r="Y317" i="31" s="1"/>
  <c r="V317" i="31"/>
  <c r="U317" i="31"/>
  <c r="C317" i="31"/>
  <c r="X316" i="31"/>
  <c r="Y316" i="31" s="1"/>
  <c r="AA316" i="31" s="1"/>
  <c r="V316" i="31"/>
  <c r="W316" i="31" s="1"/>
  <c r="U316" i="31"/>
  <c r="C316" i="31"/>
  <c r="D316" i="31" s="1"/>
  <c r="B316" i="31"/>
  <c r="X271" i="31"/>
  <c r="Y271" i="31" s="1"/>
  <c r="V271" i="31"/>
  <c r="U271" i="31"/>
  <c r="C271" i="31"/>
  <c r="X270" i="31"/>
  <c r="Z270" i="31" s="1"/>
  <c r="V270" i="31"/>
  <c r="W270" i="31" s="1"/>
  <c r="U270" i="31"/>
  <c r="C270" i="31"/>
  <c r="D270" i="31" s="1"/>
  <c r="B270" i="31"/>
  <c r="X141" i="31"/>
  <c r="Y141" i="31" s="1"/>
  <c r="V141" i="31"/>
  <c r="U141" i="31"/>
  <c r="C141" i="31"/>
  <c r="X140" i="31"/>
  <c r="Z140" i="31" s="1"/>
  <c r="V140" i="31"/>
  <c r="W140" i="31" s="1"/>
  <c r="U140" i="31"/>
  <c r="C140" i="31"/>
  <c r="D140" i="31" s="1"/>
  <c r="B140" i="31"/>
  <c r="X197" i="31"/>
  <c r="Y197" i="31" s="1"/>
  <c r="V197" i="31"/>
  <c r="U197" i="31"/>
  <c r="C197" i="31"/>
  <c r="X196" i="31"/>
  <c r="Z196" i="31" s="1"/>
  <c r="V196" i="31"/>
  <c r="W196" i="31" s="1"/>
  <c r="U196" i="31"/>
  <c r="C196" i="31"/>
  <c r="D196" i="31" s="1"/>
  <c r="B196" i="31"/>
  <c r="X339" i="31"/>
  <c r="Y339" i="31" s="1"/>
  <c r="V339" i="31"/>
  <c r="U339" i="31"/>
  <c r="C339" i="31"/>
  <c r="X338" i="31"/>
  <c r="Z338" i="31" s="1"/>
  <c r="V338" i="31"/>
  <c r="W338" i="31" s="1"/>
  <c r="U338" i="31"/>
  <c r="C338" i="31"/>
  <c r="D338" i="31" s="1"/>
  <c r="B338" i="31"/>
  <c r="X1109" i="31"/>
  <c r="Y1109" i="31" s="1"/>
  <c r="V1109" i="31"/>
  <c r="U1109" i="31"/>
  <c r="C1109" i="31"/>
  <c r="X1108" i="31"/>
  <c r="Y1108" i="31" s="1"/>
  <c r="AA1108" i="31" s="1"/>
  <c r="V1108" i="31"/>
  <c r="W1108" i="31" s="1"/>
  <c r="U1108" i="31"/>
  <c r="C1108" i="31"/>
  <c r="D1108" i="31" s="1"/>
  <c r="X355" i="31"/>
  <c r="Y355" i="31" s="1"/>
  <c r="V355" i="31"/>
  <c r="U355" i="31"/>
  <c r="C355" i="31"/>
  <c r="X354" i="31"/>
  <c r="Z354" i="31" s="1"/>
  <c r="V354" i="31"/>
  <c r="W354" i="31" s="1"/>
  <c r="U354" i="31"/>
  <c r="C354" i="31"/>
  <c r="D354" i="31" s="1"/>
  <c r="X1131" i="31"/>
  <c r="Y1131" i="31" s="1"/>
  <c r="V1131" i="31"/>
  <c r="U1131" i="31"/>
  <c r="C1131" i="31"/>
  <c r="X1130" i="31"/>
  <c r="Z1130" i="31" s="1"/>
  <c r="V1130" i="31"/>
  <c r="W1130" i="31" s="1"/>
  <c r="U1130" i="31"/>
  <c r="C1130" i="31"/>
  <c r="D1130" i="31" s="1"/>
  <c r="B1130" i="31"/>
  <c r="X345" i="31"/>
  <c r="Y345" i="31" s="1"/>
  <c r="V345" i="31"/>
  <c r="U345" i="31"/>
  <c r="C345" i="31"/>
  <c r="X344" i="31"/>
  <c r="Y344" i="31" s="1"/>
  <c r="AA344" i="31" s="1"/>
  <c r="V344" i="31"/>
  <c r="W344" i="31" s="1"/>
  <c r="U344" i="31"/>
  <c r="C344" i="31"/>
  <c r="D344" i="31" s="1"/>
  <c r="B344" i="31"/>
  <c r="Y95" i="31"/>
  <c r="V95" i="31"/>
  <c r="U95" i="31"/>
  <c r="C95" i="31"/>
  <c r="Z94" i="31"/>
  <c r="Y94" i="31"/>
  <c r="AA94" i="31" s="1"/>
  <c r="V94" i="31"/>
  <c r="W94" i="31" s="1"/>
  <c r="U94" i="31"/>
  <c r="C94" i="31"/>
  <c r="D94" i="31" s="1"/>
  <c r="B94" i="31"/>
  <c r="X215" i="31"/>
  <c r="Y215" i="31" s="1"/>
  <c r="V215" i="31"/>
  <c r="U215" i="31"/>
  <c r="C215" i="31"/>
  <c r="X214" i="31"/>
  <c r="Z214" i="31" s="1"/>
  <c r="V214" i="31"/>
  <c r="W214" i="31" s="1"/>
  <c r="U214" i="31"/>
  <c r="C214" i="31"/>
  <c r="D214" i="31" s="1"/>
  <c r="B214" i="31"/>
  <c r="X321" i="31"/>
  <c r="Y321" i="31" s="1"/>
  <c r="V321" i="31"/>
  <c r="U321" i="31"/>
  <c r="C321" i="31"/>
  <c r="X320" i="31"/>
  <c r="Z320" i="31" s="1"/>
  <c r="V320" i="31"/>
  <c r="W320" i="31" s="1"/>
  <c r="U320" i="31"/>
  <c r="C320" i="31"/>
  <c r="D320" i="31" s="1"/>
  <c r="B320" i="31"/>
  <c r="X291" i="31"/>
  <c r="Y291" i="31" s="1"/>
  <c r="V291" i="31"/>
  <c r="U291" i="31"/>
  <c r="C291" i="31"/>
  <c r="X290" i="31"/>
  <c r="Z290" i="31" s="1"/>
  <c r="V290" i="31"/>
  <c r="W290" i="31" s="1"/>
  <c r="U290" i="31"/>
  <c r="C290" i="31"/>
  <c r="D290" i="31" s="1"/>
  <c r="B290" i="31"/>
  <c r="Y11" i="31"/>
  <c r="V11" i="31"/>
  <c r="U11" i="31"/>
  <c r="C11" i="31"/>
  <c r="Z10" i="31"/>
  <c r="Y10" i="31"/>
  <c r="AA10" i="31" s="1"/>
  <c r="V10" i="31"/>
  <c r="W10" i="31" s="1"/>
  <c r="U10" i="31"/>
  <c r="C10" i="31"/>
  <c r="D10" i="31" s="1"/>
  <c r="B10" i="31"/>
  <c r="X1115" i="31"/>
  <c r="Y1115" i="31" s="1"/>
  <c r="V1115" i="31"/>
  <c r="U1115" i="31"/>
  <c r="C1115" i="31"/>
  <c r="X1114" i="31"/>
  <c r="Y1114" i="31" s="1"/>
  <c r="AA1114" i="31" s="1"/>
  <c r="V1114" i="31"/>
  <c r="W1114" i="31" s="1"/>
  <c r="U1114" i="31"/>
  <c r="C1114" i="31"/>
  <c r="D1114" i="31" s="1"/>
  <c r="B1114" i="31"/>
  <c r="X71" i="31"/>
  <c r="Y71" i="31" s="1"/>
  <c r="V71" i="31"/>
  <c r="U71" i="31"/>
  <c r="C71" i="31"/>
  <c r="X70" i="31"/>
  <c r="Z70" i="31" s="1"/>
  <c r="V70" i="31"/>
  <c r="W70" i="31" s="1"/>
  <c r="U70" i="31"/>
  <c r="C70" i="31"/>
  <c r="D70" i="31" s="1"/>
  <c r="X235" i="31"/>
  <c r="Y235" i="31" s="1"/>
  <c r="V235" i="31"/>
  <c r="U235" i="31"/>
  <c r="C235" i="31"/>
  <c r="X234" i="31"/>
  <c r="Z234" i="31" s="1"/>
  <c r="V234" i="31"/>
  <c r="W234" i="31" s="1"/>
  <c r="U234" i="31"/>
  <c r="C234" i="31"/>
  <c r="D234" i="31" s="1"/>
  <c r="B234" i="31"/>
  <c r="X1105" i="31"/>
  <c r="Y1105" i="31" s="1"/>
  <c r="V1105" i="31"/>
  <c r="U1105" i="31"/>
  <c r="C1105" i="31"/>
  <c r="X1104" i="31"/>
  <c r="Y1104" i="31" s="1"/>
  <c r="AA1104" i="31" s="1"/>
  <c r="V1104" i="31"/>
  <c r="W1104" i="31" s="1"/>
  <c r="U1104" i="31"/>
  <c r="C1104" i="31"/>
  <c r="D1104" i="31" s="1"/>
  <c r="B1104" i="31"/>
  <c r="X229" i="31"/>
  <c r="Y229" i="31" s="1"/>
  <c r="V229" i="31"/>
  <c r="U229" i="31"/>
  <c r="C229" i="31"/>
  <c r="X228" i="31"/>
  <c r="Z228" i="31" s="1"/>
  <c r="V228" i="31"/>
  <c r="W228" i="31" s="1"/>
  <c r="U228" i="31"/>
  <c r="C228" i="31"/>
  <c r="D228" i="31" s="1"/>
  <c r="X269" i="31"/>
  <c r="Y269" i="31" s="1"/>
  <c r="V269" i="31"/>
  <c r="U269" i="31"/>
  <c r="C269" i="31"/>
  <c r="X268" i="31"/>
  <c r="Y268" i="31" s="1"/>
  <c r="AA268" i="31" s="1"/>
  <c r="V268" i="31"/>
  <c r="W268" i="31" s="1"/>
  <c r="U268" i="31"/>
  <c r="C268" i="31"/>
  <c r="D268" i="31" s="1"/>
  <c r="B268" i="31"/>
  <c r="X173" i="31"/>
  <c r="Y173" i="31" s="1"/>
  <c r="V173" i="31"/>
  <c r="U173" i="31"/>
  <c r="C173" i="31"/>
  <c r="X172" i="31"/>
  <c r="Y172" i="31" s="1"/>
  <c r="AA172" i="31" s="1"/>
  <c r="V172" i="31"/>
  <c r="W172" i="31" s="1"/>
  <c r="U172" i="31"/>
  <c r="C172" i="31"/>
  <c r="D172" i="31" s="1"/>
  <c r="B172" i="31"/>
  <c r="X265" i="31"/>
  <c r="Y265" i="31" s="1"/>
  <c r="V265" i="31"/>
  <c r="U265" i="31"/>
  <c r="C265" i="31"/>
  <c r="X264" i="31"/>
  <c r="Z264" i="31" s="1"/>
  <c r="V264" i="31"/>
  <c r="W264" i="31" s="1"/>
  <c r="U264" i="31"/>
  <c r="C264" i="31"/>
  <c r="D264" i="31" s="1"/>
  <c r="B264" i="31"/>
  <c r="X191" i="31"/>
  <c r="Y191" i="31" s="1"/>
  <c r="V191" i="31"/>
  <c r="U191" i="31"/>
  <c r="C191" i="31"/>
  <c r="X190" i="31"/>
  <c r="V190" i="31"/>
  <c r="W190" i="31" s="1"/>
  <c r="U190" i="31"/>
  <c r="C190" i="31"/>
  <c r="D190" i="31" s="1"/>
  <c r="B190" i="31"/>
  <c r="X273" i="31"/>
  <c r="Y273" i="31" s="1"/>
  <c r="V273" i="31"/>
  <c r="U273" i="31"/>
  <c r="C273" i="31"/>
  <c r="X272" i="31"/>
  <c r="Z272" i="31" s="1"/>
  <c r="V272" i="31"/>
  <c r="W272" i="31" s="1"/>
  <c r="U272" i="31"/>
  <c r="C272" i="31"/>
  <c r="D272" i="31" s="1"/>
  <c r="B272" i="31"/>
  <c r="X377" i="31"/>
  <c r="Y377" i="31" s="1"/>
  <c r="V377" i="31"/>
  <c r="U377" i="31"/>
  <c r="C377" i="31"/>
  <c r="X376" i="31"/>
  <c r="Z376" i="31" s="1"/>
  <c r="V376" i="31"/>
  <c r="W376" i="31" s="1"/>
  <c r="U376" i="31"/>
  <c r="C376" i="31"/>
  <c r="D376" i="31" s="1"/>
  <c r="B376" i="31"/>
  <c r="X375" i="31"/>
  <c r="Y375" i="31" s="1"/>
  <c r="V375" i="31"/>
  <c r="U375" i="31"/>
  <c r="C375" i="31"/>
  <c r="X374" i="31"/>
  <c r="Z374" i="31" s="1"/>
  <c r="V374" i="31"/>
  <c r="W374" i="31" s="1"/>
  <c r="U374" i="31"/>
  <c r="C374" i="31"/>
  <c r="D374" i="31" s="1"/>
  <c r="B374" i="31"/>
  <c r="X373" i="31"/>
  <c r="Y373" i="31" s="1"/>
  <c r="V373" i="31"/>
  <c r="U373" i="31"/>
  <c r="C373" i="31"/>
  <c r="X372" i="31"/>
  <c r="Z372" i="31" s="1"/>
  <c r="V372" i="31"/>
  <c r="W372" i="31" s="1"/>
  <c r="U372" i="31"/>
  <c r="C372" i="31"/>
  <c r="D372" i="31" s="1"/>
  <c r="B372" i="31"/>
  <c r="X371" i="31"/>
  <c r="Y371" i="31" s="1"/>
  <c r="V371" i="31"/>
  <c r="U371" i="31"/>
  <c r="C371" i="31"/>
  <c r="X370" i="31"/>
  <c r="Y370" i="31" s="1"/>
  <c r="AA370" i="31" s="1"/>
  <c r="V370" i="31"/>
  <c r="W370" i="31" s="1"/>
  <c r="U370" i="31"/>
  <c r="C370" i="31"/>
  <c r="D370" i="31" s="1"/>
  <c r="B370" i="31"/>
  <c r="X369" i="31"/>
  <c r="Y369" i="31" s="1"/>
  <c r="V369" i="31"/>
  <c r="U369" i="31"/>
  <c r="C369" i="31"/>
  <c r="X368" i="31"/>
  <c r="Y368" i="31" s="1"/>
  <c r="AA368" i="31" s="1"/>
  <c r="V368" i="31"/>
  <c r="W368" i="31" s="1"/>
  <c r="U368" i="31"/>
  <c r="C368" i="31"/>
  <c r="D368" i="31" s="1"/>
  <c r="B368" i="31"/>
  <c r="X367" i="31"/>
  <c r="Y367" i="31" s="1"/>
  <c r="V367" i="31"/>
  <c r="U367" i="31"/>
  <c r="C367" i="31"/>
  <c r="X366" i="31"/>
  <c r="Z366" i="31" s="1"/>
  <c r="V366" i="31"/>
  <c r="W366" i="31" s="1"/>
  <c r="U366" i="31"/>
  <c r="C366" i="31"/>
  <c r="D366" i="31" s="1"/>
  <c r="B366" i="31"/>
  <c r="X365" i="31"/>
  <c r="Y365" i="31" s="1"/>
  <c r="V365" i="31"/>
  <c r="U365" i="31"/>
  <c r="C365" i="31"/>
  <c r="X364" i="31"/>
  <c r="V364" i="31"/>
  <c r="W364" i="31" s="1"/>
  <c r="U364" i="31"/>
  <c r="C364" i="31"/>
  <c r="D364" i="31" s="1"/>
  <c r="B364" i="31"/>
  <c r="X363" i="31"/>
  <c r="Y363" i="31" s="1"/>
  <c r="V363" i="31"/>
  <c r="U363" i="31"/>
  <c r="C363" i="31"/>
  <c r="X362" i="31"/>
  <c r="Z362" i="31" s="1"/>
  <c r="V362" i="31"/>
  <c r="W362" i="31" s="1"/>
  <c r="U362" i="31"/>
  <c r="C362" i="31"/>
  <c r="D362" i="31" s="1"/>
  <c r="B362" i="31"/>
  <c r="X361" i="31"/>
  <c r="Y361" i="31" s="1"/>
  <c r="V361" i="31"/>
  <c r="U361" i="31"/>
  <c r="C361" i="31"/>
  <c r="X360" i="31"/>
  <c r="Z360" i="31" s="1"/>
  <c r="V360" i="31"/>
  <c r="W360" i="31" s="1"/>
  <c r="U360" i="31"/>
  <c r="C360" i="31"/>
  <c r="D360" i="31" s="1"/>
  <c r="B360" i="31"/>
  <c r="X359" i="31"/>
  <c r="Y359" i="31" s="1"/>
  <c r="V359" i="31"/>
  <c r="U359" i="31"/>
  <c r="C359" i="31"/>
  <c r="X358" i="31"/>
  <c r="Z358" i="31" s="1"/>
  <c r="V358" i="31"/>
  <c r="W358" i="31" s="1"/>
  <c r="U358" i="31"/>
  <c r="C358" i="31"/>
  <c r="D358" i="31" s="1"/>
  <c r="B358" i="31"/>
  <c r="X137" i="31"/>
  <c r="Y137" i="31" s="1"/>
  <c r="V137" i="31"/>
  <c r="U137" i="31"/>
  <c r="C137" i="31"/>
  <c r="X136" i="31"/>
  <c r="Z136" i="31" s="1"/>
  <c r="V136" i="31"/>
  <c r="W136" i="31" s="1"/>
  <c r="U136" i="31"/>
  <c r="C136" i="31"/>
  <c r="D136" i="31" s="1"/>
  <c r="B136" i="31"/>
  <c r="X133" i="31"/>
  <c r="Y133" i="31" s="1"/>
  <c r="V133" i="31"/>
  <c r="U133" i="31"/>
  <c r="C133" i="31"/>
  <c r="X132" i="31"/>
  <c r="Y132" i="31" s="1"/>
  <c r="AA132" i="31" s="1"/>
  <c r="V132" i="31"/>
  <c r="W132" i="31" s="1"/>
  <c r="U132" i="31"/>
  <c r="C132" i="31"/>
  <c r="D132" i="31" s="1"/>
  <c r="B132" i="31"/>
  <c r="X353" i="31"/>
  <c r="Y353" i="31" s="1"/>
  <c r="V353" i="31"/>
  <c r="U353" i="31"/>
  <c r="C353" i="31"/>
  <c r="X352" i="31"/>
  <c r="Y352" i="31" s="1"/>
  <c r="AA352" i="31" s="1"/>
  <c r="V352" i="31"/>
  <c r="W352" i="31" s="1"/>
  <c r="U352" i="31"/>
  <c r="C352" i="31"/>
  <c r="D352" i="31" s="1"/>
  <c r="B352" i="31"/>
  <c r="X135" i="31"/>
  <c r="Y135" i="31" s="1"/>
  <c r="V135" i="31"/>
  <c r="U135" i="31"/>
  <c r="C135" i="31"/>
  <c r="X134" i="31"/>
  <c r="Z134" i="31" s="1"/>
  <c r="V134" i="31"/>
  <c r="W134" i="31" s="1"/>
  <c r="U134" i="31"/>
  <c r="C134" i="31"/>
  <c r="D134" i="31" s="1"/>
  <c r="B134" i="31"/>
  <c r="X131" i="31"/>
  <c r="Y131" i="31" s="1"/>
  <c r="V131" i="31"/>
  <c r="U131" i="31"/>
  <c r="C131" i="31"/>
  <c r="X130" i="31"/>
  <c r="V130" i="31"/>
  <c r="W130" i="31" s="1"/>
  <c r="U130" i="31"/>
  <c r="C130" i="31"/>
  <c r="D130" i="31" s="1"/>
  <c r="B130" i="31"/>
  <c r="X9" i="31"/>
  <c r="Y9" i="31" s="1"/>
  <c r="V9" i="31"/>
  <c r="U9" i="31"/>
  <c r="C9" i="31"/>
  <c r="X8" i="31"/>
  <c r="Z8" i="31" s="1"/>
  <c r="V8" i="31"/>
  <c r="W8" i="31" s="1"/>
  <c r="U8" i="31"/>
  <c r="C8" i="31"/>
  <c r="D8" i="31" s="1"/>
  <c r="B8"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Y1044" i="31" s="1"/>
  <c r="AA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V1040" i="31"/>
  <c r="W1040" i="31" s="1"/>
  <c r="U1040" i="31"/>
  <c r="C1040" i="31"/>
  <c r="D1040" i="31" s="1"/>
  <c r="B1040" i="31"/>
  <c r="X1039" i="31"/>
  <c r="Y1039" i="31" s="1"/>
  <c r="V1039" i="31"/>
  <c r="U1039" i="31"/>
  <c r="C1039" i="31"/>
  <c r="X1038" i="31"/>
  <c r="Z1038" i="31" s="1"/>
  <c r="V1038" i="31"/>
  <c r="W1038" i="31" s="1"/>
  <c r="U1038" i="31"/>
  <c r="C1038" i="31"/>
  <c r="D1038" i="31" s="1"/>
  <c r="B1038" i="31"/>
  <c r="X1037" i="31"/>
  <c r="Y1037" i="31" s="1"/>
  <c r="V1037" i="31"/>
  <c r="U1037" i="31"/>
  <c r="C1037" i="31"/>
  <c r="X1036" i="31"/>
  <c r="Y1036" i="31" s="1"/>
  <c r="AA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Z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Y1020" i="31" s="1"/>
  <c r="AA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Z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Y1010" i="31" s="1"/>
  <c r="AA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Z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Z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Z982" i="31" s="1"/>
  <c r="V982" i="31"/>
  <c r="W982" i="31" s="1"/>
  <c r="U982" i="31"/>
  <c r="C982" i="31"/>
  <c r="D982" i="31" s="1"/>
  <c r="B982" i="31"/>
  <c r="X981" i="31"/>
  <c r="Y981" i="31" s="1"/>
  <c r="V981" i="31"/>
  <c r="U981" i="31"/>
  <c r="C981" i="31"/>
  <c r="X980" i="31"/>
  <c r="Y980" i="31" s="1"/>
  <c r="AA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Y970" i="31" s="1"/>
  <c r="AA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Z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Z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Z950" i="31" s="1"/>
  <c r="V950" i="31"/>
  <c r="W950" i="31" s="1"/>
  <c r="U950" i="31"/>
  <c r="C950" i="31"/>
  <c r="D950" i="31" s="1"/>
  <c r="B950" i="31"/>
  <c r="X949" i="31"/>
  <c r="Y949" i="31" s="1"/>
  <c r="V949" i="31"/>
  <c r="U949" i="31"/>
  <c r="C949" i="31"/>
  <c r="X948" i="31"/>
  <c r="Y948" i="31" s="1"/>
  <c r="AA948" i="31" s="1"/>
  <c r="V948" i="31"/>
  <c r="W948" i="31" s="1"/>
  <c r="U948" i="31"/>
  <c r="C948" i="31"/>
  <c r="D948" i="31" s="1"/>
  <c r="B948" i="31"/>
  <c r="X947" i="31"/>
  <c r="Y947" i="31" s="1"/>
  <c r="V947" i="31"/>
  <c r="U947" i="31"/>
  <c r="C947" i="31"/>
  <c r="X946" i="31"/>
  <c r="Y946" i="31" s="1"/>
  <c r="AA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Z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Y930" i="31" s="1"/>
  <c r="AA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Z918" i="31" s="1"/>
  <c r="V918" i="31"/>
  <c r="W918" i="31" s="1"/>
  <c r="U918" i="31"/>
  <c r="C918" i="31"/>
  <c r="D918" i="31" s="1"/>
  <c r="B918" i="31"/>
  <c r="X917" i="31"/>
  <c r="Y917" i="31" s="1"/>
  <c r="V917" i="31"/>
  <c r="U917" i="31"/>
  <c r="C917" i="31"/>
  <c r="X916" i="31"/>
  <c r="Z916" i="31" s="1"/>
  <c r="V916" i="31"/>
  <c r="W916" i="31" s="1"/>
  <c r="U916" i="31"/>
  <c r="C916" i="31"/>
  <c r="D916" i="31" s="1"/>
  <c r="B916" i="31"/>
  <c r="X915" i="31"/>
  <c r="Y915" i="31" s="1"/>
  <c r="V915" i="31"/>
  <c r="U915" i="31"/>
  <c r="C915" i="31"/>
  <c r="X914" i="31"/>
  <c r="Y914" i="31" s="1"/>
  <c r="AA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Z902" i="31" s="1"/>
  <c r="V902" i="31"/>
  <c r="W902" i="31" s="1"/>
  <c r="U902" i="31"/>
  <c r="C902" i="31"/>
  <c r="D902" i="31" s="1"/>
  <c r="B902" i="31"/>
  <c r="X901" i="31"/>
  <c r="Y901" i="31" s="1"/>
  <c r="V901" i="31"/>
  <c r="U901" i="31"/>
  <c r="C901" i="31"/>
  <c r="X900" i="31"/>
  <c r="Y900" i="31" s="1"/>
  <c r="AA900" i="31" s="1"/>
  <c r="V900" i="31"/>
  <c r="W900" i="31" s="1"/>
  <c r="U900" i="31"/>
  <c r="C900" i="31"/>
  <c r="D900" i="31" s="1"/>
  <c r="B900" i="31"/>
  <c r="X899" i="31"/>
  <c r="Y899" i="31" s="1"/>
  <c r="V899" i="31"/>
  <c r="U899" i="31"/>
  <c r="C899" i="31"/>
  <c r="X898" i="31"/>
  <c r="Y898" i="31" s="1"/>
  <c r="AA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Z886" i="31" s="1"/>
  <c r="V886" i="31"/>
  <c r="W886" i="31" s="1"/>
  <c r="U886" i="31"/>
  <c r="C886" i="31"/>
  <c r="D886" i="31" s="1"/>
  <c r="B886" i="31"/>
  <c r="X885" i="31"/>
  <c r="Y885" i="31" s="1"/>
  <c r="V885" i="31"/>
  <c r="U885" i="31"/>
  <c r="C885" i="31"/>
  <c r="X884" i="31"/>
  <c r="Z884" i="31" s="1"/>
  <c r="V884" i="31"/>
  <c r="W884" i="31" s="1"/>
  <c r="U884" i="31"/>
  <c r="C884" i="31"/>
  <c r="D884" i="31" s="1"/>
  <c r="B884" i="31"/>
  <c r="X883" i="31"/>
  <c r="Y883" i="31" s="1"/>
  <c r="V883" i="31"/>
  <c r="U883" i="31"/>
  <c r="C883" i="31"/>
  <c r="X882" i="31"/>
  <c r="Y882" i="31" s="1"/>
  <c r="AA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Z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Y866" i="31" s="1"/>
  <c r="AA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Y858" i="31" s="1"/>
  <c r="AA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Z854" i="31" s="1"/>
  <c r="V854" i="31"/>
  <c r="W854" i="31" s="1"/>
  <c r="U854" i="31"/>
  <c r="C854" i="31"/>
  <c r="D854" i="31" s="1"/>
  <c r="B854" i="31"/>
  <c r="X853" i="31"/>
  <c r="Y853" i="31" s="1"/>
  <c r="V853" i="31"/>
  <c r="U853" i="31"/>
  <c r="C853" i="31"/>
  <c r="X852" i="31"/>
  <c r="Z852" i="31" s="1"/>
  <c r="V852" i="31"/>
  <c r="W852" i="31" s="1"/>
  <c r="U852" i="31"/>
  <c r="C852" i="31"/>
  <c r="D852" i="31" s="1"/>
  <c r="B852" i="31"/>
  <c r="X851" i="31"/>
  <c r="Y851" i="31" s="1"/>
  <c r="V851" i="31"/>
  <c r="U851" i="31"/>
  <c r="C851" i="31"/>
  <c r="X850" i="31"/>
  <c r="Y850" i="31" s="1"/>
  <c r="AA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Z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Y834" i="31" s="1"/>
  <c r="AA834" i="31" s="1"/>
  <c r="V834" i="31"/>
  <c r="W834" i="31" s="1"/>
  <c r="U834" i="31"/>
  <c r="C834" i="31"/>
  <c r="D834" i="31" s="1"/>
  <c r="B834" i="31"/>
  <c r="X833" i="31"/>
  <c r="Y833" i="31" s="1"/>
  <c r="V833" i="31"/>
  <c r="U833" i="31"/>
  <c r="C833" i="31"/>
  <c r="X832" i="31"/>
  <c r="Z832" i="31" s="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Y826" i="31" s="1"/>
  <c r="AA826" i="31" s="1"/>
  <c r="V826" i="31"/>
  <c r="W826" i="31" s="1"/>
  <c r="U826" i="31"/>
  <c r="C826" i="31"/>
  <c r="D826" i="31" s="1"/>
  <c r="B826" i="31"/>
  <c r="X825" i="31"/>
  <c r="Y825" i="31" s="1"/>
  <c r="V825" i="31"/>
  <c r="U825" i="31"/>
  <c r="C825" i="31"/>
  <c r="X824" i="31"/>
  <c r="Z824" i="31" s="1"/>
  <c r="V824" i="31"/>
  <c r="W824" i="31" s="1"/>
  <c r="U824" i="31"/>
  <c r="C824" i="31"/>
  <c r="D824" i="31" s="1"/>
  <c r="B824" i="31"/>
  <c r="X823" i="31"/>
  <c r="Y823" i="31" s="1"/>
  <c r="V823" i="31"/>
  <c r="U823" i="31"/>
  <c r="C823" i="31"/>
  <c r="X822" i="31"/>
  <c r="Z822" i="31" s="1"/>
  <c r="V822" i="31"/>
  <c r="W822" i="31" s="1"/>
  <c r="U822" i="31"/>
  <c r="C822" i="31"/>
  <c r="D822" i="31" s="1"/>
  <c r="B822" i="31"/>
  <c r="X821" i="31"/>
  <c r="Y821" i="31" s="1"/>
  <c r="V821" i="31"/>
  <c r="U821" i="31"/>
  <c r="C821" i="31"/>
  <c r="X820" i="31"/>
  <c r="Z820" i="31" s="1"/>
  <c r="V820" i="31"/>
  <c r="W820" i="31" s="1"/>
  <c r="U820" i="31"/>
  <c r="C820" i="31"/>
  <c r="D820" i="31" s="1"/>
  <c r="B820" i="31"/>
  <c r="X819" i="31"/>
  <c r="Y819" i="31" s="1"/>
  <c r="V819" i="31"/>
  <c r="U819" i="31"/>
  <c r="C819" i="31"/>
  <c r="X818" i="31"/>
  <c r="Y818" i="31" s="1"/>
  <c r="AA818" i="31" s="1"/>
  <c r="V818" i="31"/>
  <c r="W818" i="31" s="1"/>
  <c r="U818" i="31"/>
  <c r="C818" i="31"/>
  <c r="D818" i="31" s="1"/>
  <c r="B818" i="31"/>
  <c r="X817" i="31"/>
  <c r="Y817" i="31" s="1"/>
  <c r="V817" i="31"/>
  <c r="U817" i="31"/>
  <c r="C817" i="31"/>
  <c r="X816" i="31"/>
  <c r="Z816" i="31" s="1"/>
  <c r="V816" i="31"/>
  <c r="W816" i="31" s="1"/>
  <c r="U816" i="31"/>
  <c r="C816" i="31"/>
  <c r="D816" i="31" s="1"/>
  <c r="B816" i="31"/>
  <c r="X815" i="31"/>
  <c r="Y815" i="31" s="1"/>
  <c r="V815" i="31"/>
  <c r="U815" i="31"/>
  <c r="C815" i="31"/>
  <c r="X814" i="31"/>
  <c r="Z814" i="31" s="1"/>
  <c r="V814" i="31"/>
  <c r="W814" i="31" s="1"/>
  <c r="U814" i="31"/>
  <c r="C814" i="31"/>
  <c r="D814" i="31" s="1"/>
  <c r="B814" i="31"/>
  <c r="X381" i="31"/>
  <c r="Y381" i="31" s="1"/>
  <c r="V381" i="31"/>
  <c r="U381" i="31"/>
  <c r="C381" i="31"/>
  <c r="X380" i="31"/>
  <c r="Y380" i="31" s="1"/>
  <c r="AA380" i="31" s="1"/>
  <c r="V380" i="31"/>
  <c r="W380" i="31" s="1"/>
  <c r="U380" i="31"/>
  <c r="C380" i="31"/>
  <c r="D380" i="31" s="1"/>
  <c r="B380" i="31"/>
  <c r="X813" i="31"/>
  <c r="Y813" i="31" s="1"/>
  <c r="V813" i="31"/>
  <c r="U813" i="31"/>
  <c r="C813" i="31"/>
  <c r="X812" i="31"/>
  <c r="Z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Z808" i="31" s="1"/>
  <c r="V808" i="31"/>
  <c r="W808" i="31" s="1"/>
  <c r="U808" i="31"/>
  <c r="C808" i="31"/>
  <c r="D808" i="31" s="1"/>
  <c r="B808" i="31"/>
  <c r="X807" i="31"/>
  <c r="Y807" i="31" s="1"/>
  <c r="V807" i="31"/>
  <c r="U807" i="31"/>
  <c r="C807" i="31"/>
  <c r="X806" i="31"/>
  <c r="Z806" i="31" s="1"/>
  <c r="V806" i="31"/>
  <c r="W806" i="31" s="1"/>
  <c r="U806" i="31"/>
  <c r="C806" i="31"/>
  <c r="D806" i="31" s="1"/>
  <c r="B806" i="31"/>
  <c r="X805" i="31"/>
  <c r="Y805" i="31" s="1"/>
  <c r="V805" i="31"/>
  <c r="U805" i="31"/>
  <c r="C805" i="31"/>
  <c r="X804" i="31"/>
  <c r="Y804" i="31" s="1"/>
  <c r="AA804" i="31" s="1"/>
  <c r="V804" i="31"/>
  <c r="W804" i="31" s="1"/>
  <c r="U804" i="31"/>
  <c r="C804" i="31"/>
  <c r="D804" i="31" s="1"/>
  <c r="B804" i="31"/>
  <c r="X387" i="31"/>
  <c r="Y387" i="31" s="1"/>
  <c r="V387" i="31"/>
  <c r="U387" i="31"/>
  <c r="C387" i="31"/>
  <c r="X386" i="31"/>
  <c r="Z386" i="31" s="1"/>
  <c r="V386" i="31"/>
  <c r="W386" i="31" s="1"/>
  <c r="U386" i="31"/>
  <c r="C386" i="31"/>
  <c r="D386" i="31" s="1"/>
  <c r="B386" i="31"/>
  <c r="X803" i="31"/>
  <c r="Y803" i="31" s="1"/>
  <c r="V803" i="31"/>
  <c r="U803" i="31"/>
  <c r="C803" i="31"/>
  <c r="X802" i="31"/>
  <c r="Z802" i="31" s="1"/>
  <c r="V802" i="31"/>
  <c r="W802" i="31" s="1"/>
  <c r="U802" i="31"/>
  <c r="C802" i="31"/>
  <c r="D802" i="31" s="1"/>
  <c r="B802" i="31"/>
  <c r="X801" i="31"/>
  <c r="Y801" i="31" s="1"/>
  <c r="V801" i="31"/>
  <c r="U801" i="31"/>
  <c r="C801" i="31"/>
  <c r="X800" i="31"/>
  <c r="Y800" i="31" s="1"/>
  <c r="AA800" i="31" s="1"/>
  <c r="V800" i="31"/>
  <c r="W800" i="31" s="1"/>
  <c r="U800" i="31"/>
  <c r="C800" i="31"/>
  <c r="D800" i="31" s="1"/>
  <c r="B800" i="31"/>
  <c r="X799" i="31"/>
  <c r="Y799" i="31" s="1"/>
  <c r="V799" i="31"/>
  <c r="U799" i="31"/>
  <c r="C799" i="31"/>
  <c r="X798" i="31"/>
  <c r="Y798" i="31" s="1"/>
  <c r="AA798" i="31" s="1"/>
  <c r="V798" i="31"/>
  <c r="W798" i="31" s="1"/>
  <c r="U798" i="31"/>
  <c r="C798" i="31"/>
  <c r="D798" i="31" s="1"/>
  <c r="B798" i="31"/>
  <c r="X797" i="31"/>
  <c r="Y797" i="31" s="1"/>
  <c r="V797" i="31"/>
  <c r="U797" i="31"/>
  <c r="C797" i="31"/>
  <c r="X796" i="31"/>
  <c r="Z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Z792" i="31" s="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Z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Y784" i="31" s="1"/>
  <c r="AA784" i="31" s="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Z780" i="31" s="1"/>
  <c r="V780" i="31"/>
  <c r="W780" i="31" s="1"/>
  <c r="U780" i="31"/>
  <c r="C780" i="31"/>
  <c r="D780" i="31" s="1"/>
  <c r="B780" i="31"/>
  <c r="X779" i="31"/>
  <c r="Y779" i="31" s="1"/>
  <c r="V779" i="31"/>
  <c r="U779" i="31"/>
  <c r="C779" i="31"/>
  <c r="X778" i="31"/>
  <c r="V778" i="31"/>
  <c r="W778" i="31" s="1"/>
  <c r="U778" i="31"/>
  <c r="C778" i="31"/>
  <c r="D778" i="31" s="1"/>
  <c r="B778" i="31"/>
  <c r="X777" i="31"/>
  <c r="Y777" i="31" s="1"/>
  <c r="V777" i="31"/>
  <c r="U777" i="31"/>
  <c r="C777" i="31"/>
  <c r="X776" i="31"/>
  <c r="Z776" i="31" s="1"/>
  <c r="V776" i="31"/>
  <c r="W776" i="31" s="1"/>
  <c r="U776" i="31"/>
  <c r="C776" i="31"/>
  <c r="D776" i="31" s="1"/>
  <c r="B776" i="31"/>
  <c r="X7" i="31"/>
  <c r="Y7" i="31" s="1"/>
  <c r="V7" i="31"/>
  <c r="U7" i="31"/>
  <c r="C7" i="31"/>
  <c r="X6" i="31"/>
  <c r="Y6" i="31" s="1"/>
  <c r="AA6" i="31" s="1"/>
  <c r="V6" i="31"/>
  <c r="W6" i="31" s="1"/>
  <c r="U6" i="31"/>
  <c r="C6" i="31"/>
  <c r="D6" i="31" s="1"/>
  <c r="B6" i="31"/>
  <c r="X775" i="31"/>
  <c r="Y775" i="31" s="1"/>
  <c r="V775" i="31"/>
  <c r="U775" i="31"/>
  <c r="C775" i="31"/>
  <c r="X774" i="31"/>
  <c r="Z774" i="31" s="1"/>
  <c r="V774" i="31"/>
  <c r="W774" i="31" s="1"/>
  <c r="U774" i="31"/>
  <c r="C774" i="31"/>
  <c r="D774" i="31" s="1"/>
  <c r="B774" i="31"/>
  <c r="X773" i="31"/>
  <c r="Y773" i="31" s="1"/>
  <c r="V773" i="31"/>
  <c r="U773" i="31"/>
  <c r="C773" i="31"/>
  <c r="X772" i="31"/>
  <c r="V772" i="31"/>
  <c r="W772" i="31" s="1"/>
  <c r="U772" i="31"/>
  <c r="C772" i="31"/>
  <c r="D772" i="31" s="1"/>
  <c r="B772" i="31"/>
  <c r="X771" i="31"/>
  <c r="Y771" i="31" s="1"/>
  <c r="V771" i="31"/>
  <c r="U771" i="31"/>
  <c r="C771" i="31"/>
  <c r="X770" i="31"/>
  <c r="Y770" i="31" s="1"/>
  <c r="AA770" i="31" s="1"/>
  <c r="V770" i="31"/>
  <c r="W770" i="31" s="1"/>
  <c r="U770" i="31"/>
  <c r="C770" i="31"/>
  <c r="D770" i="31" s="1"/>
  <c r="B770"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Y760" i="31" s="1"/>
  <c r="AA760" i="31" s="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V756" i="31"/>
  <c r="W756" i="31" s="1"/>
  <c r="U756" i="31"/>
  <c r="C756" i="31"/>
  <c r="D756" i="31" s="1"/>
  <c r="B756" i="31"/>
  <c r="X755" i="31"/>
  <c r="Y755" i="31" s="1"/>
  <c r="V755" i="31"/>
  <c r="U755" i="31"/>
  <c r="C755" i="31"/>
  <c r="X754" i="31"/>
  <c r="Y754" i="31" s="1"/>
  <c r="AA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V740" i="31"/>
  <c r="W740" i="31" s="1"/>
  <c r="U740" i="31"/>
  <c r="C740" i="31"/>
  <c r="D740" i="31" s="1"/>
  <c r="B740" i="31"/>
  <c r="X739" i="31"/>
  <c r="Y739" i="31" s="1"/>
  <c r="V739" i="31"/>
  <c r="U739" i="31"/>
  <c r="C739" i="31"/>
  <c r="X738" i="31"/>
  <c r="Y738" i="31" s="1"/>
  <c r="AA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V724" i="31"/>
  <c r="W724" i="31" s="1"/>
  <c r="U724" i="31"/>
  <c r="C724" i="31"/>
  <c r="D724" i="31" s="1"/>
  <c r="B724" i="31"/>
  <c r="X723" i="31"/>
  <c r="Y723" i="31" s="1"/>
  <c r="V723" i="31"/>
  <c r="U723" i="31"/>
  <c r="C723" i="31"/>
  <c r="X722" i="31"/>
  <c r="Y722" i="31" s="1"/>
  <c r="AA722" i="31" s="1"/>
  <c r="V722" i="31"/>
  <c r="W722" i="31" s="1"/>
  <c r="U722" i="31"/>
  <c r="C722" i="31"/>
  <c r="D722" i="31" s="1"/>
  <c r="B722" i="31"/>
  <c r="X721" i="31"/>
  <c r="Y721" i="31" s="1"/>
  <c r="V721" i="31"/>
  <c r="U721" i="31"/>
  <c r="C721" i="31"/>
  <c r="X720" i="31"/>
  <c r="Z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Y716" i="31" s="1"/>
  <c r="AA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Z710" i="31" s="1"/>
  <c r="V710" i="31"/>
  <c r="W710" i="31" s="1"/>
  <c r="U710" i="31"/>
  <c r="C710" i="31"/>
  <c r="D710" i="31" s="1"/>
  <c r="B710" i="31"/>
  <c r="X709" i="31"/>
  <c r="Y709" i="31" s="1"/>
  <c r="V709" i="31"/>
  <c r="U709" i="31"/>
  <c r="C709" i="31"/>
  <c r="X708" i="3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Z704" i="31" s="1"/>
  <c r="V704" i="31"/>
  <c r="W704" i="31" s="1"/>
  <c r="U704" i="31"/>
  <c r="C704" i="31"/>
  <c r="D704" i="31" s="1"/>
  <c r="B704" i="31"/>
  <c r="X703" i="31"/>
  <c r="Y703" i="31" s="1"/>
  <c r="V703" i="31"/>
  <c r="U703" i="31"/>
  <c r="C703" i="31"/>
  <c r="X702" i="31"/>
  <c r="Z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Z696" i="31" s="1"/>
  <c r="V696" i="31"/>
  <c r="W696" i="31" s="1"/>
  <c r="U696" i="31"/>
  <c r="C696" i="31"/>
  <c r="D696" i="31" s="1"/>
  <c r="B696" i="31"/>
  <c r="X695" i="31"/>
  <c r="Y695" i="31" s="1"/>
  <c r="V695" i="31"/>
  <c r="U695" i="31"/>
  <c r="C695" i="31"/>
  <c r="X694" i="31"/>
  <c r="Z694" i="31" s="1"/>
  <c r="V694" i="31"/>
  <c r="W694" i="31" s="1"/>
  <c r="U694" i="31"/>
  <c r="C694" i="31"/>
  <c r="D694" i="31" s="1"/>
  <c r="B694" i="31"/>
  <c r="X693" i="31"/>
  <c r="Y693" i="31" s="1"/>
  <c r="V693" i="31"/>
  <c r="U693" i="31"/>
  <c r="C693" i="31"/>
  <c r="X692" i="31"/>
  <c r="Y692" i="31" s="1"/>
  <c r="AA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Z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Y684" i="31" s="1"/>
  <c r="AA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Z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Y676" i="31" s="1"/>
  <c r="AA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Z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Y668" i="31" s="1"/>
  <c r="AA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Z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Y660" i="31" s="1"/>
  <c r="AA660" i="31" s="1"/>
  <c r="V660" i="31"/>
  <c r="W660" i="31" s="1"/>
  <c r="U660" i="31"/>
  <c r="C660" i="31"/>
  <c r="D660" i="31" s="1"/>
  <c r="B660" i="31"/>
  <c r="X659" i="31"/>
  <c r="Y659" i="31" s="1"/>
  <c r="V659" i="31"/>
  <c r="U659" i="31"/>
  <c r="C659" i="31"/>
  <c r="X658" i="31"/>
  <c r="Y658" i="31" s="1"/>
  <c r="AA658" i="31" s="1"/>
  <c r="V658" i="31"/>
  <c r="W658" i="31" s="1"/>
  <c r="U658" i="31"/>
  <c r="C658" i="31"/>
  <c r="D658" i="31" s="1"/>
  <c r="B658" i="31"/>
  <c r="X657" i="31"/>
  <c r="Y657" i="31" s="1"/>
  <c r="V657" i="31"/>
  <c r="U657" i="31"/>
  <c r="C657" i="31"/>
  <c r="X656" i="31"/>
  <c r="Z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Y652" i="31" s="1"/>
  <c r="AA652" i="31" s="1"/>
  <c r="V652" i="31"/>
  <c r="W652" i="31" s="1"/>
  <c r="U652" i="31"/>
  <c r="C652" i="31"/>
  <c r="D652" i="31" s="1"/>
  <c r="B652" i="31"/>
  <c r="X651" i="31"/>
  <c r="Y651" i="31" s="1"/>
  <c r="V651" i="31"/>
  <c r="U651" i="31"/>
  <c r="C651" i="31"/>
  <c r="X650" i="31"/>
  <c r="Y650" i="31" s="1"/>
  <c r="AA650" i="31" s="1"/>
  <c r="V650" i="31"/>
  <c r="W650" i="31" s="1"/>
  <c r="U650" i="31"/>
  <c r="C650" i="31"/>
  <c r="D650" i="31" s="1"/>
  <c r="B650" i="31"/>
  <c r="X649" i="31"/>
  <c r="Y649" i="31" s="1"/>
  <c r="V649" i="31"/>
  <c r="U649" i="31"/>
  <c r="C649" i="31"/>
  <c r="X648" i="31"/>
  <c r="Z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Y644" i="31" s="1"/>
  <c r="AA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Z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Y636" i="31" s="1"/>
  <c r="AA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Z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Y628" i="31" s="1"/>
  <c r="AA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Z624" i="31" s="1"/>
  <c r="V624" i="31"/>
  <c r="W624" i="31" s="1"/>
  <c r="U624" i="31"/>
  <c r="C624" i="31"/>
  <c r="D624" i="31" s="1"/>
  <c r="B624" i="31"/>
  <c r="X623" i="31"/>
  <c r="Y623" i="31" s="1"/>
  <c r="V623" i="31"/>
  <c r="U623" i="31"/>
  <c r="C623" i="31"/>
  <c r="X622" i="31"/>
  <c r="Z622" i="31" s="1"/>
  <c r="V622" i="31"/>
  <c r="W622" i="31" s="1"/>
  <c r="U622" i="31"/>
  <c r="C622" i="31"/>
  <c r="D622" i="31" s="1"/>
  <c r="B622" i="31"/>
  <c r="X391" i="31"/>
  <c r="Y391" i="31" s="1"/>
  <c r="V391" i="31"/>
  <c r="U391" i="31"/>
  <c r="C391" i="31"/>
  <c r="X390" i="31"/>
  <c r="Y390" i="31" s="1"/>
  <c r="AA390" i="31" s="1"/>
  <c r="V390" i="31"/>
  <c r="W390" i="31" s="1"/>
  <c r="U390" i="31"/>
  <c r="C390" i="31"/>
  <c r="D390" i="31" s="1"/>
  <c r="B390" i="31"/>
  <c r="X393" i="31"/>
  <c r="Y393" i="31" s="1"/>
  <c r="V393" i="31"/>
  <c r="U393" i="31"/>
  <c r="C393" i="31"/>
  <c r="X392" i="31"/>
  <c r="Z392" i="31" s="1"/>
  <c r="V392" i="31"/>
  <c r="W392" i="31" s="1"/>
  <c r="U392" i="31"/>
  <c r="C392" i="31"/>
  <c r="D392" i="31" s="1"/>
  <c r="B39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385" i="31"/>
  <c r="Y385" i="31" s="1"/>
  <c r="V385" i="31"/>
  <c r="U385" i="31"/>
  <c r="C385" i="31"/>
  <c r="X384" i="31"/>
  <c r="Z384" i="31" s="1"/>
  <c r="V384" i="31"/>
  <c r="W384" i="31" s="1"/>
  <c r="U384" i="31"/>
  <c r="C384" i="31"/>
  <c r="D384" i="31" s="1"/>
  <c r="B384" i="31"/>
  <c r="X547" i="31"/>
  <c r="Y547" i="31" s="1"/>
  <c r="V547" i="31"/>
  <c r="U547" i="31"/>
  <c r="C547" i="31"/>
  <c r="X546" i="31"/>
  <c r="Y546" i="31" s="1"/>
  <c r="AA546" i="31" s="1"/>
  <c r="V546" i="31"/>
  <c r="W546" i="31" s="1"/>
  <c r="U546" i="31"/>
  <c r="C546" i="31"/>
  <c r="D546" i="31" s="1"/>
  <c r="B546" i="31"/>
  <c r="X545" i="31"/>
  <c r="Y545" i="31" s="1"/>
  <c r="V545" i="31"/>
  <c r="U545" i="31"/>
  <c r="C545" i="31"/>
  <c r="X544" i="31"/>
  <c r="Z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Y538" i="31" s="1"/>
  <c r="AA538" i="31" s="1"/>
  <c r="V538" i="31"/>
  <c r="W538" i="31" s="1"/>
  <c r="U538" i="31"/>
  <c r="C538" i="31"/>
  <c r="D538" i="31" s="1"/>
  <c r="B538" i="31"/>
  <c r="X537" i="31"/>
  <c r="Y537" i="31" s="1"/>
  <c r="V537" i="31"/>
  <c r="U537" i="31"/>
  <c r="C537" i="31"/>
  <c r="X536" i="31"/>
  <c r="Z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Y530" i="31" s="1"/>
  <c r="AA530" i="31" s="1"/>
  <c r="V530" i="31"/>
  <c r="W530" i="31" s="1"/>
  <c r="U530" i="31"/>
  <c r="C530" i="31"/>
  <c r="D530" i="31" s="1"/>
  <c r="B530" i="31"/>
  <c r="X529" i="31"/>
  <c r="Y529" i="31" s="1"/>
  <c r="V529" i="31"/>
  <c r="U529" i="31"/>
  <c r="C529" i="31"/>
  <c r="X528" i="31"/>
  <c r="Z528" i="31" s="1"/>
  <c r="V528" i="31"/>
  <c r="W528" i="31" s="1"/>
  <c r="U528" i="31"/>
  <c r="C528" i="31"/>
  <c r="D528" i="31" s="1"/>
  <c r="B528" i="31"/>
  <c r="X527" i="31"/>
  <c r="Y527" i="31" s="1"/>
  <c r="V527" i="31"/>
  <c r="U527" i="31"/>
  <c r="C527" i="31"/>
  <c r="X526" i="31"/>
  <c r="Z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Y522" i="31" s="1"/>
  <c r="AA522" i="31" s="1"/>
  <c r="V522" i="31"/>
  <c r="W522" i="31" s="1"/>
  <c r="U522" i="31"/>
  <c r="C522" i="31"/>
  <c r="D522" i="31" s="1"/>
  <c r="B522" i="31"/>
  <c r="X383" i="31"/>
  <c r="Y383" i="31" s="1"/>
  <c r="V383" i="31"/>
  <c r="U383" i="31"/>
  <c r="C383" i="31"/>
  <c r="X382" i="31"/>
  <c r="Z382" i="31" s="1"/>
  <c r="V382" i="31"/>
  <c r="W382" i="31" s="1"/>
  <c r="U382" i="31"/>
  <c r="C382" i="31"/>
  <c r="D382" i="31" s="1"/>
  <c r="B382" i="31"/>
  <c r="X521" i="31"/>
  <c r="Y521" i="31" s="1"/>
  <c r="V521" i="31"/>
  <c r="U521" i="31"/>
  <c r="C521" i="31"/>
  <c r="X520" i="31"/>
  <c r="Z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Y516" i="31" s="1"/>
  <c r="AA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Z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Y508" i="31" s="1"/>
  <c r="AA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Z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Y500" i="31" s="1"/>
  <c r="AA500" i="31" s="1"/>
  <c r="V500" i="31"/>
  <c r="W500" i="31" s="1"/>
  <c r="U500" i="31"/>
  <c r="C500" i="31"/>
  <c r="D500" i="31" s="1"/>
  <c r="B500" i="31"/>
  <c r="X499" i="31"/>
  <c r="Y499" i="31" s="1"/>
  <c r="V499" i="31"/>
  <c r="U499" i="31"/>
  <c r="C499" i="31"/>
  <c r="X498" i="31"/>
  <c r="Z498" i="31" s="1"/>
  <c r="V498" i="31"/>
  <c r="W498" i="31" s="1"/>
  <c r="U498" i="31"/>
  <c r="C498" i="31"/>
  <c r="D498" i="31" s="1"/>
  <c r="B498" i="31"/>
  <c r="X497" i="31"/>
  <c r="Y497" i="31" s="1"/>
  <c r="V497" i="31"/>
  <c r="U497" i="31"/>
  <c r="C497" i="31"/>
  <c r="X496" i="31"/>
  <c r="Z496" i="31" s="1"/>
  <c r="V496" i="31"/>
  <c r="W496" i="31" s="1"/>
  <c r="U496" i="31"/>
  <c r="C496" i="31"/>
  <c r="D496" i="31" s="1"/>
  <c r="B496" i="31"/>
  <c r="X495" i="31"/>
  <c r="Y495" i="31" s="1"/>
  <c r="V495" i="31"/>
  <c r="U495" i="31"/>
  <c r="C495" i="31"/>
  <c r="X494" i="31"/>
  <c r="Z494" i="31" s="1"/>
  <c r="V494" i="31"/>
  <c r="W494" i="31" s="1"/>
  <c r="U494" i="31"/>
  <c r="C494" i="31"/>
  <c r="D494" i="31" s="1"/>
  <c r="B494" i="31"/>
  <c r="X493" i="31"/>
  <c r="Y493" i="31" s="1"/>
  <c r="V493" i="31"/>
  <c r="U493" i="31"/>
  <c r="C493" i="31"/>
  <c r="X492" i="31"/>
  <c r="Y492" i="31" s="1"/>
  <c r="AA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Z488" i="31" s="1"/>
  <c r="V488" i="31"/>
  <c r="W488" i="31" s="1"/>
  <c r="U488" i="31"/>
  <c r="C488" i="31"/>
  <c r="D488" i="31" s="1"/>
  <c r="B488" i="31"/>
  <c r="X487" i="31"/>
  <c r="Y487" i="31" s="1"/>
  <c r="V487" i="31"/>
  <c r="U487" i="31"/>
  <c r="C487" i="31"/>
  <c r="X486" i="31"/>
  <c r="Z486" i="31" s="1"/>
  <c r="V486" i="31"/>
  <c r="W486" i="31" s="1"/>
  <c r="U486" i="31"/>
  <c r="C486" i="31"/>
  <c r="D486" i="31" s="1"/>
  <c r="B486" i="31"/>
  <c r="X485" i="31"/>
  <c r="Y485" i="31" s="1"/>
  <c r="V485" i="31"/>
  <c r="U485" i="31"/>
  <c r="C485" i="31"/>
  <c r="X484" i="31"/>
  <c r="Y484" i="31" s="1"/>
  <c r="AA484" i="31" s="1"/>
  <c r="V484" i="31"/>
  <c r="W484" i="31" s="1"/>
  <c r="U484" i="31"/>
  <c r="C484" i="31"/>
  <c r="D484" i="31" s="1"/>
  <c r="B484" i="31"/>
  <c r="X483" i="31"/>
  <c r="Y483" i="31" s="1"/>
  <c r="V483" i="31"/>
  <c r="U483" i="31"/>
  <c r="C483" i="31"/>
  <c r="X482" i="31"/>
  <c r="Y482" i="31" s="1"/>
  <c r="AA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Z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Z472" i="31" s="1"/>
  <c r="V472" i="31"/>
  <c r="W472" i="31" s="1"/>
  <c r="U472" i="31"/>
  <c r="C472" i="31"/>
  <c r="D472" i="31" s="1"/>
  <c r="B472" i="31"/>
  <c r="X471" i="31"/>
  <c r="Y471" i="31" s="1"/>
  <c r="V471" i="31"/>
  <c r="U471" i="31"/>
  <c r="C471" i="31"/>
  <c r="X470" i="31"/>
  <c r="Z470" i="31" s="1"/>
  <c r="V470" i="31"/>
  <c r="W470" i="31" s="1"/>
  <c r="U470" i="31"/>
  <c r="C470" i="31"/>
  <c r="D470" i="31" s="1"/>
  <c r="B470" i="31"/>
  <c r="X469" i="31"/>
  <c r="Y469" i="31" s="1"/>
  <c r="V469" i="31"/>
  <c r="U469" i="31"/>
  <c r="C469" i="31"/>
  <c r="X468" i="31"/>
  <c r="Y468" i="31" s="1"/>
  <c r="AA468" i="31" s="1"/>
  <c r="V468" i="31"/>
  <c r="W468" i="31" s="1"/>
  <c r="U468" i="31"/>
  <c r="C468" i="31"/>
  <c r="D468" i="31" s="1"/>
  <c r="B468" i="31"/>
  <c r="X467" i="31"/>
  <c r="Y467" i="31" s="1"/>
  <c r="V467" i="31"/>
  <c r="U467" i="31"/>
  <c r="C467" i="31"/>
  <c r="X466" i="31"/>
  <c r="Z466" i="31" s="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Z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Z456" i="31" s="1"/>
  <c r="V456" i="31"/>
  <c r="W456" i="31" s="1"/>
  <c r="U456" i="31"/>
  <c r="C456" i="31"/>
  <c r="D456" i="31" s="1"/>
  <c r="B456" i="31"/>
  <c r="X455" i="31"/>
  <c r="Y455" i="31" s="1"/>
  <c r="V455" i="31"/>
  <c r="U455" i="31"/>
  <c r="C455" i="31"/>
  <c r="X454" i="31"/>
  <c r="Z454" i="31" s="1"/>
  <c r="V454" i="31"/>
  <c r="W454" i="31" s="1"/>
  <c r="U454" i="31"/>
  <c r="C454" i="31"/>
  <c r="D454" i="31" s="1"/>
  <c r="B454" i="31"/>
  <c r="X453" i="31"/>
  <c r="Y453" i="31" s="1"/>
  <c r="V453" i="31"/>
  <c r="U453" i="31"/>
  <c r="C453" i="31"/>
  <c r="X452" i="31"/>
  <c r="Y452" i="31" s="1"/>
  <c r="AA452" i="31" s="1"/>
  <c r="V452" i="31"/>
  <c r="W452" i="31" s="1"/>
  <c r="U452" i="31"/>
  <c r="C452" i="31"/>
  <c r="D452" i="31" s="1"/>
  <c r="B452" i="31"/>
  <c r="X451" i="31"/>
  <c r="Y451" i="31" s="1"/>
  <c r="V451" i="31"/>
  <c r="U451" i="31"/>
  <c r="C451" i="31"/>
  <c r="X450" i="31"/>
  <c r="Z450" i="31" s="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V446" i="31"/>
  <c r="W446" i="31" s="1"/>
  <c r="U446" i="31"/>
  <c r="C446" i="31"/>
  <c r="D446" i="31" s="1"/>
  <c r="B446" i="31"/>
  <c r="X445" i="31"/>
  <c r="Y445" i="31" s="1"/>
  <c r="V445" i="31"/>
  <c r="U445" i="31"/>
  <c r="C445" i="31"/>
  <c r="X444" i="31"/>
  <c r="Y444" i="31" s="1"/>
  <c r="AA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Z440" i="31" s="1"/>
  <c r="V440" i="31"/>
  <c r="W440" i="31" s="1"/>
  <c r="U440" i="31"/>
  <c r="C440" i="31"/>
  <c r="D440" i="31" s="1"/>
  <c r="B440" i="31"/>
  <c r="X439" i="31"/>
  <c r="Y439" i="31" s="1"/>
  <c r="V439" i="31"/>
  <c r="U439" i="31"/>
  <c r="C439" i="31"/>
  <c r="X438" i="31"/>
  <c r="Z438" i="31" s="1"/>
  <c r="V438" i="31"/>
  <c r="W438" i="31" s="1"/>
  <c r="U438" i="31"/>
  <c r="C438" i="31"/>
  <c r="D438" i="31" s="1"/>
  <c r="B438" i="31"/>
  <c r="X437" i="31"/>
  <c r="Y437" i="31" s="1"/>
  <c r="V437" i="31"/>
  <c r="U437" i="31"/>
  <c r="C437" i="31"/>
  <c r="X436" i="31"/>
  <c r="Y436" i="31" s="1"/>
  <c r="AA436" i="31" s="1"/>
  <c r="V436" i="31"/>
  <c r="W436" i="31" s="1"/>
  <c r="U436" i="31"/>
  <c r="C436" i="31"/>
  <c r="D436" i="31" s="1"/>
  <c r="B436" i="31"/>
  <c r="X435" i="31"/>
  <c r="Y435" i="31" s="1"/>
  <c r="V435" i="31"/>
  <c r="U435" i="31"/>
  <c r="C435" i="31"/>
  <c r="X434" i="31"/>
  <c r="Y434" i="31" s="1"/>
  <c r="AA434" i="31" s="1"/>
  <c r="V434" i="31"/>
  <c r="W434" i="31" s="1"/>
  <c r="U434" i="31"/>
  <c r="C434" i="31"/>
  <c r="D434" i="31" s="1"/>
  <c r="B434" i="31"/>
  <c r="X433" i="31"/>
  <c r="Y433" i="31" s="1"/>
  <c r="V433" i="31"/>
  <c r="U433" i="31"/>
  <c r="C433" i="31"/>
  <c r="X432" i="31"/>
  <c r="Z432" i="31" s="1"/>
  <c r="V432" i="31"/>
  <c r="W432" i="31" s="1"/>
  <c r="U432" i="31"/>
  <c r="C432" i="31"/>
  <c r="D432" i="31" s="1"/>
  <c r="B432" i="31"/>
  <c r="X431" i="31"/>
  <c r="Y431" i="31" s="1"/>
  <c r="V431" i="31"/>
  <c r="U431" i="31"/>
  <c r="C431" i="31"/>
  <c r="X430" i="31"/>
  <c r="V430" i="31"/>
  <c r="W430" i="31" s="1"/>
  <c r="U430" i="31"/>
  <c r="C430" i="31"/>
  <c r="D430" i="31" s="1"/>
  <c r="B430" i="31"/>
  <c r="X429" i="31"/>
  <c r="Y429" i="31" s="1"/>
  <c r="V429" i="31"/>
  <c r="U429" i="31"/>
  <c r="C429" i="31"/>
  <c r="X428" i="31"/>
  <c r="Y428" i="31" s="1"/>
  <c r="AA428" i="31" s="1"/>
  <c r="V428" i="31"/>
  <c r="W428" i="31" s="1"/>
  <c r="U428" i="31"/>
  <c r="C428" i="31"/>
  <c r="D428" i="31" s="1"/>
  <c r="B428" i="31"/>
  <c r="X427" i="31"/>
  <c r="Y427" i="31" s="1"/>
  <c r="V427" i="31"/>
  <c r="U427" i="31"/>
  <c r="C427" i="31"/>
  <c r="X426" i="31"/>
  <c r="Z426" i="31" s="1"/>
  <c r="V426" i="31"/>
  <c r="W426" i="31" s="1"/>
  <c r="U426" i="31"/>
  <c r="C426" i="31"/>
  <c r="D426" i="31" s="1"/>
  <c r="B426" i="31"/>
  <c r="X425" i="31"/>
  <c r="Y425" i="31" s="1"/>
  <c r="V425" i="31"/>
  <c r="U425" i="31"/>
  <c r="C425" i="31"/>
  <c r="X424" i="31"/>
  <c r="V424" i="31"/>
  <c r="W424" i="31" s="1"/>
  <c r="U424" i="31"/>
  <c r="C424" i="31"/>
  <c r="D424" i="31" s="1"/>
  <c r="B424" i="31"/>
  <c r="X423" i="31"/>
  <c r="Y423" i="31" s="1"/>
  <c r="V423" i="31"/>
  <c r="U423" i="31"/>
  <c r="C423" i="31"/>
  <c r="X422" i="31"/>
  <c r="Z422" i="31" s="1"/>
  <c r="V422" i="31"/>
  <c r="W422" i="31" s="1"/>
  <c r="U422" i="31"/>
  <c r="C422" i="31"/>
  <c r="D422" i="31" s="1"/>
  <c r="B422" i="31"/>
  <c r="X421" i="31"/>
  <c r="Y421" i="31" s="1"/>
  <c r="V421" i="31"/>
  <c r="U421" i="31"/>
  <c r="C421" i="31"/>
  <c r="X420" i="31"/>
  <c r="Y420" i="31" s="1"/>
  <c r="AA420" i="31" s="1"/>
  <c r="V420" i="31"/>
  <c r="W420" i="31" s="1"/>
  <c r="U420" i="31"/>
  <c r="C420" i="31"/>
  <c r="D420" i="31" s="1"/>
  <c r="B420" i="31"/>
  <c r="X419" i="31"/>
  <c r="Y419" i="31" s="1"/>
  <c r="V419" i="31"/>
  <c r="U419" i="31"/>
  <c r="C419" i="31"/>
  <c r="X418" i="31"/>
  <c r="Y418" i="31" s="1"/>
  <c r="AA418" i="31" s="1"/>
  <c r="V418" i="31"/>
  <c r="W418" i="31" s="1"/>
  <c r="U418" i="31"/>
  <c r="C418" i="31"/>
  <c r="D418" i="31" s="1"/>
  <c r="B418" i="31"/>
  <c r="X417" i="31"/>
  <c r="Y417" i="31" s="1"/>
  <c r="V417" i="31"/>
  <c r="U417" i="31"/>
  <c r="C417" i="31"/>
  <c r="X416" i="31"/>
  <c r="Z416" i="31" s="1"/>
  <c r="V416" i="31"/>
  <c r="W416" i="31" s="1"/>
  <c r="U416" i="31"/>
  <c r="C416" i="31"/>
  <c r="D416" i="31" s="1"/>
  <c r="B416" i="31"/>
  <c r="X415" i="31"/>
  <c r="Y415" i="31" s="1"/>
  <c r="V415" i="31"/>
  <c r="U415" i="31"/>
  <c r="C415" i="31"/>
  <c r="X414" i="31"/>
  <c r="V414" i="31"/>
  <c r="W414" i="31" s="1"/>
  <c r="U414" i="31"/>
  <c r="C414" i="31"/>
  <c r="D414" i="31" s="1"/>
  <c r="B414" i="31"/>
  <c r="X413" i="31"/>
  <c r="Y413" i="31" s="1"/>
  <c r="V413" i="31"/>
  <c r="U413" i="31"/>
  <c r="C413" i="31"/>
  <c r="X412" i="31"/>
  <c r="Y412" i="31" s="1"/>
  <c r="AA412" i="31" s="1"/>
  <c r="V412" i="31"/>
  <c r="W412" i="31" s="1"/>
  <c r="U412" i="31"/>
  <c r="C412" i="31"/>
  <c r="D412" i="31" s="1"/>
  <c r="B412" i="31"/>
  <c r="X411" i="31"/>
  <c r="Y411" i="31" s="1"/>
  <c r="V411" i="31"/>
  <c r="U411" i="31"/>
  <c r="C411" i="31"/>
  <c r="X410" i="31"/>
  <c r="Z410" i="31" s="1"/>
  <c r="V410" i="31"/>
  <c r="W410" i="31" s="1"/>
  <c r="U410" i="31"/>
  <c r="C410" i="31"/>
  <c r="D410" i="31" s="1"/>
  <c r="B410" i="31"/>
  <c r="X409" i="31"/>
  <c r="Y409" i="31" s="1"/>
  <c r="V409" i="31"/>
  <c r="U409" i="31"/>
  <c r="C409" i="31"/>
  <c r="X408" i="31"/>
  <c r="V408" i="31"/>
  <c r="W408" i="31" s="1"/>
  <c r="U408" i="31"/>
  <c r="C408" i="31"/>
  <c r="D408" i="31" s="1"/>
  <c r="B408" i="31"/>
  <c r="X407" i="31"/>
  <c r="Y407" i="31" s="1"/>
  <c r="V407" i="31"/>
  <c r="U407" i="31"/>
  <c r="C407" i="31"/>
  <c r="X406" i="31"/>
  <c r="Z406" i="31" s="1"/>
  <c r="V406" i="31"/>
  <c r="W406" i="31" s="1"/>
  <c r="U406" i="31"/>
  <c r="C406" i="31"/>
  <c r="D406" i="31" s="1"/>
  <c r="B406" i="31"/>
  <c r="X405" i="31"/>
  <c r="Y405" i="31" s="1"/>
  <c r="V405" i="31"/>
  <c r="U405" i="31"/>
  <c r="C405" i="31"/>
  <c r="X404" i="31"/>
  <c r="Y404" i="31" s="1"/>
  <c r="AA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399" i="31"/>
  <c r="Y399" i="31" s="1"/>
  <c r="V399" i="31"/>
  <c r="U399" i="31"/>
  <c r="C399" i="31"/>
  <c r="X398" i="31"/>
  <c r="V398" i="31"/>
  <c r="W398" i="31" s="1"/>
  <c r="U398" i="31"/>
  <c r="C398" i="31"/>
  <c r="D398" i="31" s="1"/>
  <c r="B398" i="31"/>
  <c r="X397" i="31"/>
  <c r="Y397" i="31" s="1"/>
  <c r="V397" i="31"/>
  <c r="U397" i="31"/>
  <c r="C397" i="31"/>
  <c r="X396" i="31"/>
  <c r="Y396" i="31" s="1"/>
  <c r="AA396" i="31" s="1"/>
  <c r="V396" i="31"/>
  <c r="W396" i="31" s="1"/>
  <c r="U396" i="31"/>
  <c r="C396" i="31"/>
  <c r="D396" i="31" s="1"/>
  <c r="B396" i="31"/>
  <c r="X389" i="31"/>
  <c r="Y389" i="31" s="1"/>
  <c r="V389" i="31"/>
  <c r="U389" i="31"/>
  <c r="C389" i="31"/>
  <c r="X388" i="31"/>
  <c r="Y388" i="31" s="1"/>
  <c r="AA388" i="31" s="1"/>
  <c r="V388" i="31"/>
  <c r="W388" i="31" s="1"/>
  <c r="U388" i="31"/>
  <c r="C388" i="31"/>
  <c r="D388" i="31" s="1"/>
  <c r="B388"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179" i="31"/>
  <c r="Y1179" i="31" s="1"/>
  <c r="V1179" i="31"/>
  <c r="U1179" i="31"/>
  <c r="C1179" i="31"/>
  <c r="X1178" i="31"/>
  <c r="Z1178" i="31" s="1"/>
  <c r="V1178" i="31"/>
  <c r="W1178" i="31" s="1"/>
  <c r="U1178" i="31"/>
  <c r="C1178" i="31"/>
  <c r="D1178" i="31" s="1"/>
  <c r="B1178" i="31"/>
  <c r="X1067" i="31"/>
  <c r="Y1067" i="31" s="1"/>
  <c r="V1067" i="31"/>
  <c r="U1067" i="31"/>
  <c r="C1067" i="31"/>
  <c r="X1066" i="31"/>
  <c r="Z1066" i="31" s="1"/>
  <c r="V1066" i="31"/>
  <c r="W1066" i="31" s="1"/>
  <c r="U1066" i="31"/>
  <c r="C1066" i="31"/>
  <c r="D1066" i="31" s="1"/>
  <c r="B1066" i="31"/>
  <c r="X1071" i="31"/>
  <c r="Y1071" i="31" s="1"/>
  <c r="V1071" i="31"/>
  <c r="U1071" i="31"/>
  <c r="C1071" i="31"/>
  <c r="X1070" i="31"/>
  <c r="Z1070" i="31" s="1"/>
  <c r="V1070" i="31"/>
  <c r="W1070" i="31" s="1"/>
  <c r="U1070" i="31"/>
  <c r="C1070" i="31"/>
  <c r="D1070" i="31" s="1"/>
  <c r="B1070" i="31"/>
  <c r="X1075" i="31"/>
  <c r="Y1075" i="31" s="1"/>
  <c r="V1075" i="31"/>
  <c r="U1075" i="31"/>
  <c r="C1075" i="31"/>
  <c r="X1074" i="31"/>
  <c r="Y1074" i="31" s="1"/>
  <c r="AA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63" i="31"/>
  <c r="Y1063" i="31" s="1"/>
  <c r="V1063" i="31"/>
  <c r="U1063" i="31"/>
  <c r="C1063" i="31"/>
  <c r="X1062" i="31"/>
  <c r="Y1062" i="31" s="1"/>
  <c r="AA1062" i="31" s="1"/>
  <c r="V1062" i="31"/>
  <c r="W1062" i="31" s="1"/>
  <c r="U1062" i="31"/>
  <c r="C1062" i="31"/>
  <c r="D1062" i="31" s="1"/>
  <c r="B1062" i="31"/>
  <c r="X1061" i="31"/>
  <c r="Y1061" i="31" s="1"/>
  <c r="V1061" i="31"/>
  <c r="U1061" i="31"/>
  <c r="C1061" i="31"/>
  <c r="X1060" i="31"/>
  <c r="Z1060" i="31" s="1"/>
  <c r="V1060" i="31"/>
  <c r="W1060" i="31" s="1"/>
  <c r="U1060" i="31"/>
  <c r="C1060" i="31"/>
  <c r="D1060" i="31" s="1"/>
  <c r="B1060" i="31"/>
  <c r="X1059" i="31"/>
  <c r="Y1059" i="31" s="1"/>
  <c r="V1059" i="31"/>
  <c r="U1059" i="31"/>
  <c r="C1059" i="31"/>
  <c r="X1058" i="31"/>
  <c r="Z1058" i="31" s="1"/>
  <c r="V1058" i="31"/>
  <c r="W1058" i="31" s="1"/>
  <c r="U1058" i="31"/>
  <c r="C1058" i="31"/>
  <c r="D1058" i="31" s="1"/>
  <c r="B1058" i="31"/>
  <c r="X1069" i="31"/>
  <c r="Y1069" i="31" s="1"/>
  <c r="V1069" i="31"/>
  <c r="U1069" i="31"/>
  <c r="C1069" i="31"/>
  <c r="X1068" i="31"/>
  <c r="Z1068" i="31" s="1"/>
  <c r="V1068" i="31"/>
  <c r="W1068" i="31" s="1"/>
  <c r="U1068" i="31"/>
  <c r="C1068" i="31"/>
  <c r="D1068" i="31" s="1"/>
  <c r="B1068" i="31"/>
  <c r="X1065" i="31"/>
  <c r="Y1065" i="31" s="1"/>
  <c r="V1065" i="31"/>
  <c r="U1065" i="31"/>
  <c r="C1065" i="31"/>
  <c r="X1064" i="31"/>
  <c r="Z1064" i="31" s="1"/>
  <c r="V1064" i="31"/>
  <c r="W1064" i="31" s="1"/>
  <c r="U1064" i="31"/>
  <c r="C1064" i="31"/>
  <c r="D1064" i="31" s="1"/>
  <c r="B1064" i="31"/>
  <c r="X1171" i="31"/>
  <c r="Y1171" i="31" s="1"/>
  <c r="V1171" i="31"/>
  <c r="U1171" i="31"/>
  <c r="C1171" i="31"/>
  <c r="X1170" i="31"/>
  <c r="Z1170" i="31" s="1"/>
  <c r="V1170" i="31"/>
  <c r="W1170" i="31" s="1"/>
  <c r="U1170" i="31"/>
  <c r="C1170" i="31"/>
  <c r="D1170" i="31" s="1"/>
  <c r="B1170" i="31"/>
  <c r="X1129" i="31"/>
  <c r="Y1129" i="31" s="1"/>
  <c r="V1129" i="31"/>
  <c r="U1129" i="31"/>
  <c r="C1129" i="31"/>
  <c r="X1128" i="31"/>
  <c r="Y1128" i="31" s="1"/>
  <c r="AA1128" i="31" s="1"/>
  <c r="V1128" i="31"/>
  <c r="W1128" i="31" s="1"/>
  <c r="U1128" i="31"/>
  <c r="C1128" i="31"/>
  <c r="D1128" i="31" s="1"/>
  <c r="B1128" i="31"/>
  <c r="X89" i="31"/>
  <c r="Y89" i="31" s="1"/>
  <c r="V89" i="31"/>
  <c r="U89" i="31"/>
  <c r="C89" i="31"/>
  <c r="X88" i="31"/>
  <c r="Z88" i="31" s="1"/>
  <c r="V88" i="31"/>
  <c r="W88" i="31" s="1"/>
  <c r="U88" i="31"/>
  <c r="C88" i="31"/>
  <c r="D88" i="31" s="1"/>
  <c r="B88" i="31"/>
  <c r="X65" i="31"/>
  <c r="Y65" i="31" s="1"/>
  <c r="V65" i="31"/>
  <c r="U65" i="31"/>
  <c r="C65" i="31"/>
  <c r="X64" i="31"/>
  <c r="Y64" i="31" s="1"/>
  <c r="AA64" i="31" s="1"/>
  <c r="V64" i="31"/>
  <c r="W64" i="31" s="1"/>
  <c r="U64" i="31"/>
  <c r="C64" i="31"/>
  <c r="D64" i="31" s="1"/>
  <c r="B64" i="31"/>
  <c r="X1077" i="31"/>
  <c r="Y1077" i="31" s="1"/>
  <c r="V1077" i="31"/>
  <c r="U1077" i="31"/>
  <c r="C1077" i="31"/>
  <c r="X1076" i="31"/>
  <c r="Z1076" i="31" s="1"/>
  <c r="V1076" i="31"/>
  <c r="W1076" i="31" s="1"/>
  <c r="U1076" i="31"/>
  <c r="C1076" i="31"/>
  <c r="D1076" i="31" s="1"/>
  <c r="B1076" i="31"/>
  <c r="X125" i="31"/>
  <c r="Y125" i="31" s="1"/>
  <c r="V125" i="31"/>
  <c r="U125" i="31"/>
  <c r="C125" i="31"/>
  <c r="X124" i="31"/>
  <c r="Z124" i="31" s="1"/>
  <c r="V124" i="31"/>
  <c r="W124" i="31" s="1"/>
  <c r="U124" i="31"/>
  <c r="C124" i="31"/>
  <c r="D124" i="31" s="1"/>
  <c r="B124" i="31"/>
  <c r="X227" i="31"/>
  <c r="Y227" i="31" s="1"/>
  <c r="V227" i="31"/>
  <c r="U227" i="31"/>
  <c r="C227" i="31"/>
  <c r="X226" i="31"/>
  <c r="Z226" i="31" s="1"/>
  <c r="V226" i="31"/>
  <c r="W226" i="31" s="1"/>
  <c r="U226" i="31"/>
  <c r="C226" i="31"/>
  <c r="D226" i="31" s="1"/>
  <c r="B226" i="31"/>
  <c r="X87" i="31"/>
  <c r="Y87" i="31" s="1"/>
  <c r="V87" i="31"/>
  <c r="U87" i="31"/>
  <c r="C87" i="31"/>
  <c r="X86" i="31"/>
  <c r="Z86" i="31" s="1"/>
  <c r="V86" i="31"/>
  <c r="W86" i="31" s="1"/>
  <c r="U86" i="31"/>
  <c r="C86" i="31"/>
  <c r="D86" i="31" s="1"/>
  <c r="B86" i="31"/>
  <c r="X93" i="31"/>
  <c r="Y93" i="31" s="1"/>
  <c r="V93" i="31"/>
  <c r="U93" i="31"/>
  <c r="C93" i="31"/>
  <c r="X92" i="31"/>
  <c r="Y92" i="31" s="1"/>
  <c r="AA92" i="31" s="1"/>
  <c r="V92" i="31"/>
  <c r="W92" i="31" s="1"/>
  <c r="U92" i="31"/>
  <c r="C92" i="31"/>
  <c r="D92" i="31" s="1"/>
  <c r="B92" i="31"/>
  <c r="X211" i="31"/>
  <c r="Y211" i="31" s="1"/>
  <c r="V211" i="31"/>
  <c r="U211" i="31"/>
  <c r="C211" i="31"/>
  <c r="X210" i="31"/>
  <c r="Z210" i="31" s="1"/>
  <c r="V210" i="31"/>
  <c r="W210" i="31" s="1"/>
  <c r="U210" i="31"/>
  <c r="C210" i="31"/>
  <c r="D210" i="31" s="1"/>
  <c r="B210" i="31"/>
  <c r="X213" i="31"/>
  <c r="Y213" i="31" s="1"/>
  <c r="V213" i="31"/>
  <c r="U213" i="31"/>
  <c r="C213" i="31"/>
  <c r="X212" i="31"/>
  <c r="Z212" i="31" s="1"/>
  <c r="V212" i="31"/>
  <c r="W212" i="31" s="1"/>
  <c r="U212" i="31"/>
  <c r="C212" i="31"/>
  <c r="D212" i="31" s="1"/>
  <c r="B212" i="31"/>
  <c r="X205" i="31"/>
  <c r="Y205" i="31" s="1"/>
  <c r="V205" i="31"/>
  <c r="U205" i="31"/>
  <c r="C205" i="31"/>
  <c r="X204" i="31"/>
  <c r="Y204" i="31" s="1"/>
  <c r="AA204" i="31" s="1"/>
  <c r="V204" i="31"/>
  <c r="W204" i="31" s="1"/>
  <c r="U204" i="31"/>
  <c r="C204" i="31"/>
  <c r="D204" i="31" s="1"/>
  <c r="B204" i="31"/>
  <c r="X83" i="31"/>
  <c r="Y83" i="31" s="1"/>
  <c r="V83" i="31"/>
  <c r="U83" i="31"/>
  <c r="C83" i="31"/>
  <c r="X82" i="31"/>
  <c r="Z82" i="31" s="1"/>
  <c r="V82" i="31"/>
  <c r="W82" i="31" s="1"/>
  <c r="U82" i="31"/>
  <c r="C82" i="31"/>
  <c r="D82" i="31" s="1"/>
  <c r="B82" i="31"/>
  <c r="X181" i="31"/>
  <c r="Y181" i="31" s="1"/>
  <c r="V181" i="31"/>
  <c r="U181" i="31"/>
  <c r="C181" i="31"/>
  <c r="X180" i="31"/>
  <c r="Z180" i="31" s="1"/>
  <c r="V180" i="31"/>
  <c r="W180" i="31" s="1"/>
  <c r="U180" i="31"/>
  <c r="C180" i="31"/>
  <c r="D180" i="31" s="1"/>
  <c r="B180" i="31"/>
  <c r="X249" i="31"/>
  <c r="Y249" i="31" s="1"/>
  <c r="V249" i="31"/>
  <c r="U249" i="31"/>
  <c r="C249" i="31"/>
  <c r="X248" i="31"/>
  <c r="Z248" i="31" s="1"/>
  <c r="V248" i="31"/>
  <c r="W248" i="31" s="1"/>
  <c r="U248" i="31"/>
  <c r="C248" i="31"/>
  <c r="D248" i="31" s="1"/>
  <c r="B248" i="31"/>
  <c r="X1125" i="31"/>
  <c r="Y1125" i="31" s="1"/>
  <c r="V1125" i="31"/>
  <c r="U1125" i="31"/>
  <c r="C1125" i="31"/>
  <c r="X1124" i="31"/>
  <c r="Z1124" i="31" s="1"/>
  <c r="V1124" i="31"/>
  <c r="W1124" i="31" s="1"/>
  <c r="U1124" i="31"/>
  <c r="C1124" i="31"/>
  <c r="D1124" i="31" s="1"/>
  <c r="X225" i="31"/>
  <c r="Y225" i="31" s="1"/>
  <c r="V225" i="31"/>
  <c r="U225" i="31"/>
  <c r="C225" i="31"/>
  <c r="X224" i="31"/>
  <c r="Z224" i="31" s="1"/>
  <c r="V224" i="31"/>
  <c r="W224" i="31" s="1"/>
  <c r="U224" i="31"/>
  <c r="C224" i="31"/>
  <c r="D224" i="31" s="1"/>
  <c r="B224" i="31"/>
  <c r="X1079" i="31"/>
  <c r="Y1079" i="31" s="1"/>
  <c r="V1079" i="31"/>
  <c r="U1079" i="31"/>
  <c r="C1079" i="31"/>
  <c r="X1078" i="31"/>
  <c r="Z1078" i="31" s="1"/>
  <c r="V1078" i="31"/>
  <c r="W1078" i="31" s="1"/>
  <c r="U1078" i="31"/>
  <c r="C1078" i="31"/>
  <c r="D1078" i="31" s="1"/>
  <c r="B1078" i="31"/>
  <c r="X1119" i="31"/>
  <c r="Y1119" i="31" s="1"/>
  <c r="V1119" i="31"/>
  <c r="U1119" i="31"/>
  <c r="C1119" i="31"/>
  <c r="X1118" i="31"/>
  <c r="Y1118" i="31" s="1"/>
  <c r="AA1118" i="31" s="1"/>
  <c r="V1118" i="31"/>
  <c r="W1118" i="31" s="1"/>
  <c r="U1118" i="31"/>
  <c r="C1118" i="31"/>
  <c r="D1118" i="31" s="1"/>
  <c r="X341" i="31"/>
  <c r="Y341" i="31" s="1"/>
  <c r="V341" i="31"/>
  <c r="U341" i="31"/>
  <c r="C341" i="31"/>
  <c r="X340" i="31"/>
  <c r="Y340" i="31" s="1"/>
  <c r="AA340" i="31" s="1"/>
  <c r="V340" i="31"/>
  <c r="W340" i="31" s="1"/>
  <c r="U340" i="31"/>
  <c r="C340" i="31"/>
  <c r="D340" i="31" s="1"/>
  <c r="B340" i="31"/>
  <c r="X1111" i="31"/>
  <c r="Y1111" i="31" s="1"/>
  <c r="V1111" i="31"/>
  <c r="U1111" i="31"/>
  <c r="C1111" i="31"/>
  <c r="X1110" i="31"/>
  <c r="Y1110" i="31" s="1"/>
  <c r="AA1110" i="31" s="1"/>
  <c r="V1110" i="31"/>
  <c r="W1110" i="31" s="1"/>
  <c r="U1110" i="31"/>
  <c r="C1110" i="31"/>
  <c r="D1110" i="31" s="1"/>
  <c r="X343" i="31"/>
  <c r="Y343" i="31" s="1"/>
  <c r="V343" i="31"/>
  <c r="U343" i="31"/>
  <c r="C343" i="31"/>
  <c r="X342" i="31"/>
  <c r="Z342" i="31" s="1"/>
  <c r="V342" i="31"/>
  <c r="W342" i="31" s="1"/>
  <c r="U342" i="31"/>
  <c r="C342" i="31"/>
  <c r="D342" i="31" s="1"/>
  <c r="B342" i="31"/>
  <c r="Y223" i="31"/>
  <c r="V223" i="31"/>
  <c r="U223" i="31"/>
  <c r="C223" i="31"/>
  <c r="Z222" i="31"/>
  <c r="Y222" i="31"/>
  <c r="AA222" i="31" s="1"/>
  <c r="V222" i="31"/>
  <c r="W222" i="31" s="1"/>
  <c r="U222" i="31"/>
  <c r="C222" i="31"/>
  <c r="D222" i="31" s="1"/>
  <c r="B222" i="31"/>
  <c r="X237" i="31"/>
  <c r="Y237" i="31" s="1"/>
  <c r="V237" i="31"/>
  <c r="U237" i="31"/>
  <c r="C237" i="31"/>
  <c r="X236" i="31"/>
  <c r="Z236" i="31" s="1"/>
  <c r="V236" i="31"/>
  <c r="W236" i="31" s="1"/>
  <c r="U236" i="31"/>
  <c r="C236" i="31"/>
  <c r="D236" i="31" s="1"/>
  <c r="B236" i="31"/>
  <c r="X279" i="31"/>
  <c r="Y279" i="31" s="1"/>
  <c r="V279" i="31"/>
  <c r="U279" i="31"/>
  <c r="C279" i="31"/>
  <c r="X278" i="31"/>
  <c r="Z278" i="31" s="1"/>
  <c r="V278" i="31"/>
  <c r="W278" i="31" s="1"/>
  <c r="U278" i="31"/>
  <c r="C278" i="31"/>
  <c r="D278" i="31" s="1"/>
  <c r="B278" i="31"/>
  <c r="Y323" i="31"/>
  <c r="V323" i="31"/>
  <c r="U323" i="31"/>
  <c r="C323" i="31"/>
  <c r="Z322" i="31"/>
  <c r="Y322" i="31"/>
  <c r="AA322" i="31" s="1"/>
  <c r="V322" i="31"/>
  <c r="W322" i="31" s="1"/>
  <c r="U322" i="31"/>
  <c r="C322" i="31"/>
  <c r="D322" i="31" s="1"/>
  <c r="B322" i="31"/>
  <c r="X243" i="31"/>
  <c r="Y243" i="31" s="1"/>
  <c r="V243" i="31"/>
  <c r="U243" i="31"/>
  <c r="C243" i="31"/>
  <c r="X242" i="31"/>
  <c r="Z242" i="31" s="1"/>
  <c r="V242" i="31"/>
  <c r="W242" i="31" s="1"/>
  <c r="U242" i="31"/>
  <c r="C242" i="31"/>
  <c r="D242" i="31" s="1"/>
  <c r="B242" i="31"/>
  <c r="Y233" i="31"/>
  <c r="V233" i="31"/>
  <c r="U233" i="31"/>
  <c r="C233" i="31"/>
  <c r="Z232" i="31"/>
  <c r="Y232" i="31"/>
  <c r="AA232" i="31" s="1"/>
  <c r="V232" i="31"/>
  <c r="W232" i="31" s="1"/>
  <c r="U232" i="31"/>
  <c r="C232" i="31"/>
  <c r="D232" i="31" s="1"/>
  <c r="B232" i="31"/>
  <c r="X157" i="31"/>
  <c r="Y157" i="31" s="1"/>
  <c r="V157" i="31"/>
  <c r="U157" i="31"/>
  <c r="C157" i="31"/>
  <c r="X156" i="31"/>
  <c r="Z156" i="31" s="1"/>
  <c r="V156" i="31"/>
  <c r="W156" i="31" s="1"/>
  <c r="U156" i="31"/>
  <c r="C156" i="31"/>
  <c r="D156" i="31" s="1"/>
  <c r="B156" i="31"/>
  <c r="X167" i="31"/>
  <c r="Y167" i="31" s="1"/>
  <c r="V167" i="31"/>
  <c r="U167" i="31"/>
  <c r="C167" i="31"/>
  <c r="X166" i="31"/>
  <c r="Y166" i="31" s="1"/>
  <c r="AA166" i="31" s="1"/>
  <c r="V166" i="31"/>
  <c r="W166" i="31" s="1"/>
  <c r="U166" i="31"/>
  <c r="C166" i="31"/>
  <c r="D166" i="31" s="1"/>
  <c r="Y1087" i="31"/>
  <c r="V1087" i="31"/>
  <c r="U1087" i="31"/>
  <c r="C1087" i="31"/>
  <c r="Z1086" i="31"/>
  <c r="Y1086" i="31"/>
  <c r="AA1086" i="31" s="1"/>
  <c r="V1086" i="31"/>
  <c r="W1086" i="31" s="1"/>
  <c r="U1086" i="31"/>
  <c r="C1086" i="31"/>
  <c r="D1086" i="31" s="1"/>
  <c r="B1086" i="31"/>
  <c r="X105" i="31"/>
  <c r="Y105" i="31" s="1"/>
  <c r="V105" i="31"/>
  <c r="U105" i="31"/>
  <c r="C105" i="31"/>
  <c r="X104" i="31"/>
  <c r="Z104" i="31" s="1"/>
  <c r="V104" i="31"/>
  <c r="W104" i="31" s="1"/>
  <c r="U104" i="31"/>
  <c r="C104" i="31"/>
  <c r="D104" i="31" s="1"/>
  <c r="B104" i="31"/>
  <c r="X103" i="31"/>
  <c r="Y103" i="31" s="1"/>
  <c r="V103" i="31"/>
  <c r="U103" i="31"/>
  <c r="C103" i="31"/>
  <c r="X102" i="31"/>
  <c r="Z102" i="31" s="1"/>
  <c r="V102" i="31"/>
  <c r="W102" i="31" s="1"/>
  <c r="U102" i="31"/>
  <c r="C102" i="31"/>
  <c r="D102" i="31" s="1"/>
  <c r="B102" i="31"/>
  <c r="X1169" i="31"/>
  <c r="Y1169" i="31" s="1"/>
  <c r="V1169" i="31"/>
  <c r="U1169" i="31"/>
  <c r="C1169" i="31"/>
  <c r="X1168" i="31"/>
  <c r="Z1168" i="31" s="1"/>
  <c r="V1168" i="31"/>
  <c r="W1168" i="31" s="1"/>
  <c r="U1168" i="31"/>
  <c r="C1168" i="31"/>
  <c r="D1168" i="31" s="1"/>
  <c r="B1168" i="31"/>
  <c r="X1167" i="31"/>
  <c r="Y1167" i="31" s="1"/>
  <c r="V1167" i="31"/>
  <c r="U1167" i="31"/>
  <c r="C1167" i="31"/>
  <c r="X1166" i="31"/>
  <c r="Z1166" i="31" s="1"/>
  <c r="V1166" i="31"/>
  <c r="W1166" i="31" s="1"/>
  <c r="U1166" i="31"/>
  <c r="C1166" i="31"/>
  <c r="D1166" i="31" s="1"/>
  <c r="B1166" i="31"/>
  <c r="X1165" i="31"/>
  <c r="Y1165" i="31" s="1"/>
  <c r="V1165" i="31"/>
  <c r="U1165" i="31"/>
  <c r="C1165" i="31"/>
  <c r="X1164" i="31"/>
  <c r="Y1164" i="31" s="1"/>
  <c r="AA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1161" i="31"/>
  <c r="Y1161" i="31" s="1"/>
  <c r="V1161" i="31"/>
  <c r="U1161" i="31"/>
  <c r="C1161" i="31"/>
  <c r="X1160" i="31"/>
  <c r="Z1160" i="31" s="1"/>
  <c r="V1160" i="31"/>
  <c r="W1160" i="31" s="1"/>
  <c r="U1160" i="31"/>
  <c r="C1160" i="31"/>
  <c r="D1160" i="31" s="1"/>
  <c r="B1160" i="31"/>
  <c r="X121" i="31"/>
  <c r="Y121" i="31" s="1"/>
  <c r="V121" i="31"/>
  <c r="U121" i="31"/>
  <c r="C121" i="31"/>
  <c r="X120" i="31"/>
  <c r="Z120" i="31" s="1"/>
  <c r="V120" i="31"/>
  <c r="W120" i="31" s="1"/>
  <c r="U120" i="31"/>
  <c r="C120" i="31"/>
  <c r="D120" i="31" s="1"/>
  <c r="B120"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395" i="31"/>
  <c r="Y395" i="31" s="1"/>
  <c r="V395" i="31"/>
  <c r="U395" i="31"/>
  <c r="C395" i="31"/>
  <c r="X394" i="31"/>
  <c r="Z394" i="31" s="1"/>
  <c r="V394" i="31"/>
  <c r="W394" i="31" s="1"/>
  <c r="U394" i="31"/>
  <c r="C394" i="31"/>
  <c r="D394" i="31" s="1"/>
  <c r="B394" i="31"/>
  <c r="X1155" i="31"/>
  <c r="Y1155" i="31" s="1"/>
  <c r="V1155" i="31"/>
  <c r="U1155" i="31"/>
  <c r="C1155" i="31"/>
  <c r="X1154" i="31"/>
  <c r="Z1154" i="31" s="1"/>
  <c r="V1154" i="31"/>
  <c r="W1154" i="31" s="1"/>
  <c r="U1154" i="31"/>
  <c r="C1154" i="31"/>
  <c r="D1154" i="31" s="1"/>
  <c r="B1154" i="31"/>
  <c r="X1153" i="31"/>
  <c r="Y1153" i="31" s="1"/>
  <c r="V1153" i="31"/>
  <c r="U1153" i="31"/>
  <c r="C1153" i="31"/>
  <c r="X1152" i="31"/>
  <c r="Y1152" i="31" s="1"/>
  <c r="AA1152" i="31" s="1"/>
  <c r="V1152" i="31"/>
  <c r="W1152" i="31" s="1"/>
  <c r="U1152" i="31"/>
  <c r="C1152" i="31"/>
  <c r="D1152" i="31" s="1"/>
  <c r="B1152" i="31"/>
  <c r="X1141" i="31"/>
  <c r="Y1141" i="31" s="1"/>
  <c r="V1141" i="31"/>
  <c r="U1141" i="31"/>
  <c r="C1141" i="31"/>
  <c r="X1140" i="31"/>
  <c r="Z1140" i="31" s="1"/>
  <c r="V1140" i="31"/>
  <c r="W1140" i="31" s="1"/>
  <c r="U1140" i="31"/>
  <c r="C1140" i="31"/>
  <c r="D1140" i="31" s="1"/>
  <c r="B1140"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47" i="31"/>
  <c r="Y1147" i="31" s="1"/>
  <c r="V1147" i="31"/>
  <c r="U1147" i="31"/>
  <c r="C1147" i="31"/>
  <c r="X1146" i="31"/>
  <c r="Z1146" i="31" s="1"/>
  <c r="V1146" i="31"/>
  <c r="W1146" i="31" s="1"/>
  <c r="U1146" i="31"/>
  <c r="C1146" i="31"/>
  <c r="D1146" i="31" s="1"/>
  <c r="B1146" i="31"/>
  <c r="X101" i="31"/>
  <c r="Y101" i="31" s="1"/>
  <c r="V101" i="31"/>
  <c r="U101" i="31"/>
  <c r="C101" i="31"/>
  <c r="X100" i="31"/>
  <c r="Z100" i="31" s="1"/>
  <c r="V100" i="31"/>
  <c r="W100" i="31" s="1"/>
  <c r="U100" i="31"/>
  <c r="C100" i="31"/>
  <c r="D100" i="31" s="1"/>
  <c r="B100" i="31"/>
  <c r="X1145" i="31"/>
  <c r="Y1145" i="31" s="1"/>
  <c r="V1145" i="31"/>
  <c r="U1145" i="31"/>
  <c r="C1145" i="31"/>
  <c r="X1144" i="31"/>
  <c r="Z1144" i="31" s="1"/>
  <c r="V1144" i="31"/>
  <c r="W1144" i="31" s="1"/>
  <c r="U1144" i="31"/>
  <c r="C1144" i="31"/>
  <c r="D1144" i="31" s="1"/>
  <c r="B1144" i="31"/>
  <c r="X1123" i="31"/>
  <c r="Y1123" i="31" s="1"/>
  <c r="V1123" i="31"/>
  <c r="U1123" i="31"/>
  <c r="C1123" i="31"/>
  <c r="X1122" i="31"/>
  <c r="Z1122" i="31" s="1"/>
  <c r="V1122" i="31"/>
  <c r="W1122" i="31" s="1"/>
  <c r="U1122" i="31"/>
  <c r="C1122" i="31"/>
  <c r="D1122" i="31" s="1"/>
  <c r="B1122"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1114" i="31"/>
  <c r="Z1108" i="31"/>
  <c r="Z1098" i="31"/>
  <c r="Y1124" i="31"/>
  <c r="AA1124" i="31" s="1"/>
  <c r="Z1118"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38" i="31"/>
  <c r="Z1104" i="31"/>
  <c r="Y1094" i="31"/>
  <c r="AA1094" i="31" s="1"/>
  <c r="Z1134" i="31"/>
  <c r="Y148" i="31"/>
  <c r="AA148" i="31" s="1"/>
  <c r="Z1096" i="31"/>
  <c r="Y1136" i="31"/>
  <c r="AA1136" i="31" s="1"/>
  <c r="Y1112" i="31"/>
  <c r="AA1112" i="31" s="1"/>
  <c r="Z1120" i="31"/>
  <c r="Y1100" i="31"/>
  <c r="AA1100" i="31" s="1"/>
  <c r="Y906" i="31"/>
  <c r="AA906" i="31" s="1"/>
  <c r="Z1110" i="31"/>
  <c r="Z1102" i="31"/>
  <c r="Y188" i="31"/>
  <c r="AA188" i="31" s="1"/>
  <c r="Y542" i="31"/>
  <c r="AA542" i="31" s="1"/>
  <c r="Z798" i="31"/>
  <c r="Y648" i="31"/>
  <c r="AA648" i="31" s="1"/>
  <c r="Y706" i="31"/>
  <c r="AA706" i="31" s="1"/>
  <c r="Y544" i="31"/>
  <c r="AA544" i="31" s="1"/>
  <c r="Y598" i="31"/>
  <c r="AA598" i="31" s="1"/>
  <c r="Y474" i="31"/>
  <c r="AA474" i="31" s="1"/>
  <c r="Y1130" i="31"/>
  <c r="AA1130" i="31" s="1"/>
  <c r="Z348" i="31"/>
  <c r="Y1116" i="31"/>
  <c r="AA1116" i="31" s="1"/>
  <c r="Y20" i="31"/>
  <c r="AA20" i="31" s="1"/>
  <c r="Z468" i="31"/>
  <c r="Z482" i="31"/>
  <c r="Z800" i="31"/>
  <c r="Y386" i="31"/>
  <c r="AA386" i="31" s="1"/>
  <c r="Z826" i="31"/>
  <c r="Y202" i="31"/>
  <c r="AA202" i="31" s="1"/>
  <c r="Y450" i="31"/>
  <c r="AA450" i="31" s="1"/>
  <c r="Y774" i="31"/>
  <c r="AA774" i="31" s="1"/>
  <c r="Y134" i="31"/>
  <c r="AA134" i="31" s="1"/>
  <c r="Z568" i="31"/>
  <c r="Y572" i="31"/>
  <c r="AA572" i="31" s="1"/>
  <c r="Z650" i="31"/>
  <c r="Z676" i="31"/>
  <c r="Y680" i="31"/>
  <c r="AA680" i="31" s="1"/>
  <c r="Z908" i="31"/>
  <c r="Y912" i="31"/>
  <c r="AA912" i="31" s="1"/>
  <c r="Z946" i="31"/>
  <c r="Z972" i="31"/>
  <c r="Y976" i="31"/>
  <c r="AA976" i="31" s="1"/>
  <c r="Y1012" i="31"/>
  <c r="AA1012" i="31" s="1"/>
  <c r="Y168" i="31"/>
  <c r="AA168" i="31" s="1"/>
  <c r="Y192" i="31"/>
  <c r="AA192" i="31" s="1"/>
  <c r="Y590" i="31"/>
  <c r="AA590" i="31" s="1"/>
  <c r="Y614" i="31"/>
  <c r="AA614" i="31" s="1"/>
  <c r="Z858" i="31"/>
  <c r="Y466" i="31"/>
  <c r="AA466" i="31" s="1"/>
  <c r="Y528" i="31"/>
  <c r="AA528" i="31" s="1"/>
  <c r="Y922" i="31"/>
  <c r="AA922" i="31" s="1"/>
  <c r="Y1162" i="31"/>
  <c r="AA1162" i="31" s="1"/>
  <c r="Z166" i="31"/>
  <c r="Z1128" i="31"/>
  <c r="Y402" i="31"/>
  <c r="AA402" i="31" s="1"/>
  <c r="Z546" i="31"/>
  <c r="Y582" i="31"/>
  <c r="AA582" i="31" s="1"/>
  <c r="Y752" i="31"/>
  <c r="AA752" i="31" s="1"/>
  <c r="Z790" i="31"/>
  <c r="Z418" i="31"/>
  <c r="Z914" i="31"/>
  <c r="Z92" i="31"/>
  <c r="Z434" i="31"/>
  <c r="Y526" i="31"/>
  <c r="AA526" i="31" s="1"/>
  <c r="Y574" i="31"/>
  <c r="AA574" i="31" s="1"/>
  <c r="Z744" i="31"/>
  <c r="Y856" i="31"/>
  <c r="AA856" i="31" s="1"/>
  <c r="Z1164" i="31"/>
  <c r="Z1074" i="31"/>
  <c r="Z404" i="31"/>
  <c r="Y426" i="31"/>
  <c r="AA426" i="31" s="1"/>
  <c r="Z444" i="31"/>
  <c r="Y448" i="31"/>
  <c r="AA448" i="31" s="1"/>
  <c r="Y536" i="31"/>
  <c r="AA536" i="31" s="1"/>
  <c r="Y550" i="31"/>
  <c r="AA550" i="31" s="1"/>
  <c r="Y606" i="31"/>
  <c r="AA606" i="31" s="1"/>
  <c r="Y392" i="31"/>
  <c r="AA392" i="31" s="1"/>
  <c r="Y796" i="31"/>
  <c r="AA796" i="31" s="1"/>
  <c r="Y888" i="31"/>
  <c r="AA888" i="31" s="1"/>
  <c r="Y916" i="31"/>
  <c r="AA916" i="31" s="1"/>
  <c r="Z924" i="31"/>
  <c r="Y928" i="31"/>
  <c r="AA928" i="31" s="1"/>
  <c r="Y964" i="31"/>
  <c r="AA964" i="31" s="1"/>
  <c r="Y1000" i="31"/>
  <c r="AA1000" i="31" s="1"/>
  <c r="Z1044" i="31"/>
  <c r="Y332" i="31"/>
  <c r="AA332" i="31" s="1"/>
  <c r="Z198" i="31"/>
  <c r="Z274" i="31"/>
  <c r="Y1056" i="31"/>
  <c r="AA1056" i="31" s="1"/>
  <c r="Z396" i="31"/>
  <c r="Y506" i="31"/>
  <c r="AA506" i="31" s="1"/>
  <c r="Y824" i="31"/>
  <c r="AA824" i="31" s="1"/>
  <c r="Y932" i="31"/>
  <c r="AA932" i="31" s="1"/>
  <c r="Y1174" i="31"/>
  <c r="AA1174" i="31" s="1"/>
  <c r="Z356" i="31"/>
  <c r="Y490" i="31"/>
  <c r="AA490" i="31" s="1"/>
  <c r="Y556" i="31"/>
  <c r="AA556" i="31" s="1"/>
  <c r="Z658" i="31"/>
  <c r="Y698" i="31"/>
  <c r="AA698" i="31" s="1"/>
  <c r="Y710" i="31"/>
  <c r="AA710" i="31" s="1"/>
  <c r="Y864" i="31"/>
  <c r="AA864" i="31" s="1"/>
  <c r="Z1010" i="31"/>
  <c r="Y1018" i="31"/>
  <c r="AA1018" i="31" s="1"/>
  <c r="Z1036" i="31"/>
  <c r="Z184" i="31"/>
  <c r="Z98" i="31"/>
  <c r="Y410" i="31"/>
  <c r="AA410" i="31" s="1"/>
  <c r="Z436" i="31"/>
  <c r="Y498" i="31"/>
  <c r="AA498" i="31" s="1"/>
  <c r="Z600" i="31"/>
  <c r="Y604" i="31"/>
  <c r="AA604" i="31" s="1"/>
  <c r="Z616" i="31"/>
  <c r="Y620" i="31"/>
  <c r="AA620" i="31" s="1"/>
  <c r="Z828" i="31"/>
  <c r="Y832" i="31"/>
  <c r="AA832" i="31" s="1"/>
  <c r="Z970" i="31"/>
  <c r="Y458" i="31"/>
  <c r="AA458" i="31" s="1"/>
  <c r="Z592" i="31"/>
  <c r="Y690" i="31"/>
  <c r="AA690" i="31" s="1"/>
  <c r="Z930" i="31"/>
  <c r="Y938" i="31"/>
  <c r="AA938" i="31" s="1"/>
  <c r="Y890" i="31"/>
  <c r="AA890" i="31" s="1"/>
  <c r="Y904" i="31"/>
  <c r="AA904" i="31" s="1"/>
  <c r="Y994" i="31"/>
  <c r="AA994" i="31" s="1"/>
  <c r="Y1002" i="31"/>
  <c r="AA1002" i="31" s="1"/>
  <c r="Y1034" i="31"/>
  <c r="AA1034" i="31" s="1"/>
  <c r="Y314" i="31"/>
  <c r="AA314" i="31" s="1"/>
  <c r="Y118" i="31"/>
  <c r="AA118" i="31" s="1"/>
  <c r="Y158" i="31"/>
  <c r="AA158" i="31" s="1"/>
  <c r="Z1152" i="31"/>
  <c r="Y1060" i="31"/>
  <c r="AA1060" i="31" s="1"/>
  <c r="Z476" i="31"/>
  <c r="Y480" i="31"/>
  <c r="AA480" i="31" s="1"/>
  <c r="Z492" i="31"/>
  <c r="Y496" i="31"/>
  <c r="AA496" i="31" s="1"/>
  <c r="Y626" i="31"/>
  <c r="AA626" i="31" s="1"/>
  <c r="Z660" i="31"/>
  <c r="Y664" i="31"/>
  <c r="AA664" i="31" s="1"/>
  <c r="Y682" i="31"/>
  <c r="AA682" i="31" s="1"/>
  <c r="Z728" i="31"/>
  <c r="Z738" i="31"/>
  <c r="Y746" i="31"/>
  <c r="AA746" i="31" s="1"/>
  <c r="Z754" i="31"/>
  <c r="Y758" i="31"/>
  <c r="AA758" i="31" s="1"/>
  <c r="Z768" i="31"/>
  <c r="Z818" i="31"/>
  <c r="Z948" i="31"/>
  <c r="Z980" i="31"/>
  <c r="Y244" i="31"/>
  <c r="AA244" i="31" s="1"/>
  <c r="Z324" i="31"/>
  <c r="Z1176" i="31"/>
  <c r="Z24" i="31"/>
  <c r="AQ602" i="8"/>
  <c r="Y1140" i="31"/>
  <c r="AA1140" i="31" s="1"/>
  <c r="Z412" i="31"/>
  <c r="Z420" i="31"/>
  <c r="Z530" i="31"/>
  <c r="Z552" i="31"/>
  <c r="Z652" i="31"/>
  <c r="Z736" i="31"/>
  <c r="Y780" i="31"/>
  <c r="AA780" i="31" s="1"/>
  <c r="Y810" i="31"/>
  <c r="AA810" i="31" s="1"/>
  <c r="Y840" i="31"/>
  <c r="AA840" i="31" s="1"/>
  <c r="Y872" i="31"/>
  <c r="AA872" i="31" s="1"/>
  <c r="Z900" i="31"/>
  <c r="Y952" i="31"/>
  <c r="AA952" i="31" s="1"/>
  <c r="Z208" i="31"/>
  <c r="Z178" i="31"/>
  <c r="Z1082" i="31"/>
  <c r="Z28" i="31"/>
  <c r="Z368" i="31"/>
  <c r="Y264" i="31"/>
  <c r="AA264" i="31" s="1"/>
  <c r="Z316" i="31"/>
  <c r="Y16" i="31"/>
  <c r="AA16" i="31" s="1"/>
  <c r="Z204" i="31"/>
  <c r="Y1076" i="31"/>
  <c r="AA1076" i="31" s="1"/>
  <c r="Z460" i="31"/>
  <c r="Y464" i="31"/>
  <c r="AA464" i="31" s="1"/>
  <c r="Y514" i="31"/>
  <c r="AA514" i="31" s="1"/>
  <c r="Y382" i="31"/>
  <c r="AA382" i="31" s="1"/>
  <c r="Z560" i="31"/>
  <c r="Z584" i="31"/>
  <c r="Y588" i="31"/>
  <c r="AA588" i="31" s="1"/>
  <c r="Y634" i="31"/>
  <c r="AA634" i="31" s="1"/>
  <c r="Y642" i="31"/>
  <c r="AA642" i="31" s="1"/>
  <c r="Z668" i="31"/>
  <c r="Y714" i="31"/>
  <c r="AA714" i="31" s="1"/>
  <c r="Z722" i="31"/>
  <c r="Y726" i="31"/>
  <c r="AA726" i="31" s="1"/>
  <c r="Y762" i="31"/>
  <c r="AA762" i="31" s="1"/>
  <c r="Z6" i="31"/>
  <c r="Z784" i="31"/>
  <c r="Y788" i="31"/>
  <c r="AA788" i="31" s="1"/>
  <c r="Z804" i="31"/>
  <c r="Z380" i="31"/>
  <c r="Y816" i="31"/>
  <c r="AA816" i="31" s="1"/>
  <c r="Z834" i="31"/>
  <c r="Z844" i="31"/>
  <c r="Y848" i="31"/>
  <c r="AA848" i="31" s="1"/>
  <c r="Z866" i="31"/>
  <c r="Z876" i="31"/>
  <c r="Y880" i="31"/>
  <c r="AA880" i="31" s="1"/>
  <c r="Z898" i="31"/>
  <c r="Z956" i="31"/>
  <c r="Y960" i="31"/>
  <c r="AA960" i="31" s="1"/>
  <c r="Y986" i="31"/>
  <c r="AA986" i="31" s="1"/>
  <c r="Y996" i="31"/>
  <c r="AA996" i="31" s="1"/>
  <c r="Y1026" i="31"/>
  <c r="AA1026" i="31" s="1"/>
  <c r="Z250" i="31"/>
  <c r="Z452" i="31"/>
  <c r="Z576" i="31"/>
  <c r="Z684" i="31"/>
  <c r="Z692" i="31"/>
  <c r="Y696" i="31"/>
  <c r="AA696" i="31" s="1"/>
  <c r="Y730" i="31"/>
  <c r="AA730" i="31" s="1"/>
  <c r="Y766" i="31"/>
  <c r="AA766" i="31" s="1"/>
  <c r="Y792" i="31"/>
  <c r="AA792" i="31" s="1"/>
  <c r="Y820" i="31"/>
  <c r="AA820" i="31" s="1"/>
  <c r="Y852" i="31"/>
  <c r="AA852" i="31" s="1"/>
  <c r="Y884" i="31"/>
  <c r="AA884" i="31" s="1"/>
  <c r="Y936" i="31"/>
  <c r="AA936" i="31" s="1"/>
  <c r="Y1016" i="31"/>
  <c r="AA1016" i="31" s="1"/>
  <c r="Z76" i="31"/>
  <c r="Y170" i="31"/>
  <c r="AA170" i="31" s="1"/>
  <c r="Y306" i="31"/>
  <c r="AA306" i="31" s="1"/>
  <c r="Z164" i="31"/>
  <c r="Z32" i="31"/>
  <c r="Z108" i="31"/>
  <c r="Y82" i="31"/>
  <c r="AA82" i="31" s="1"/>
  <c r="Z388" i="31"/>
  <c r="Y442" i="31"/>
  <c r="AA442" i="31" s="1"/>
  <c r="Z484" i="31"/>
  <c r="Z508" i="31"/>
  <c r="Y512" i="31"/>
  <c r="AA512" i="31" s="1"/>
  <c r="Y558" i="31"/>
  <c r="AA558" i="31" s="1"/>
  <c r="Y566" i="31"/>
  <c r="AA566" i="31" s="1"/>
  <c r="Z608" i="31"/>
  <c r="Z628" i="31"/>
  <c r="Y632" i="31"/>
  <c r="AA632" i="31" s="1"/>
  <c r="Y666" i="31"/>
  <c r="AA666" i="31" s="1"/>
  <c r="Y674" i="31"/>
  <c r="AA674" i="31" s="1"/>
  <c r="Z712" i="31"/>
  <c r="Y720" i="31"/>
  <c r="AA720" i="31" s="1"/>
  <c r="Y742" i="31"/>
  <c r="AA742" i="31" s="1"/>
  <c r="Z760" i="31"/>
  <c r="Z770" i="31"/>
  <c r="Y782" i="31"/>
  <c r="AA782" i="31" s="1"/>
  <c r="Y812" i="31"/>
  <c r="AA812" i="31" s="1"/>
  <c r="Y842" i="31"/>
  <c r="AA842" i="31" s="1"/>
  <c r="Y874" i="31"/>
  <c r="AA874" i="31" s="1"/>
  <c r="Z940" i="31"/>
  <c r="Y944" i="31"/>
  <c r="AA944" i="31" s="1"/>
  <c r="Y954" i="31"/>
  <c r="AA954" i="31" s="1"/>
  <c r="Y978" i="31"/>
  <c r="AA978" i="31" s="1"/>
  <c r="Y984" i="31"/>
  <c r="AA984" i="31" s="1"/>
  <c r="Z1020" i="31"/>
  <c r="Y1024" i="31"/>
  <c r="AA1024" i="31" s="1"/>
  <c r="Y1042" i="31"/>
  <c r="AA1042" i="31" s="1"/>
  <c r="Z352" i="31"/>
  <c r="Y366" i="31"/>
  <c r="AA366" i="31" s="1"/>
  <c r="Z172" i="31"/>
  <c r="Y270" i="31"/>
  <c r="AA270" i="31" s="1"/>
  <c r="Z346" i="31"/>
  <c r="Z340" i="31"/>
  <c r="Z1062" i="31"/>
  <c r="Z500" i="31"/>
  <c r="Z522" i="31"/>
  <c r="Z390" i="31"/>
  <c r="Z644" i="31"/>
  <c r="Z850" i="31"/>
  <c r="Z860" i="31"/>
  <c r="Z882" i="31"/>
  <c r="Z892" i="31"/>
  <c r="Y896" i="31"/>
  <c r="AA896" i="31" s="1"/>
  <c r="Y920" i="31"/>
  <c r="AA920" i="31" s="1"/>
  <c r="Y962" i="31"/>
  <c r="AA962" i="31" s="1"/>
  <c r="Y968" i="31"/>
  <c r="AA968" i="31" s="1"/>
  <c r="Z1004" i="31"/>
  <c r="Y1008" i="31"/>
  <c r="AA1008" i="31" s="1"/>
  <c r="Z344" i="31"/>
  <c r="Y194" i="31"/>
  <c r="AA194" i="31" s="1"/>
  <c r="Z378" i="31"/>
  <c r="Y34" i="31"/>
  <c r="AA34" i="31" s="1"/>
  <c r="Z64" i="31"/>
  <c r="Z428" i="31"/>
  <c r="Y432" i="31"/>
  <c r="AA432" i="31" s="1"/>
  <c r="Z516" i="31"/>
  <c r="Z636" i="31"/>
  <c r="Y750" i="31"/>
  <c r="AA750" i="31" s="1"/>
  <c r="Y776" i="31"/>
  <c r="AA776" i="31" s="1"/>
  <c r="Y806" i="31"/>
  <c r="AA806" i="31" s="1"/>
  <c r="Y836" i="31"/>
  <c r="AA836" i="31" s="1"/>
  <c r="Y868" i="31"/>
  <c r="AA868" i="31" s="1"/>
  <c r="Z988" i="31"/>
  <c r="Y992" i="31"/>
  <c r="AA992" i="31" s="1"/>
  <c r="Z1028" i="31"/>
  <c r="Y1032" i="31"/>
  <c r="AA1032" i="31" s="1"/>
  <c r="Y1150" i="31"/>
  <c r="AA1150" i="31" s="1"/>
  <c r="Y1160" i="31"/>
  <c r="AA1160" i="31" s="1"/>
  <c r="Y342" i="31"/>
  <c r="AA342" i="31" s="1"/>
  <c r="Y180" i="31"/>
  <c r="AA180" i="31" s="1"/>
  <c r="Y124" i="31"/>
  <c r="AA124" i="31" s="1"/>
  <c r="Y1058" i="31"/>
  <c r="AA1058" i="31" s="1"/>
  <c r="Y1054" i="31"/>
  <c r="AA1054" i="31" s="1"/>
  <c r="Z398" i="31"/>
  <c r="Y398" i="31"/>
  <c r="AA398" i="31" s="1"/>
  <c r="Z408" i="31"/>
  <c r="Y408" i="31"/>
  <c r="AA408" i="31" s="1"/>
  <c r="Z430" i="31"/>
  <c r="Y430" i="31"/>
  <c r="AA430" i="31" s="1"/>
  <c r="Y1148" i="31"/>
  <c r="AA1148" i="31" s="1"/>
  <c r="Y120" i="31"/>
  <c r="AA120" i="31" s="1"/>
  <c r="Y242" i="31"/>
  <c r="AA242" i="31" s="1"/>
  <c r="Y248" i="31"/>
  <c r="AA248" i="31" s="1"/>
  <c r="Y226" i="31"/>
  <c r="AA226" i="31" s="1"/>
  <c r="Y1068" i="31"/>
  <c r="AA1068" i="31" s="1"/>
  <c r="Y1178" i="31"/>
  <c r="AA1178" i="31" s="1"/>
  <c r="Y1146" i="31"/>
  <c r="AA1146" i="31" s="1"/>
  <c r="Y1158" i="31"/>
  <c r="AA1158" i="31" s="1"/>
  <c r="Y104" i="31"/>
  <c r="AA104" i="31" s="1"/>
  <c r="Y86" i="31"/>
  <c r="AA86" i="31" s="1"/>
  <c r="Y1064" i="31"/>
  <c r="AA1064" i="31" s="1"/>
  <c r="Y1066" i="31"/>
  <c r="AA1066" i="31" s="1"/>
  <c r="Y416" i="31"/>
  <c r="AA416" i="31" s="1"/>
  <c r="Z446" i="31"/>
  <c r="Y446" i="31"/>
  <c r="AA446" i="31" s="1"/>
  <c r="Y100" i="31"/>
  <c r="AA100" i="31" s="1"/>
  <c r="Y1156" i="31"/>
  <c r="AA1156" i="31" s="1"/>
  <c r="Y102" i="31"/>
  <c r="AA102" i="31" s="1"/>
  <c r="Y224" i="31"/>
  <c r="AA224" i="31" s="1"/>
  <c r="Y1170" i="31"/>
  <c r="AA1170" i="31" s="1"/>
  <c r="Y1070" i="31"/>
  <c r="AA1070" i="31" s="1"/>
  <c r="Y1144" i="31"/>
  <c r="AA1144" i="31" s="1"/>
  <c r="Y394" i="31"/>
  <c r="AA394" i="31" s="1"/>
  <c r="Y1168" i="31"/>
  <c r="AA1168" i="31" s="1"/>
  <c r="Y236" i="31"/>
  <c r="AA236" i="31" s="1"/>
  <c r="Y1078" i="31"/>
  <c r="AA1078" i="31" s="1"/>
  <c r="Y210" i="31"/>
  <c r="AA210" i="31" s="1"/>
  <c r="Z414" i="31"/>
  <c r="Y414" i="31"/>
  <c r="AA414" i="31" s="1"/>
  <c r="Z424" i="31"/>
  <c r="Y424" i="31"/>
  <c r="AA424" i="31" s="1"/>
  <c r="Y1122" i="31"/>
  <c r="AA1122" i="31" s="1"/>
  <c r="Y1154" i="31"/>
  <c r="AA1154" i="31" s="1"/>
  <c r="Y1166" i="31"/>
  <c r="AA1166" i="31" s="1"/>
  <c r="Y156" i="31"/>
  <c r="AA156" i="31" s="1"/>
  <c r="Y278" i="31"/>
  <c r="AA278" i="31" s="1"/>
  <c r="Y212" i="31"/>
  <c r="AA212" i="31" s="1"/>
  <c r="Y88" i="31"/>
  <c r="AA88" i="31" s="1"/>
  <c r="Y1072" i="31"/>
  <c r="AA1072" i="31" s="1"/>
  <c r="Y400" i="31"/>
  <c r="AA400" i="31" s="1"/>
  <c r="Y440" i="31"/>
  <c r="AA440" i="31" s="1"/>
  <c r="Y456" i="31"/>
  <c r="AA456" i="31" s="1"/>
  <c r="Y472" i="31"/>
  <c r="AA472" i="31" s="1"/>
  <c r="Y488" i="31"/>
  <c r="AA488" i="31" s="1"/>
  <c r="Y504" i="31"/>
  <c r="AA504" i="31" s="1"/>
  <c r="Y520" i="31"/>
  <c r="AA520" i="31" s="1"/>
  <c r="Y534" i="31"/>
  <c r="AA534" i="31" s="1"/>
  <c r="Y548" i="31"/>
  <c r="AA548" i="31" s="1"/>
  <c r="Y564" i="31"/>
  <c r="AA564" i="31" s="1"/>
  <c r="Y580" i="31"/>
  <c r="AA580" i="31" s="1"/>
  <c r="Y596" i="31"/>
  <c r="AA596" i="31" s="1"/>
  <c r="Y612" i="31"/>
  <c r="AA612" i="31" s="1"/>
  <c r="Y624" i="31"/>
  <c r="AA624" i="31" s="1"/>
  <c r="Y640" i="31"/>
  <c r="AA640" i="31" s="1"/>
  <c r="Y656" i="31"/>
  <c r="AA656" i="31" s="1"/>
  <c r="Y672" i="31"/>
  <c r="AA672" i="31" s="1"/>
  <c r="Y688" i="31"/>
  <c r="AA688" i="31" s="1"/>
  <c r="Y704" i="31"/>
  <c r="AA704" i="31" s="1"/>
  <c r="Z732" i="31"/>
  <c r="Y732" i="31"/>
  <c r="AA732" i="31" s="1"/>
  <c r="Y406" i="31"/>
  <c r="AA406" i="31" s="1"/>
  <c r="Y422" i="31"/>
  <c r="AA422" i="31" s="1"/>
  <c r="Y438" i="31"/>
  <c r="AA438" i="31" s="1"/>
  <c r="Y454" i="31"/>
  <c r="AA454" i="31" s="1"/>
  <c r="Y470" i="31"/>
  <c r="AA470" i="31" s="1"/>
  <c r="Y486" i="31"/>
  <c r="AA486" i="31" s="1"/>
  <c r="Y502" i="31"/>
  <c r="AA502" i="31" s="1"/>
  <c r="Y518" i="31"/>
  <c r="AA518" i="31" s="1"/>
  <c r="Y532" i="31"/>
  <c r="AA532" i="31" s="1"/>
  <c r="Y384" i="31"/>
  <c r="AA384" i="31" s="1"/>
  <c r="Y562" i="31"/>
  <c r="AA562" i="31" s="1"/>
  <c r="Y578" i="31"/>
  <c r="AA578" i="31" s="1"/>
  <c r="Y594" i="31"/>
  <c r="AA594" i="31" s="1"/>
  <c r="Y610" i="31"/>
  <c r="AA610" i="31" s="1"/>
  <c r="Y622" i="31"/>
  <c r="AA622" i="31" s="1"/>
  <c r="Y638" i="31"/>
  <c r="AA638" i="31" s="1"/>
  <c r="Y654" i="31"/>
  <c r="AA654" i="31" s="1"/>
  <c r="Y670" i="31"/>
  <c r="AA670" i="31" s="1"/>
  <c r="Y686" i="31"/>
  <c r="AA686" i="31" s="1"/>
  <c r="Y702" i="31"/>
  <c r="AA702" i="31" s="1"/>
  <c r="Z716" i="31"/>
  <c r="Z756" i="31"/>
  <c r="Y756" i="31"/>
  <c r="AA756" i="31" s="1"/>
  <c r="Z778" i="31"/>
  <c r="Y778" i="31"/>
  <c r="AA778" i="31" s="1"/>
  <c r="Y700" i="31"/>
  <c r="AA700" i="31" s="1"/>
  <c r="Z740" i="31"/>
  <c r="Y740" i="31"/>
  <c r="AA740" i="31" s="1"/>
  <c r="Z764" i="31"/>
  <c r="Y764" i="31"/>
  <c r="AA764" i="31" s="1"/>
  <c r="Y462" i="31"/>
  <c r="AA462" i="31" s="1"/>
  <c r="Y478" i="31"/>
  <c r="AA478" i="31" s="1"/>
  <c r="Y494" i="31"/>
  <c r="AA494" i="31" s="1"/>
  <c r="Y510" i="31"/>
  <c r="AA510" i="31" s="1"/>
  <c r="Y524" i="31"/>
  <c r="AA524" i="31" s="1"/>
  <c r="Y540" i="31"/>
  <c r="AA540" i="31" s="1"/>
  <c r="Y554" i="31"/>
  <c r="AA554" i="31" s="1"/>
  <c r="Y570" i="31"/>
  <c r="AA570" i="31" s="1"/>
  <c r="Y586" i="31"/>
  <c r="AA586" i="31" s="1"/>
  <c r="Y602" i="31"/>
  <c r="AA602" i="31" s="1"/>
  <c r="Y618" i="31"/>
  <c r="AA618" i="31" s="1"/>
  <c r="Y630" i="31"/>
  <c r="AA630" i="31" s="1"/>
  <c r="Y646" i="31"/>
  <c r="AA646" i="31" s="1"/>
  <c r="Y662" i="31"/>
  <c r="AA662" i="31" s="1"/>
  <c r="Y678" i="31"/>
  <c r="AA678" i="31" s="1"/>
  <c r="Y694" i="31"/>
  <c r="AA694" i="31" s="1"/>
  <c r="Z708" i="31"/>
  <c r="Y708" i="31"/>
  <c r="AA708" i="31" s="1"/>
  <c r="Z724" i="31"/>
  <c r="Y724" i="31"/>
  <c r="AA724" i="31" s="1"/>
  <c r="Y734" i="31"/>
  <c r="AA734" i="31" s="1"/>
  <c r="Y718" i="31"/>
  <c r="AA718" i="31" s="1"/>
  <c r="Z748" i="31"/>
  <c r="Y748" i="31"/>
  <c r="AA748" i="31" s="1"/>
  <c r="Z772" i="31"/>
  <c r="Y772" i="31"/>
  <c r="AA772" i="31" s="1"/>
  <c r="Y786" i="31"/>
  <c r="AA786" i="31" s="1"/>
  <c r="Y802" i="31"/>
  <c r="AA802" i="31" s="1"/>
  <c r="Y814" i="31"/>
  <c r="AA814" i="31" s="1"/>
  <c r="Y830" i="31"/>
  <c r="AA830" i="31" s="1"/>
  <c r="Y846" i="31"/>
  <c r="AA846" i="31" s="1"/>
  <c r="Y862" i="31"/>
  <c r="AA862" i="31" s="1"/>
  <c r="Y878" i="31"/>
  <c r="AA878" i="31" s="1"/>
  <c r="Y894" i="31"/>
  <c r="AA894" i="31" s="1"/>
  <c r="Y910" i="31"/>
  <c r="AA910" i="31" s="1"/>
  <c r="Y926" i="31"/>
  <c r="AA926" i="31" s="1"/>
  <c r="Y942" i="31"/>
  <c r="AA942" i="31" s="1"/>
  <c r="Y958" i="31"/>
  <c r="AA958" i="31" s="1"/>
  <c r="Y974" i="31"/>
  <c r="AA974" i="31" s="1"/>
  <c r="Y990" i="31"/>
  <c r="AA990" i="31" s="1"/>
  <c r="Y1006" i="31"/>
  <c r="AA1006" i="31" s="1"/>
  <c r="Y1022" i="31"/>
  <c r="AA1022" i="31" s="1"/>
  <c r="Y1038" i="31"/>
  <c r="AA1038" i="31" s="1"/>
  <c r="Z130" i="31"/>
  <c r="Y130" i="31"/>
  <c r="AA130" i="31" s="1"/>
  <c r="Z190" i="31"/>
  <c r="Y190" i="31"/>
  <c r="AA190" i="31" s="1"/>
  <c r="Y794" i="31"/>
  <c r="AA794" i="31" s="1"/>
  <c r="Y808" i="31"/>
  <c r="AA808" i="31" s="1"/>
  <c r="Y822" i="31"/>
  <c r="AA822" i="31" s="1"/>
  <c r="Y838" i="31"/>
  <c r="AA838" i="31" s="1"/>
  <c r="Y854" i="31"/>
  <c r="AA854" i="31" s="1"/>
  <c r="Y870" i="31"/>
  <c r="AA870" i="31" s="1"/>
  <c r="Y886" i="31"/>
  <c r="AA886" i="31" s="1"/>
  <c r="Y902" i="31"/>
  <c r="AA902" i="31" s="1"/>
  <c r="Y918" i="31"/>
  <c r="AA918" i="31" s="1"/>
  <c r="Y934" i="31"/>
  <c r="AA934" i="31" s="1"/>
  <c r="Y950" i="31"/>
  <c r="AA950" i="31" s="1"/>
  <c r="Y966" i="31"/>
  <c r="AA966" i="31" s="1"/>
  <c r="Y982" i="31"/>
  <c r="AA982" i="31" s="1"/>
  <c r="Y998" i="31"/>
  <c r="AA998" i="31" s="1"/>
  <c r="Y1014" i="31"/>
  <c r="AA1014" i="31" s="1"/>
  <c r="Y1030" i="31"/>
  <c r="AA1030" i="31" s="1"/>
  <c r="Z1040" i="31"/>
  <c r="Y1040" i="31"/>
  <c r="AA1040" i="31" s="1"/>
  <c r="Z364" i="31"/>
  <c r="Y364" i="31"/>
  <c r="AA364" i="31" s="1"/>
  <c r="Z1046" i="31"/>
  <c r="Z132" i="31"/>
  <c r="Z370" i="31"/>
  <c r="Z268" i="31"/>
  <c r="Z84" i="31"/>
  <c r="Z238" i="31"/>
  <c r="Z72" i="31"/>
  <c r="Z150" i="31"/>
  <c r="Z300" i="31"/>
  <c r="Z328" i="31"/>
  <c r="Z106" i="31"/>
  <c r="Z138" i="31"/>
  <c r="Z66" i="31"/>
  <c r="Z68" i="31"/>
  <c r="Z36" i="31"/>
  <c r="Z44" i="31"/>
  <c r="Y140" i="31"/>
  <c r="AA140" i="31" s="1"/>
  <c r="Y240" i="31"/>
  <c r="AA240" i="31" s="1"/>
  <c r="Y58" i="31"/>
  <c r="AA58" i="31" s="1"/>
  <c r="Y284" i="31"/>
  <c r="AA284" i="31" s="1"/>
  <c r="Y182" i="31"/>
  <c r="AA182" i="31" s="1"/>
  <c r="Y260" i="31"/>
  <c r="AA260" i="31" s="1"/>
  <c r="Y14" i="31"/>
  <c r="AA14" i="31" s="1"/>
  <c r="Y282" i="31"/>
  <c r="AA282" i="31" s="1"/>
  <c r="Y308" i="31"/>
  <c r="AA308" i="31" s="1"/>
  <c r="Y142" i="31"/>
  <c r="AA142" i="31" s="1"/>
  <c r="Y1172" i="31"/>
  <c r="AA1172" i="31" s="1"/>
  <c r="Y116" i="31"/>
  <c r="AA116" i="31" s="1"/>
  <c r="Y350" i="31"/>
  <c r="AA350" i="31" s="1"/>
  <c r="Y160" i="31"/>
  <c r="AA160" i="31" s="1"/>
  <c r="Y22" i="31"/>
  <c r="AA22" i="31" s="1"/>
  <c r="Y42" i="31"/>
  <c r="AA42" i="31" s="1"/>
  <c r="Y230" i="31"/>
  <c r="AA230" i="31" s="1"/>
  <c r="Y8" i="31"/>
  <c r="AA8" i="31" s="1"/>
  <c r="Y362" i="31"/>
  <c r="AA362" i="31" s="1"/>
  <c r="Y272" i="31"/>
  <c r="AA272" i="31" s="1"/>
  <c r="Y70" i="31"/>
  <c r="AA70" i="31" s="1"/>
  <c r="Y196" i="31"/>
  <c r="AA196" i="31" s="1"/>
  <c r="Y144" i="31"/>
  <c r="AA144" i="31" s="1"/>
  <c r="Y80" i="31"/>
  <c r="AA80" i="31" s="1"/>
  <c r="Y310" i="31"/>
  <c r="AA310" i="31" s="1"/>
  <c r="Y50" i="31"/>
  <c r="AA50" i="31" s="1"/>
  <c r="Y326" i="31"/>
  <c r="AA326" i="31" s="1"/>
  <c r="Y296" i="31"/>
  <c r="AA296" i="31" s="1"/>
  <c r="Y1080" i="31"/>
  <c r="AA1080" i="31" s="1"/>
  <c r="Y294" i="31"/>
  <c r="AA294" i="31" s="1"/>
  <c r="Y1142" i="31"/>
  <c r="AA1142" i="31" s="1"/>
  <c r="Y114" i="31"/>
  <c r="AA114" i="31" s="1"/>
  <c r="Y216" i="31"/>
  <c r="AA216" i="31" s="1"/>
  <c r="Y152" i="31"/>
  <c r="AA152" i="31" s="1"/>
  <c r="Y154" i="31"/>
  <c r="AA154" i="31" s="1"/>
  <c r="Y40" i="31"/>
  <c r="AA40" i="31" s="1"/>
  <c r="Y312" i="31"/>
  <c r="AA312" i="31" s="1"/>
  <c r="Y1052" i="31"/>
  <c r="AA1052" i="31" s="1"/>
  <c r="Y360" i="31"/>
  <c r="AA360" i="31" s="1"/>
  <c r="Y376" i="31"/>
  <c r="AA376" i="31" s="1"/>
  <c r="Y234" i="31"/>
  <c r="AA234" i="31" s="1"/>
  <c r="Y214" i="31"/>
  <c r="AA214" i="31" s="1"/>
  <c r="Y338" i="31"/>
  <c r="AA338" i="31" s="1"/>
  <c r="Y96" i="31"/>
  <c r="AA96" i="31" s="1"/>
  <c r="Y262" i="31"/>
  <c r="AA262" i="31" s="1"/>
  <c r="Y174" i="31"/>
  <c r="AA174" i="31" s="1"/>
  <c r="Y176" i="31"/>
  <c r="AA176" i="31" s="1"/>
  <c r="Y126" i="31"/>
  <c r="AA126" i="31" s="1"/>
  <c r="Y254" i="31"/>
  <c r="AA254" i="31" s="1"/>
  <c r="Y246" i="31"/>
  <c r="AA246" i="31" s="1"/>
  <c r="Y280" i="31"/>
  <c r="AA280" i="31" s="1"/>
  <c r="Y218" i="31"/>
  <c r="AA218" i="31" s="1"/>
  <c r="Y252" i="31"/>
  <c r="AA252" i="31" s="1"/>
  <c r="Y330" i="31"/>
  <c r="AA330" i="31" s="1"/>
  <c r="Y112" i="31"/>
  <c r="AA112" i="31" s="1"/>
  <c r="Y334" i="31"/>
  <c r="AA334" i="31" s="1"/>
  <c r="Y162" i="31"/>
  <c r="AA162" i="31" s="1"/>
  <c r="Y30" i="31"/>
  <c r="AA30" i="31" s="1"/>
  <c r="Y220" i="31"/>
  <c r="AA220" i="31" s="1"/>
  <c r="Y1050" i="31"/>
  <c r="AA1050" i="31" s="1"/>
  <c r="Y358" i="31"/>
  <c r="AA358" i="31" s="1"/>
  <c r="Y374" i="31"/>
  <c r="AA374" i="31" s="1"/>
  <c r="Y320" i="31"/>
  <c r="AA320" i="31" s="1"/>
  <c r="Y122" i="31"/>
  <c r="AA122" i="31" s="1"/>
  <c r="Y56" i="31"/>
  <c r="AA56" i="31" s="1"/>
  <c r="Y336" i="31"/>
  <c r="AA336" i="31" s="1"/>
  <c r="Y200" i="31"/>
  <c r="AA200" i="31" s="1"/>
  <c r="Y302" i="31"/>
  <c r="AA302" i="31" s="1"/>
  <c r="Y288" i="31"/>
  <c r="AA288" i="31" s="1"/>
  <c r="Y298" i="31"/>
  <c r="AA298" i="31" s="1"/>
  <c r="Y304" i="31"/>
  <c r="AA304" i="31" s="1"/>
  <c r="Y286" i="31"/>
  <c r="AA286" i="31" s="1"/>
  <c r="Y110" i="31"/>
  <c r="AA110" i="31" s="1"/>
  <c r="Y78" i="31"/>
  <c r="AA78" i="31" s="1"/>
  <c r="Y60" i="31"/>
  <c r="AA60" i="31" s="1"/>
  <c r="Y26" i="31"/>
  <c r="AA26" i="31" s="1"/>
  <c r="Y1048" i="31"/>
  <c r="AA1048" i="31" s="1"/>
  <c r="Y136" i="31"/>
  <c r="AA136" i="31" s="1"/>
  <c r="Y372" i="31"/>
  <c r="AA372" i="31" s="1"/>
  <c r="Y228" i="31"/>
  <c r="AA228" i="31" s="1"/>
  <c r="Y290" i="31"/>
  <c r="AA290" i="31" s="1"/>
  <c r="Y354" i="31"/>
  <c r="AA354" i="31" s="1"/>
  <c r="Y90" i="31"/>
  <c r="AA90" i="31" s="1"/>
  <c r="Y206" i="31"/>
  <c r="AA206" i="31" s="1"/>
  <c r="Y186" i="31"/>
  <c r="AA186" i="31" s="1"/>
  <c r="Y276" i="31"/>
  <c r="AA276" i="31" s="1"/>
  <c r="Y318" i="31"/>
  <c r="AA318" i="31" s="1"/>
  <c r="Y18" i="31"/>
  <c r="AA18" i="31" s="1"/>
  <c r="Y62" i="31"/>
  <c r="AA62" i="31" s="1"/>
  <c r="Y74" i="31"/>
  <c r="AA74" i="31" s="1"/>
  <c r="Y258" i="31"/>
  <c r="AA258" i="31" s="1"/>
  <c r="Y38" i="31"/>
  <c r="AA38" i="31" s="1"/>
  <c r="Y46" i="31"/>
  <c r="AA46" i="31" s="1"/>
  <c r="DG2" i="30"/>
  <c r="DH151" i="30" s="1"/>
  <c r="H622" i="8" l="1"/>
  <c r="J622" i="8"/>
  <c r="DK155" i="30"/>
  <c r="DG151" i="30"/>
  <c r="L48" i="31" l="1"/>
  <c r="G49" i="31"/>
  <c r="O49" i="31"/>
  <c r="F78" i="31"/>
  <c r="N78" i="31"/>
  <c r="I79" i="31"/>
  <c r="Q79" i="31"/>
  <c r="G96" i="31"/>
  <c r="O96" i="31"/>
  <c r="J97" i="31"/>
  <c r="K70" i="31"/>
  <c r="F71" i="31"/>
  <c r="N71" i="31"/>
  <c r="L74" i="31"/>
  <c r="G75" i="31"/>
  <c r="O75" i="31"/>
  <c r="F152" i="31"/>
  <c r="N152" i="31"/>
  <c r="I153" i="31"/>
  <c r="Q153" i="31"/>
  <c r="H146" i="31"/>
  <c r="P146" i="31"/>
  <c r="K147" i="31"/>
  <c r="J176" i="31"/>
  <c r="M177" i="31"/>
  <c r="L354" i="31"/>
  <c r="G355" i="31"/>
  <c r="O355" i="31"/>
  <c r="F164" i="31"/>
  <c r="N164" i="31"/>
  <c r="I165" i="31"/>
  <c r="Q165" i="31"/>
  <c r="H228" i="31"/>
  <c r="P228" i="31"/>
  <c r="K229" i="31"/>
  <c r="J144" i="31"/>
  <c r="M145" i="31"/>
  <c r="L166" i="31"/>
  <c r="G167" i="31"/>
  <c r="O167" i="31"/>
  <c r="L1092" i="31"/>
  <c r="G1093" i="31"/>
  <c r="O1093" i="31"/>
  <c r="H1108" i="31"/>
  <c r="P1108" i="31"/>
  <c r="K1109" i="31"/>
  <c r="L1138" i="31"/>
  <c r="G1139" i="31"/>
  <c r="O1139" i="31"/>
  <c r="H1096" i="31"/>
  <c r="P1096" i="31"/>
  <c r="K1097" i="31"/>
  <c r="L1106" i="31"/>
  <c r="G1107" i="31"/>
  <c r="O1107" i="31"/>
  <c r="H1100" i="31"/>
  <c r="P1100" i="31"/>
  <c r="K1101" i="31"/>
  <c r="J1102" i="31"/>
  <c r="M1103" i="31"/>
  <c r="F1118" i="31"/>
  <c r="N1118" i="31"/>
  <c r="I1119" i="31"/>
  <c r="Q1119" i="31"/>
  <c r="J1098" i="31"/>
  <c r="M1099" i="31"/>
  <c r="F1110" i="31"/>
  <c r="N1110" i="31"/>
  <c r="I1111" i="31"/>
  <c r="Q1111" i="31"/>
  <c r="M1116" i="31"/>
  <c r="H1117" i="31"/>
  <c r="P1117" i="31"/>
  <c r="G1124" i="31"/>
  <c r="O1124" i="31"/>
  <c r="M48" i="31"/>
  <c r="H49" i="31"/>
  <c r="P49" i="31"/>
  <c r="G78" i="31"/>
  <c r="O78" i="31"/>
  <c r="J79" i="31"/>
  <c r="H96" i="31"/>
  <c r="P96" i="31"/>
  <c r="K97" i="31"/>
  <c r="L70" i="31"/>
  <c r="G71" i="31"/>
  <c r="O71" i="31"/>
  <c r="M74" i="31"/>
  <c r="H75" i="31"/>
  <c r="P75" i="31"/>
  <c r="G152" i="31"/>
  <c r="F48" i="31"/>
  <c r="N48" i="31"/>
  <c r="I49" i="31"/>
  <c r="Q49" i="31"/>
  <c r="H78" i="31"/>
  <c r="P78" i="31"/>
  <c r="K79" i="31"/>
  <c r="I96" i="31"/>
  <c r="Q96" i="31"/>
  <c r="L97" i="31"/>
  <c r="M70" i="31"/>
  <c r="H71" i="31"/>
  <c r="P71" i="31"/>
  <c r="F74" i="31"/>
  <c r="N74" i="31"/>
  <c r="I75" i="31"/>
  <c r="Q75" i="31"/>
  <c r="H152" i="31"/>
  <c r="P152" i="31"/>
  <c r="K153" i="31"/>
  <c r="J146" i="31"/>
  <c r="M147" i="31"/>
  <c r="L176" i="31"/>
  <c r="G177" i="31"/>
  <c r="O177" i="31"/>
  <c r="F354" i="31"/>
  <c r="N354" i="31"/>
  <c r="I355" i="31"/>
  <c r="Q355" i="31"/>
  <c r="H164" i="31"/>
  <c r="P164" i="31"/>
  <c r="K165" i="31"/>
  <c r="J228" i="31"/>
  <c r="M229" i="31"/>
  <c r="L144" i="31"/>
  <c r="G145" i="31"/>
  <c r="O145" i="31"/>
  <c r="F166" i="31"/>
  <c r="N166" i="31"/>
  <c r="I167" i="31"/>
  <c r="Q167" i="31"/>
  <c r="F1092" i="31"/>
  <c r="N1092" i="31"/>
  <c r="I1093" i="31"/>
  <c r="Q1093" i="31"/>
  <c r="J1108" i="31"/>
  <c r="G48" i="31"/>
  <c r="O48" i="31"/>
  <c r="J49" i="31"/>
  <c r="I78" i="31"/>
  <c r="Q78" i="31"/>
  <c r="L79" i="31"/>
  <c r="J96" i="31"/>
  <c r="M97" i="31"/>
  <c r="F70" i="31"/>
  <c r="N70" i="31"/>
  <c r="I71" i="31"/>
  <c r="Q71" i="31"/>
  <c r="G74" i="31"/>
  <c r="O74" i="31"/>
  <c r="J75" i="31"/>
  <c r="I152" i="31"/>
  <c r="H48" i="31"/>
  <c r="P48" i="31"/>
  <c r="K49" i="31"/>
  <c r="J78" i="31"/>
  <c r="M79" i="31"/>
  <c r="K96" i="31"/>
  <c r="F97" i="31"/>
  <c r="N97" i="31"/>
  <c r="G70" i="31"/>
  <c r="O70" i="31"/>
  <c r="J71" i="31"/>
  <c r="H74" i="31"/>
  <c r="P74" i="31"/>
  <c r="K75" i="31"/>
  <c r="J152" i="31"/>
  <c r="M153" i="31"/>
  <c r="I48" i="31"/>
  <c r="Q48" i="31"/>
  <c r="L49" i="31"/>
  <c r="K78" i="31"/>
  <c r="F79" i="31"/>
  <c r="N79" i="31"/>
  <c r="L96" i="31"/>
  <c r="G97" i="31"/>
  <c r="O97" i="31"/>
  <c r="H70" i="31"/>
  <c r="P70" i="31"/>
  <c r="K71" i="31"/>
  <c r="I74" i="31"/>
  <c r="Q74" i="31"/>
  <c r="L75" i="31"/>
  <c r="K152" i="31"/>
  <c r="J48" i="31"/>
  <c r="M49" i="31"/>
  <c r="L78" i="31"/>
  <c r="G79" i="31"/>
  <c r="O79" i="31"/>
  <c r="M96" i="31"/>
  <c r="H97" i="31"/>
  <c r="P97" i="31"/>
  <c r="I70" i="31"/>
  <c r="Q70" i="31"/>
  <c r="L71" i="31"/>
  <c r="J74" i="31"/>
  <c r="M75" i="31"/>
  <c r="L152" i="31"/>
  <c r="G153" i="31"/>
  <c r="O153" i="31"/>
  <c r="K48" i="31"/>
  <c r="F49" i="31"/>
  <c r="N49" i="31"/>
  <c r="M78" i="31"/>
  <c r="H79" i="31"/>
  <c r="P79" i="31"/>
  <c r="F96" i="31"/>
  <c r="N96" i="31"/>
  <c r="I97" i="31"/>
  <c r="Q97" i="31"/>
  <c r="J70" i="31"/>
  <c r="M71" i="31"/>
  <c r="K74" i="31"/>
  <c r="F75" i="31"/>
  <c r="N75" i="31"/>
  <c r="M152" i="31"/>
  <c r="P153" i="31"/>
  <c r="K146" i="31"/>
  <c r="H147" i="31"/>
  <c r="K176" i="31"/>
  <c r="I177" i="31"/>
  <c r="K354" i="31"/>
  <c r="J355" i="31"/>
  <c r="M164" i="31"/>
  <c r="L165" i="31"/>
  <c r="O228" i="31"/>
  <c r="N229" i="31"/>
  <c r="F144" i="31"/>
  <c r="P144" i="31"/>
  <c r="N145" i="31"/>
  <c r="G166" i="31"/>
  <c r="Q166" i="31"/>
  <c r="N167" i="31"/>
  <c r="P1092" i="31"/>
  <c r="M1093" i="31"/>
  <c r="I1108" i="31"/>
  <c r="F1109" i="31"/>
  <c r="O1109" i="31"/>
  <c r="I1138" i="31"/>
  <c r="N1139" i="31"/>
  <c r="I1096" i="31"/>
  <c r="N1097" i="31"/>
  <c r="H1106" i="31"/>
  <c r="Q1106" i="31"/>
  <c r="M1107" i="31"/>
  <c r="G1100" i="31"/>
  <c r="Q1100" i="31"/>
  <c r="M1101" i="31"/>
  <c r="N1102" i="31"/>
  <c r="J1103" i="31"/>
  <c r="M1118" i="31"/>
  <c r="J1119" i="31"/>
  <c r="M1098" i="31"/>
  <c r="I1099" i="31"/>
  <c r="L1110" i="31"/>
  <c r="H1111" i="31"/>
  <c r="F1116" i="31"/>
  <c r="O1116" i="31"/>
  <c r="K1117" i="31"/>
  <c r="L1124" i="31"/>
  <c r="H1125" i="31"/>
  <c r="P1125" i="31"/>
  <c r="M1139" i="31"/>
  <c r="L1101" i="31"/>
  <c r="G1111" i="31"/>
  <c r="O1125" i="31"/>
  <c r="O152" i="31"/>
  <c r="L146" i="31"/>
  <c r="I147" i="31"/>
  <c r="M176" i="31"/>
  <c r="J177" i="31"/>
  <c r="M354" i="31"/>
  <c r="K355" i="31"/>
  <c r="O164" i="31"/>
  <c r="M165" i="31"/>
  <c r="F228" i="31"/>
  <c r="Q228" i="31"/>
  <c r="O229" i="31"/>
  <c r="G144" i="31"/>
  <c r="Q144" i="31"/>
  <c r="P145" i="31"/>
  <c r="H166" i="31"/>
  <c r="P167" i="31"/>
  <c r="G1092" i="31"/>
  <c r="Q1092" i="31"/>
  <c r="N1093" i="31"/>
  <c r="K1108" i="31"/>
  <c r="G1109" i="31"/>
  <c r="P1109" i="31"/>
  <c r="J1138" i="31"/>
  <c r="F1139" i="31"/>
  <c r="P1139" i="31"/>
  <c r="J1096" i="31"/>
  <c r="F1097" i="31"/>
  <c r="O1097" i="31"/>
  <c r="I1106" i="31"/>
  <c r="N1107" i="31"/>
  <c r="I1100" i="31"/>
  <c r="N1101" i="31"/>
  <c r="F1102" i="31"/>
  <c r="O1102" i="31"/>
  <c r="K1103" i="31"/>
  <c r="O1118" i="31"/>
  <c r="K1119" i="31"/>
  <c r="N1098" i="31"/>
  <c r="J1099" i="31"/>
  <c r="M1110" i="31"/>
  <c r="J1111" i="31"/>
  <c r="G1116" i="31"/>
  <c r="P1116" i="31"/>
  <c r="L1117" i="31"/>
  <c r="M1124" i="31"/>
  <c r="I1125" i="31"/>
  <c r="Q1125" i="31"/>
  <c r="N1125" i="31"/>
  <c r="G1106" i="31"/>
  <c r="L1118" i="31"/>
  <c r="K1124" i="31"/>
  <c r="Q152" i="31"/>
  <c r="M146" i="31"/>
  <c r="J147" i="31"/>
  <c r="N176" i="31"/>
  <c r="K177" i="31"/>
  <c r="O354" i="31"/>
  <c r="L355" i="31"/>
  <c r="Q164" i="31"/>
  <c r="N165" i="31"/>
  <c r="G228" i="31"/>
  <c r="F229" i="31"/>
  <c r="P229" i="31"/>
  <c r="H144" i="31"/>
  <c r="F145" i="31"/>
  <c r="Q145" i="31"/>
  <c r="I166" i="31"/>
  <c r="F167" i="31"/>
  <c r="H1092" i="31"/>
  <c r="P1093" i="31"/>
  <c r="L1108" i="31"/>
  <c r="H1109" i="31"/>
  <c r="Q1109" i="31"/>
  <c r="K1138" i="31"/>
  <c r="H1139" i="31"/>
  <c r="Q1139" i="31"/>
  <c r="K1096" i="31"/>
  <c r="G1097" i="31"/>
  <c r="P1097" i="31"/>
  <c r="J1106" i="31"/>
  <c r="F1107" i="31"/>
  <c r="P1107" i="31"/>
  <c r="J1100" i="31"/>
  <c r="F1101" i="31"/>
  <c r="O1101" i="31"/>
  <c r="G1102" i="31"/>
  <c r="P1102" i="31"/>
  <c r="L1103" i="31"/>
  <c r="G1118" i="31"/>
  <c r="P1118" i="31"/>
  <c r="L1119" i="31"/>
  <c r="F1098" i="31"/>
  <c r="O1098" i="31"/>
  <c r="K1099" i="31"/>
  <c r="O1110" i="31"/>
  <c r="K1111" i="31"/>
  <c r="H1116" i="31"/>
  <c r="Q1116" i="31"/>
  <c r="M1117" i="31"/>
  <c r="N1124" i="31"/>
  <c r="J1125" i="31"/>
  <c r="F1125" i="31"/>
  <c r="M1097" i="31"/>
  <c r="H1119" i="31"/>
  <c r="P1111" i="31"/>
  <c r="F153" i="31"/>
  <c r="N146" i="31"/>
  <c r="L147" i="31"/>
  <c r="O176" i="31"/>
  <c r="L177" i="31"/>
  <c r="P354" i="31"/>
  <c r="M355" i="31"/>
  <c r="G164" i="31"/>
  <c r="O165" i="31"/>
  <c r="I228" i="31"/>
  <c r="G229" i="31"/>
  <c r="Q229" i="31"/>
  <c r="I144" i="31"/>
  <c r="H145" i="31"/>
  <c r="J166" i="31"/>
  <c r="H167" i="31"/>
  <c r="I1092" i="31"/>
  <c r="F1093" i="31"/>
  <c r="M1108" i="31"/>
  <c r="I1109" i="31"/>
  <c r="M1138" i="31"/>
  <c r="I1139" i="31"/>
  <c r="L1096" i="31"/>
  <c r="H1097" i="31"/>
  <c r="Q1097" i="31"/>
  <c r="K1106" i="31"/>
  <c r="H1107" i="31"/>
  <c r="Q1107" i="31"/>
  <c r="K1100" i="31"/>
  <c r="G1101" i="31"/>
  <c r="P1101" i="31"/>
  <c r="H1102" i="31"/>
  <c r="Q1102" i="31"/>
  <c r="N1103" i="31"/>
  <c r="H1118" i="31"/>
  <c r="Q1118" i="31"/>
  <c r="M1119" i="31"/>
  <c r="G1098" i="31"/>
  <c r="P1098" i="31"/>
  <c r="L1099" i="31"/>
  <c r="G1110" i="31"/>
  <c r="P1110" i="31"/>
  <c r="L1111" i="31"/>
  <c r="I1116" i="31"/>
  <c r="N1117" i="31"/>
  <c r="F1124" i="31"/>
  <c r="P1124" i="31"/>
  <c r="K1125" i="31"/>
  <c r="J1124" i="31"/>
  <c r="O1100" i="31"/>
  <c r="H1099" i="31"/>
  <c r="J1117" i="31"/>
  <c r="H153" i="31"/>
  <c r="O146" i="31"/>
  <c r="N147" i="31"/>
  <c r="F176" i="31"/>
  <c r="P176" i="31"/>
  <c r="N177" i="31"/>
  <c r="G354" i="31"/>
  <c r="Q354" i="31"/>
  <c r="N355" i="31"/>
  <c r="I164" i="31"/>
  <c r="F165" i="31"/>
  <c r="P165" i="31"/>
  <c r="K228" i="31"/>
  <c r="H229" i="31"/>
  <c r="K144" i="31"/>
  <c r="I145" i="31"/>
  <c r="K166" i="31"/>
  <c r="J167" i="31"/>
  <c r="J1092" i="31"/>
  <c r="H1093" i="31"/>
  <c r="N1108" i="31"/>
  <c r="J1109" i="31"/>
  <c r="N1138" i="31"/>
  <c r="J1139" i="31"/>
  <c r="M1096" i="31"/>
  <c r="I1097" i="31"/>
  <c r="M1106" i="31"/>
  <c r="I1107" i="31"/>
  <c r="L1100" i="31"/>
  <c r="H1101" i="31"/>
  <c r="Q1101" i="31"/>
  <c r="I1102" i="31"/>
  <c r="F1103" i="31"/>
  <c r="O1103" i="31"/>
  <c r="I1118" i="31"/>
  <c r="N1119" i="31"/>
  <c r="H1098" i="31"/>
  <c r="Q1098" i="31"/>
  <c r="N1099" i="31"/>
  <c r="H1110" i="31"/>
  <c r="Q1110" i="31"/>
  <c r="M1111" i="31"/>
  <c r="J1116" i="31"/>
  <c r="F1117" i="31"/>
  <c r="O1117" i="31"/>
  <c r="H1124" i="31"/>
  <c r="Q1124" i="31"/>
  <c r="L1125" i="31"/>
  <c r="G1096" i="31"/>
  <c r="F1100" i="31"/>
  <c r="M1102" i="31"/>
  <c r="N1116" i="31"/>
  <c r="J153" i="31"/>
  <c r="F146" i="31"/>
  <c r="Q146" i="31"/>
  <c r="O147" i="31"/>
  <c r="G176" i="31"/>
  <c r="Q176" i="31"/>
  <c r="P177" i="31"/>
  <c r="H354" i="31"/>
  <c r="P355" i="31"/>
  <c r="J164" i="31"/>
  <c r="G165" i="31"/>
  <c r="L228" i="31"/>
  <c r="I229" i="31"/>
  <c r="M144" i="31"/>
  <c r="J145" i="31"/>
  <c r="M166" i="31"/>
  <c r="K167" i="31"/>
  <c r="K1092" i="31"/>
  <c r="J1093" i="31"/>
  <c r="O1108" i="31"/>
  <c r="L1109" i="31"/>
  <c r="F1138" i="31"/>
  <c r="O1138" i="31"/>
  <c r="K1139" i="31"/>
  <c r="N1096" i="31"/>
  <c r="J1097" i="31"/>
  <c r="N1106" i="31"/>
  <c r="J1107" i="31"/>
  <c r="M1100" i="31"/>
  <c r="I1101" i="31"/>
  <c r="K1102" i="31"/>
  <c r="G1103" i="31"/>
  <c r="P1103" i="31"/>
  <c r="J1118" i="31"/>
  <c r="F1119" i="31"/>
  <c r="O1119" i="31"/>
  <c r="I1098" i="31"/>
  <c r="F1099" i="31"/>
  <c r="O1099" i="31"/>
  <c r="I1110" i="31"/>
  <c r="N1111" i="31"/>
  <c r="K1116" i="31"/>
  <c r="G1117" i="31"/>
  <c r="Q1117" i="31"/>
  <c r="I1124" i="31"/>
  <c r="M1125" i="31"/>
  <c r="I1117" i="31"/>
  <c r="Q1096" i="31"/>
  <c r="I1103" i="31"/>
  <c r="K1110" i="31"/>
  <c r="L153" i="31"/>
  <c r="G146" i="31"/>
  <c r="F147" i="31"/>
  <c r="P147" i="31"/>
  <c r="H176" i="31"/>
  <c r="F177" i="31"/>
  <c r="Q177" i="31"/>
  <c r="I354" i="31"/>
  <c r="F355" i="31"/>
  <c r="K164" i="31"/>
  <c r="H165" i="31"/>
  <c r="M228" i="31"/>
  <c r="J229" i="31"/>
  <c r="N144" i="31"/>
  <c r="K145" i="31"/>
  <c r="O166" i="31"/>
  <c r="L167" i="31"/>
  <c r="M1092" i="31"/>
  <c r="K1093" i="31"/>
  <c r="F1108" i="31"/>
  <c r="Q1108" i="31"/>
  <c r="M1109" i="31"/>
  <c r="G1138" i="31"/>
  <c r="P1138" i="31"/>
  <c r="L1139" i="31"/>
  <c r="F1096" i="31"/>
  <c r="O1096" i="31"/>
  <c r="L1097" i="31"/>
  <c r="F1106" i="31"/>
  <c r="O1106" i="31"/>
  <c r="K1107" i="31"/>
  <c r="N1100" i="31"/>
  <c r="J1101" i="31"/>
  <c r="L1102" i="31"/>
  <c r="H1103" i="31"/>
  <c r="Q1103" i="31"/>
  <c r="K1118" i="31"/>
  <c r="G1119" i="31"/>
  <c r="P1119" i="31"/>
  <c r="K1098" i="31"/>
  <c r="G1099" i="31"/>
  <c r="P1099" i="31"/>
  <c r="J1110" i="31"/>
  <c r="F1111" i="31"/>
  <c r="O1111" i="31"/>
  <c r="L1116" i="31"/>
  <c r="L1107" i="31"/>
  <c r="Q1099" i="31"/>
  <c r="G1125" i="31"/>
  <c r="N153" i="31"/>
  <c r="I146" i="31"/>
  <c r="G147" i="31"/>
  <c r="Q147" i="31"/>
  <c r="I176" i="31"/>
  <c r="H177" i="31"/>
  <c r="J354" i="31"/>
  <c r="H355" i="31"/>
  <c r="L164" i="31"/>
  <c r="J165" i="31"/>
  <c r="N228" i="31"/>
  <c r="L229" i="31"/>
  <c r="O144" i="31"/>
  <c r="L145" i="31"/>
  <c r="P166" i="31"/>
  <c r="M167" i="31"/>
  <c r="O1092" i="31"/>
  <c r="L1093" i="31"/>
  <c r="G1108" i="31"/>
  <c r="N1109" i="31"/>
  <c r="H1138" i="31"/>
  <c r="Q1138" i="31"/>
  <c r="P1106" i="31"/>
  <c r="L1098" i="31"/>
  <c r="O231" i="31"/>
  <c r="G231" i="31"/>
  <c r="M230" i="31"/>
  <c r="K313" i="31"/>
  <c r="Q312" i="31"/>
  <c r="I312" i="31"/>
  <c r="O221" i="31"/>
  <c r="G221" i="31"/>
  <c r="M220" i="31"/>
  <c r="K27" i="31"/>
  <c r="Q26" i="31"/>
  <c r="I26" i="31"/>
  <c r="O47" i="31"/>
  <c r="G47" i="31"/>
  <c r="M46" i="31"/>
  <c r="K45" i="31"/>
  <c r="N231" i="31"/>
  <c r="F231" i="31"/>
  <c r="L230" i="31"/>
  <c r="J313" i="31"/>
  <c r="P312" i="31"/>
  <c r="H312" i="31"/>
  <c r="N221" i="31"/>
  <c r="F221" i="31"/>
  <c r="L220" i="31"/>
  <c r="J27" i="31"/>
  <c r="P26" i="31"/>
  <c r="H26" i="31"/>
  <c r="N47" i="31"/>
  <c r="F47" i="31"/>
  <c r="L46" i="31"/>
  <c r="J45" i="31"/>
  <c r="P44" i="31"/>
  <c r="H44" i="31"/>
  <c r="N33" i="31"/>
  <c r="F33" i="31"/>
  <c r="L32" i="31"/>
  <c r="J35" i="31"/>
  <c r="P34" i="31"/>
  <c r="H34" i="31"/>
  <c r="N43" i="31"/>
  <c r="F43" i="31"/>
  <c r="L42" i="31"/>
  <c r="J41" i="31"/>
  <c r="P40" i="31"/>
  <c r="H40" i="31"/>
  <c r="N31" i="31"/>
  <c r="F31" i="31"/>
  <c r="L30" i="31"/>
  <c r="J29" i="31"/>
  <c r="P28" i="31"/>
  <c r="H28" i="31"/>
  <c r="N39" i="31"/>
  <c r="F39" i="31"/>
  <c r="L38" i="31"/>
  <c r="J37" i="31"/>
  <c r="P36" i="31"/>
  <c r="H36" i="31"/>
  <c r="N379" i="31"/>
  <c r="F379" i="31"/>
  <c r="L378" i="31"/>
  <c r="J25" i="31"/>
  <c r="P24" i="31"/>
  <c r="H24" i="31"/>
  <c r="N23" i="31"/>
  <c r="F23" i="31"/>
  <c r="L22" i="31"/>
  <c r="J155" i="31"/>
  <c r="P154" i="31"/>
  <c r="H154" i="31"/>
  <c r="N1113" i="31"/>
  <c r="F1113" i="31"/>
  <c r="L1112" i="31"/>
  <c r="P21" i="31"/>
  <c r="H21" i="31"/>
  <c r="N20" i="31"/>
  <c r="F20" i="31"/>
  <c r="Q1091" i="31"/>
  <c r="I1091" i="31"/>
  <c r="M1090" i="31"/>
  <c r="M231" i="31"/>
  <c r="K230" i="31"/>
  <c r="Q313" i="31"/>
  <c r="I313" i="31"/>
  <c r="O312" i="31"/>
  <c r="G312" i="31"/>
  <c r="M221" i="31"/>
  <c r="K220" i="31"/>
  <c r="Q27" i="31"/>
  <c r="I27" i="31"/>
  <c r="O26" i="31"/>
  <c r="G26" i="31"/>
  <c r="M47" i="31"/>
  <c r="K46" i="31"/>
  <c r="Q45" i="31"/>
  <c r="I45" i="31"/>
  <c r="L231" i="31"/>
  <c r="J230" i="31"/>
  <c r="P313" i="31"/>
  <c r="H313" i="31"/>
  <c r="N312" i="31"/>
  <c r="F312" i="31"/>
  <c r="L221" i="31"/>
  <c r="J220" i="31"/>
  <c r="P27" i="31"/>
  <c r="H27" i="31"/>
  <c r="N26" i="31"/>
  <c r="F26" i="31"/>
  <c r="L47" i="31"/>
  <c r="J46" i="31"/>
  <c r="P45" i="31"/>
  <c r="H45" i="31"/>
  <c r="K231" i="31"/>
  <c r="Q230" i="31"/>
  <c r="I230" i="31"/>
  <c r="O313" i="31"/>
  <c r="G313" i="31"/>
  <c r="M312" i="31"/>
  <c r="K221" i="31"/>
  <c r="Q220" i="31"/>
  <c r="I220" i="31"/>
  <c r="O27" i="31"/>
  <c r="G27" i="31"/>
  <c r="M26" i="31"/>
  <c r="K47" i="31"/>
  <c r="Q46" i="31"/>
  <c r="I46" i="31"/>
  <c r="O45" i="31"/>
  <c r="J231" i="31"/>
  <c r="Q231" i="31"/>
  <c r="I231" i="31"/>
  <c r="O230" i="31"/>
  <c r="G230" i="31"/>
  <c r="M313" i="31"/>
  <c r="K312" i="31"/>
  <c r="Q221" i="31"/>
  <c r="I221" i="31"/>
  <c r="O220" i="31"/>
  <c r="G220" i="31"/>
  <c r="M27" i="31"/>
  <c r="K26" i="31"/>
  <c r="Q47" i="31"/>
  <c r="I47" i="31"/>
  <c r="O46" i="31"/>
  <c r="G46" i="31"/>
  <c r="P231" i="31"/>
  <c r="H231" i="31"/>
  <c r="N230" i="31"/>
  <c r="F230" i="31"/>
  <c r="L313" i="31"/>
  <c r="J312" i="31"/>
  <c r="P221" i="31"/>
  <c r="H221" i="31"/>
  <c r="N220" i="31"/>
  <c r="F220" i="31"/>
  <c r="L27" i="31"/>
  <c r="J26" i="31"/>
  <c r="P47" i="31"/>
  <c r="H47" i="31"/>
  <c r="N46" i="31"/>
  <c r="F46" i="31"/>
  <c r="L45" i="31"/>
  <c r="J44" i="31"/>
  <c r="P33" i="31"/>
  <c r="H33" i="31"/>
  <c r="N32" i="31"/>
  <c r="F32" i="31"/>
  <c r="L35" i="31"/>
  <c r="J34" i="31"/>
  <c r="P43" i="31"/>
  <c r="H43" i="31"/>
  <c r="N42" i="31"/>
  <c r="F42" i="31"/>
  <c r="L41" i="31"/>
  <c r="J40" i="31"/>
  <c r="P31" i="31"/>
  <c r="H31" i="31"/>
  <c r="N30" i="31"/>
  <c r="F30" i="31"/>
  <c r="L29" i="31"/>
  <c r="J28" i="31"/>
  <c r="F313" i="31"/>
  <c r="P46" i="31"/>
  <c r="N44" i="31"/>
  <c r="G33" i="31"/>
  <c r="J32" i="31"/>
  <c r="M35" i="31"/>
  <c r="O34" i="31"/>
  <c r="I43" i="31"/>
  <c r="K42" i="31"/>
  <c r="N41" i="31"/>
  <c r="Q40" i="31"/>
  <c r="F40" i="31"/>
  <c r="J31" i="31"/>
  <c r="M30" i="31"/>
  <c r="O29" i="31"/>
  <c r="G28" i="31"/>
  <c r="L39" i="31"/>
  <c r="Q38" i="31"/>
  <c r="H38" i="31"/>
  <c r="M37" i="31"/>
  <c r="I36" i="31"/>
  <c r="M379" i="31"/>
  <c r="I378" i="31"/>
  <c r="N25" i="31"/>
  <c r="J24" i="31"/>
  <c r="O23" i="31"/>
  <c r="J22" i="31"/>
  <c r="O155" i="31"/>
  <c r="F155" i="31"/>
  <c r="K154" i="31"/>
  <c r="P1113" i="31"/>
  <c r="G1113" i="31"/>
  <c r="K1112" i="31"/>
  <c r="O21" i="31"/>
  <c r="F21" i="31"/>
  <c r="K20" i="31"/>
  <c r="P1091" i="31"/>
  <c r="G1091" i="31"/>
  <c r="J1090" i="31"/>
  <c r="N259" i="31"/>
  <c r="F259" i="31"/>
  <c r="L258" i="31"/>
  <c r="J69" i="31"/>
  <c r="P68" i="31"/>
  <c r="H68" i="31"/>
  <c r="N275" i="31"/>
  <c r="F275" i="31"/>
  <c r="L274" i="31"/>
  <c r="J203" i="31"/>
  <c r="P202" i="31"/>
  <c r="H202" i="31"/>
  <c r="N161" i="31"/>
  <c r="F161" i="31"/>
  <c r="L160" i="31"/>
  <c r="J61" i="31"/>
  <c r="L312" i="31"/>
  <c r="H46" i="31"/>
  <c r="N45" i="31"/>
  <c r="M44" i="31"/>
  <c r="Q33" i="31"/>
  <c r="I32" i="31"/>
  <c r="K35" i="31"/>
  <c r="N34" i="31"/>
  <c r="G43" i="31"/>
  <c r="J42" i="31"/>
  <c r="M41" i="31"/>
  <c r="O40" i="31"/>
  <c r="I31" i="31"/>
  <c r="K30" i="31"/>
  <c r="N29" i="31"/>
  <c r="Q28" i="31"/>
  <c r="F28" i="31"/>
  <c r="K39" i="31"/>
  <c r="P38" i="31"/>
  <c r="G38" i="31"/>
  <c r="L37" i="31"/>
  <c r="Q36" i="31"/>
  <c r="G36" i="31"/>
  <c r="L379" i="31"/>
  <c r="Q378" i="31"/>
  <c r="H378" i="31"/>
  <c r="M25" i="31"/>
  <c r="I24" i="31"/>
  <c r="M23" i="31"/>
  <c r="I22" i="31"/>
  <c r="N155" i="31"/>
  <c r="J154" i="31"/>
  <c r="O1113" i="31"/>
  <c r="J1112" i="31"/>
  <c r="N21" i="31"/>
  <c r="J20" i="31"/>
  <c r="O1091" i="31"/>
  <c r="F1091" i="31"/>
  <c r="I1090" i="31"/>
  <c r="M259" i="31"/>
  <c r="K258" i="31"/>
  <c r="Q69" i="31"/>
  <c r="I69" i="31"/>
  <c r="O68" i="31"/>
  <c r="G68" i="31"/>
  <c r="M275" i="31"/>
  <c r="K274" i="31"/>
  <c r="Q203" i="31"/>
  <c r="I203" i="31"/>
  <c r="O202" i="31"/>
  <c r="G202" i="31"/>
  <c r="M161" i="31"/>
  <c r="K160" i="31"/>
  <c r="Q61" i="31"/>
  <c r="I61" i="31"/>
  <c r="J221" i="31"/>
  <c r="M45" i="31"/>
  <c r="L44" i="31"/>
  <c r="O33" i="31"/>
  <c r="H32" i="31"/>
  <c r="I35" i="31"/>
  <c r="M34" i="31"/>
  <c r="Q43" i="31"/>
  <c r="I42" i="31"/>
  <c r="K41" i="31"/>
  <c r="N40" i="31"/>
  <c r="G31" i="31"/>
  <c r="J30" i="31"/>
  <c r="M29" i="31"/>
  <c r="O28" i="31"/>
  <c r="J39" i="31"/>
  <c r="O38" i="31"/>
  <c r="F38" i="31"/>
  <c r="K37" i="31"/>
  <c r="O36" i="31"/>
  <c r="F36" i="31"/>
  <c r="K379" i="31"/>
  <c r="P378" i="31"/>
  <c r="G378" i="31"/>
  <c r="L25" i="31"/>
  <c r="Q24" i="31"/>
  <c r="G24" i="31"/>
  <c r="L23" i="31"/>
  <c r="Q22" i="31"/>
  <c r="H22" i="31"/>
  <c r="M155" i="31"/>
  <c r="I154" i="31"/>
  <c r="M1113" i="31"/>
  <c r="I1112" i="31"/>
  <c r="M21" i="31"/>
  <c r="I20" i="31"/>
  <c r="N1091" i="31"/>
  <c r="Q1090" i="31"/>
  <c r="H1090" i="31"/>
  <c r="L259" i="31"/>
  <c r="J258" i="31"/>
  <c r="P69" i="31"/>
  <c r="H69" i="31"/>
  <c r="N68" i="31"/>
  <c r="F68" i="31"/>
  <c r="L275" i="31"/>
  <c r="J274" i="31"/>
  <c r="P203" i="31"/>
  <c r="H203" i="31"/>
  <c r="N202" i="31"/>
  <c r="F202" i="31"/>
  <c r="L161" i="31"/>
  <c r="J160" i="31"/>
  <c r="P220" i="31"/>
  <c r="G45" i="31"/>
  <c r="K44" i="31"/>
  <c r="M33" i="31"/>
  <c r="Q32" i="31"/>
  <c r="G32" i="31"/>
  <c r="H35" i="31"/>
  <c r="L34" i="31"/>
  <c r="O43" i="31"/>
  <c r="H42" i="31"/>
  <c r="I41" i="31"/>
  <c r="M40" i="31"/>
  <c r="Q31" i="31"/>
  <c r="I30" i="31"/>
  <c r="K29" i="31"/>
  <c r="N28" i="31"/>
  <c r="I39" i="31"/>
  <c r="N38" i="31"/>
  <c r="I37" i="31"/>
  <c r="N36" i="31"/>
  <c r="J379" i="31"/>
  <c r="O378" i="31"/>
  <c r="F378" i="31"/>
  <c r="K25" i="31"/>
  <c r="O24" i="31"/>
  <c r="F24" i="31"/>
  <c r="K23" i="31"/>
  <c r="P22" i="31"/>
  <c r="G22" i="31"/>
  <c r="L155" i="31"/>
  <c r="Q154" i="31"/>
  <c r="G154" i="31"/>
  <c r="L1113" i="31"/>
  <c r="Q1112" i="31"/>
  <c r="H1112" i="31"/>
  <c r="L21" i="31"/>
  <c r="Q20" i="31"/>
  <c r="H20" i="31"/>
  <c r="M1091" i="31"/>
  <c r="P1090" i="31"/>
  <c r="G1090" i="31"/>
  <c r="K259" i="31"/>
  <c r="Q258" i="31"/>
  <c r="I258" i="31"/>
  <c r="O69" i="31"/>
  <c r="G69" i="31"/>
  <c r="M68" i="31"/>
  <c r="K275" i="31"/>
  <c r="Q274" i="31"/>
  <c r="I274" i="31"/>
  <c r="O203" i="31"/>
  <c r="G203" i="31"/>
  <c r="M202" i="31"/>
  <c r="K161" i="31"/>
  <c r="Q160" i="31"/>
  <c r="I160" i="31"/>
  <c r="H220" i="31"/>
  <c r="N27" i="31"/>
  <c r="F45" i="31"/>
  <c r="I44" i="31"/>
  <c r="L33" i="31"/>
  <c r="P32" i="31"/>
  <c r="Q35" i="31"/>
  <c r="G35" i="31"/>
  <c r="K34" i="31"/>
  <c r="M43" i="31"/>
  <c r="Q42" i="31"/>
  <c r="G42" i="31"/>
  <c r="H41" i="31"/>
  <c r="L40" i="31"/>
  <c r="O31" i="31"/>
  <c r="H30" i="31"/>
  <c r="I29" i="31"/>
  <c r="M28" i="31"/>
  <c r="Q39" i="31"/>
  <c r="H39" i="31"/>
  <c r="M38" i="31"/>
  <c r="Q37" i="31"/>
  <c r="H37" i="31"/>
  <c r="M36" i="31"/>
  <c r="I379" i="31"/>
  <c r="N378" i="31"/>
  <c r="I25" i="31"/>
  <c r="N24" i="31"/>
  <c r="J23" i="31"/>
  <c r="O22" i="31"/>
  <c r="F22" i="31"/>
  <c r="K155" i="31"/>
  <c r="O154" i="31"/>
  <c r="F154" i="31"/>
  <c r="K1113" i="31"/>
  <c r="P1112" i="31"/>
  <c r="G1112" i="31"/>
  <c r="K21" i="31"/>
  <c r="P20" i="31"/>
  <c r="G20" i="31"/>
  <c r="L1091" i="31"/>
  <c r="O1090" i="31"/>
  <c r="F1090" i="31"/>
  <c r="J259" i="31"/>
  <c r="P258" i="31"/>
  <c r="H258" i="31"/>
  <c r="N69" i="31"/>
  <c r="F69" i="31"/>
  <c r="L68" i="31"/>
  <c r="J275" i="31"/>
  <c r="P274" i="31"/>
  <c r="H274" i="31"/>
  <c r="N203" i="31"/>
  <c r="F203" i="31"/>
  <c r="L202" i="31"/>
  <c r="J161" i="31"/>
  <c r="P160" i="31"/>
  <c r="H160" i="31"/>
  <c r="F27" i="31"/>
  <c r="G44" i="31"/>
  <c r="K33" i="31"/>
  <c r="O32" i="31"/>
  <c r="P35" i="31"/>
  <c r="F35" i="31"/>
  <c r="I34" i="31"/>
  <c r="L43" i="31"/>
  <c r="P42" i="31"/>
  <c r="Q41" i="31"/>
  <c r="G41" i="31"/>
  <c r="K40" i="31"/>
  <c r="M31" i="31"/>
  <c r="Q30" i="31"/>
  <c r="G30" i="31"/>
  <c r="P230" i="31"/>
  <c r="L26" i="31"/>
  <c r="Q44" i="31"/>
  <c r="F44" i="31"/>
  <c r="J33" i="31"/>
  <c r="M32" i="31"/>
  <c r="O35" i="31"/>
  <c r="G34" i="31"/>
  <c r="K43" i="31"/>
  <c r="O42" i="31"/>
  <c r="P41" i="31"/>
  <c r="F41" i="31"/>
  <c r="I40" i="31"/>
  <c r="L31" i="31"/>
  <c r="P30" i="31"/>
  <c r="Q29" i="31"/>
  <c r="G29" i="31"/>
  <c r="K28" i="31"/>
  <c r="O39" i="31"/>
  <c r="J38" i="31"/>
  <c r="O37" i="31"/>
  <c r="F37" i="31"/>
  <c r="K36" i="31"/>
  <c r="P379" i="31"/>
  <c r="G379" i="31"/>
  <c r="K378" i="31"/>
  <c r="P25" i="31"/>
  <c r="G25" i="31"/>
  <c r="L24" i="31"/>
  <c r="Q23" i="31"/>
  <c r="H23" i="31"/>
  <c r="M22" i="31"/>
  <c r="Q155" i="31"/>
  <c r="H155" i="31"/>
  <c r="M154" i="31"/>
  <c r="I1113" i="31"/>
  <c r="N1112" i="31"/>
  <c r="I21" i="31"/>
  <c r="M20" i="31"/>
  <c r="J1091" i="31"/>
  <c r="L1090" i="31"/>
  <c r="P259" i="31"/>
  <c r="H259" i="31"/>
  <c r="N258" i="31"/>
  <c r="F258" i="31"/>
  <c r="L69" i="31"/>
  <c r="J68" i="31"/>
  <c r="P275" i="31"/>
  <c r="H275" i="31"/>
  <c r="N274" i="31"/>
  <c r="F274" i="31"/>
  <c r="L203" i="31"/>
  <c r="J202" i="31"/>
  <c r="P161" i="31"/>
  <c r="H161" i="31"/>
  <c r="N160" i="31"/>
  <c r="F160" i="31"/>
  <c r="F34" i="31"/>
  <c r="F29" i="31"/>
  <c r="N37" i="31"/>
  <c r="M378" i="31"/>
  <c r="I23" i="31"/>
  <c r="L154" i="31"/>
  <c r="Q21" i="31"/>
  <c r="G259" i="31"/>
  <c r="K68" i="31"/>
  <c r="M203" i="31"/>
  <c r="G161" i="31"/>
  <c r="O61" i="31"/>
  <c r="K60" i="31"/>
  <c r="M67" i="31"/>
  <c r="K66" i="31"/>
  <c r="Q357" i="31"/>
  <c r="I357" i="31"/>
  <c r="O356" i="31"/>
  <c r="G356" i="31"/>
  <c r="M159" i="31"/>
  <c r="K158" i="31"/>
  <c r="Q351" i="31"/>
  <c r="I351" i="31"/>
  <c r="O350" i="31"/>
  <c r="G350" i="31"/>
  <c r="M217" i="31"/>
  <c r="K216" i="31"/>
  <c r="Q163" i="31"/>
  <c r="I163" i="31"/>
  <c r="O162" i="31"/>
  <c r="G162" i="31"/>
  <c r="Q63" i="31"/>
  <c r="I63" i="31"/>
  <c r="O62" i="31"/>
  <c r="G62" i="31"/>
  <c r="M139" i="31"/>
  <c r="K138" i="31"/>
  <c r="L1089" i="31"/>
  <c r="Q1088" i="31"/>
  <c r="I1088" i="31"/>
  <c r="O335" i="31"/>
  <c r="G335" i="31"/>
  <c r="M334" i="31"/>
  <c r="J129" i="31"/>
  <c r="O128" i="31"/>
  <c r="G128" i="31"/>
  <c r="M99" i="31"/>
  <c r="K98" i="31"/>
  <c r="Q119" i="31"/>
  <c r="I119" i="31"/>
  <c r="O118" i="31"/>
  <c r="G118" i="31"/>
  <c r="J43" i="31"/>
  <c r="L28" i="31"/>
  <c r="G37" i="31"/>
  <c r="J378" i="31"/>
  <c r="Q25" i="31"/>
  <c r="G23" i="31"/>
  <c r="Q1113" i="31"/>
  <c r="J21" i="31"/>
  <c r="O258" i="31"/>
  <c r="I68" i="31"/>
  <c r="Q275" i="31"/>
  <c r="K203" i="31"/>
  <c r="O160" i="31"/>
  <c r="N61" i="31"/>
  <c r="J60" i="31"/>
  <c r="L67" i="31"/>
  <c r="J66" i="31"/>
  <c r="P357" i="31"/>
  <c r="H357" i="31"/>
  <c r="N356" i="31"/>
  <c r="F356" i="31"/>
  <c r="L159" i="31"/>
  <c r="J158" i="31"/>
  <c r="P351" i="31"/>
  <c r="H351" i="31"/>
  <c r="N350" i="31"/>
  <c r="F350" i="31"/>
  <c r="L217" i="31"/>
  <c r="J216" i="31"/>
  <c r="P163" i="31"/>
  <c r="H163" i="31"/>
  <c r="N162" i="31"/>
  <c r="F162" i="31"/>
  <c r="P63" i="31"/>
  <c r="H63" i="31"/>
  <c r="N62" i="31"/>
  <c r="F62" i="31"/>
  <c r="L139" i="31"/>
  <c r="J138" i="31"/>
  <c r="K1089" i="31"/>
  <c r="P1088" i="31"/>
  <c r="H1088" i="31"/>
  <c r="N335" i="31"/>
  <c r="F335" i="31"/>
  <c r="L334" i="31"/>
  <c r="Q129" i="31"/>
  <c r="I129" i="31"/>
  <c r="N128" i="31"/>
  <c r="F128" i="31"/>
  <c r="L99" i="31"/>
  <c r="M42" i="31"/>
  <c r="O41" i="31"/>
  <c r="I28" i="31"/>
  <c r="P39" i="31"/>
  <c r="O25" i="31"/>
  <c r="N22" i="31"/>
  <c r="J1113" i="31"/>
  <c r="G21" i="31"/>
  <c r="M258" i="31"/>
  <c r="O275" i="31"/>
  <c r="M160" i="31"/>
  <c r="M61" i="31"/>
  <c r="Q60" i="31"/>
  <c r="I60" i="31"/>
  <c r="K67" i="31"/>
  <c r="Q66" i="31"/>
  <c r="I66" i="31"/>
  <c r="O357" i="31"/>
  <c r="G357" i="31"/>
  <c r="M356" i="31"/>
  <c r="K159" i="31"/>
  <c r="Q158" i="31"/>
  <c r="I158" i="31"/>
  <c r="O351" i="31"/>
  <c r="G351" i="31"/>
  <c r="M350" i="31"/>
  <c r="K217" i="31"/>
  <c r="Q216" i="31"/>
  <c r="I216" i="31"/>
  <c r="O163" i="31"/>
  <c r="G163" i="31"/>
  <c r="M162" i="31"/>
  <c r="O63" i="31"/>
  <c r="G63" i="31"/>
  <c r="M62" i="31"/>
  <c r="K139" i="31"/>
  <c r="Q138" i="31"/>
  <c r="I138" i="31"/>
  <c r="J1089" i="31"/>
  <c r="O1088" i="31"/>
  <c r="G1088" i="31"/>
  <c r="M335" i="31"/>
  <c r="K334" i="31"/>
  <c r="P129" i="31"/>
  <c r="H129" i="31"/>
  <c r="M128" i="31"/>
  <c r="K99" i="31"/>
  <c r="Q98" i="31"/>
  <c r="I98" i="31"/>
  <c r="O119" i="31"/>
  <c r="G119" i="31"/>
  <c r="M39" i="31"/>
  <c r="L36" i="31"/>
  <c r="H25" i="31"/>
  <c r="K22" i="31"/>
  <c r="H1113" i="31"/>
  <c r="O20" i="31"/>
  <c r="G258" i="31"/>
  <c r="I275" i="31"/>
  <c r="Q202" i="31"/>
  <c r="G160" i="31"/>
  <c r="L61" i="31"/>
  <c r="P60" i="31"/>
  <c r="H60" i="31"/>
  <c r="J67" i="31"/>
  <c r="P66" i="31"/>
  <c r="H66" i="31"/>
  <c r="N357" i="31"/>
  <c r="F357" i="31"/>
  <c r="L356" i="31"/>
  <c r="J159" i="31"/>
  <c r="P158" i="31"/>
  <c r="H158" i="31"/>
  <c r="N351" i="31"/>
  <c r="F351" i="31"/>
  <c r="L350" i="31"/>
  <c r="J217" i="31"/>
  <c r="P216" i="31"/>
  <c r="H216" i="31"/>
  <c r="N163" i="31"/>
  <c r="F163" i="31"/>
  <c r="L162" i="31"/>
  <c r="N63" i="31"/>
  <c r="F63" i="31"/>
  <c r="L62" i="31"/>
  <c r="J139" i="31"/>
  <c r="P138" i="31"/>
  <c r="H138" i="31"/>
  <c r="Q1089" i="31"/>
  <c r="I1089" i="31"/>
  <c r="N1088" i="31"/>
  <c r="F1088" i="31"/>
  <c r="L335" i="31"/>
  <c r="J334" i="31"/>
  <c r="O129" i="31"/>
  <c r="G129" i="31"/>
  <c r="L128" i="31"/>
  <c r="J99" i="31"/>
  <c r="P98" i="31"/>
  <c r="H98" i="31"/>
  <c r="N119" i="31"/>
  <c r="F119" i="31"/>
  <c r="J47" i="31"/>
  <c r="O44" i="31"/>
  <c r="G40" i="31"/>
  <c r="K31" i="31"/>
  <c r="G39" i="31"/>
  <c r="J36" i="31"/>
  <c r="Q379" i="31"/>
  <c r="F25" i="31"/>
  <c r="P155" i="31"/>
  <c r="O1112" i="31"/>
  <c r="L20" i="31"/>
  <c r="M69" i="31"/>
  <c r="G275" i="31"/>
  <c r="K202" i="31"/>
  <c r="K61" i="31"/>
  <c r="O60" i="31"/>
  <c r="G60" i="31"/>
  <c r="Q67" i="31"/>
  <c r="I67" i="31"/>
  <c r="O66" i="31"/>
  <c r="G66" i="31"/>
  <c r="M357" i="31"/>
  <c r="K356" i="31"/>
  <c r="Q159" i="31"/>
  <c r="I159" i="31"/>
  <c r="O158" i="31"/>
  <c r="G158" i="31"/>
  <c r="M351" i="31"/>
  <c r="K350" i="31"/>
  <c r="Q217" i="31"/>
  <c r="I217" i="31"/>
  <c r="O216" i="31"/>
  <c r="G216" i="31"/>
  <c r="M163" i="31"/>
  <c r="K162" i="31"/>
  <c r="M63" i="31"/>
  <c r="K62" i="31"/>
  <c r="Q139" i="31"/>
  <c r="I139" i="31"/>
  <c r="O138" i="31"/>
  <c r="G138" i="31"/>
  <c r="P1089" i="31"/>
  <c r="H1089" i="31"/>
  <c r="M1088" i="31"/>
  <c r="K335" i="31"/>
  <c r="Q334" i="31"/>
  <c r="I334" i="31"/>
  <c r="N129" i="31"/>
  <c r="F129" i="31"/>
  <c r="K128" i="31"/>
  <c r="Q99" i="31"/>
  <c r="I99" i="31"/>
  <c r="O98" i="31"/>
  <c r="G98" i="31"/>
  <c r="M119" i="31"/>
  <c r="I33" i="31"/>
  <c r="O30" i="31"/>
  <c r="O379" i="31"/>
  <c r="M24" i="31"/>
  <c r="I155" i="31"/>
  <c r="M1112" i="31"/>
  <c r="K1091" i="31"/>
  <c r="N1090" i="31"/>
  <c r="Q259" i="31"/>
  <c r="K69" i="31"/>
  <c r="O274" i="31"/>
  <c r="I202" i="31"/>
  <c r="Q161" i="31"/>
  <c r="H61" i="31"/>
  <c r="N60" i="31"/>
  <c r="F60" i="31"/>
  <c r="P67" i="31"/>
  <c r="H67" i="31"/>
  <c r="N66" i="31"/>
  <c r="F66" i="31"/>
  <c r="L357" i="31"/>
  <c r="J356" i="31"/>
  <c r="P159" i="31"/>
  <c r="H159" i="31"/>
  <c r="N158" i="31"/>
  <c r="F158" i="31"/>
  <c r="L351" i="31"/>
  <c r="J350" i="31"/>
  <c r="P217" i="31"/>
  <c r="H217" i="31"/>
  <c r="N216" i="31"/>
  <c r="F216" i="31"/>
  <c r="L163" i="31"/>
  <c r="J162" i="31"/>
  <c r="L63" i="31"/>
  <c r="J62" i="31"/>
  <c r="P139" i="31"/>
  <c r="H139" i="31"/>
  <c r="N138" i="31"/>
  <c r="F138" i="31"/>
  <c r="O1089" i="31"/>
  <c r="G1089" i="31"/>
  <c r="L1088" i="31"/>
  <c r="J335" i="31"/>
  <c r="P334" i="31"/>
  <c r="H334" i="31"/>
  <c r="M129" i="31"/>
  <c r="J128" i="31"/>
  <c r="P99" i="31"/>
  <c r="H99" i="31"/>
  <c r="N98" i="31"/>
  <c r="F98" i="31"/>
  <c r="L119" i="31"/>
  <c r="H230" i="31"/>
  <c r="N313" i="31"/>
  <c r="K32" i="31"/>
  <c r="N35" i="31"/>
  <c r="P29" i="31"/>
  <c r="K38" i="31"/>
  <c r="H379" i="31"/>
  <c r="K24" i="31"/>
  <c r="G155" i="31"/>
  <c r="F1112" i="31"/>
  <c r="H1091" i="31"/>
  <c r="K1090" i="31"/>
  <c r="O259" i="31"/>
  <c r="M274" i="31"/>
  <c r="O161" i="31"/>
  <c r="G61" i="31"/>
  <c r="M60" i="31"/>
  <c r="O67" i="31"/>
  <c r="G67" i="31"/>
  <c r="M66" i="31"/>
  <c r="K357" i="31"/>
  <c r="Q356" i="31"/>
  <c r="I356" i="31"/>
  <c r="O159" i="31"/>
  <c r="G159" i="31"/>
  <c r="M158" i="31"/>
  <c r="K351" i="31"/>
  <c r="Q350" i="31"/>
  <c r="I350" i="31"/>
  <c r="O217" i="31"/>
  <c r="G217" i="31"/>
  <c r="M216" i="31"/>
  <c r="K163" i="31"/>
  <c r="Q162" i="31"/>
  <c r="I162" i="31"/>
  <c r="K63" i="31"/>
  <c r="Q62" i="31"/>
  <c r="I62" i="31"/>
  <c r="O139" i="31"/>
  <c r="G139" i="31"/>
  <c r="M138" i="31"/>
  <c r="N1089" i="31"/>
  <c r="F1089" i="31"/>
  <c r="K1088" i="31"/>
  <c r="Q335" i="31"/>
  <c r="I335" i="31"/>
  <c r="O334" i="31"/>
  <c r="G334" i="31"/>
  <c r="L129" i="31"/>
  <c r="Q128" i="31"/>
  <c r="I128" i="31"/>
  <c r="O99" i="31"/>
  <c r="G99" i="31"/>
  <c r="Q34" i="31"/>
  <c r="H29" i="31"/>
  <c r="I38" i="31"/>
  <c r="P37" i="31"/>
  <c r="P23" i="31"/>
  <c r="N154" i="31"/>
  <c r="I259" i="31"/>
  <c r="Q68" i="31"/>
  <c r="G274" i="31"/>
  <c r="I161" i="31"/>
  <c r="P61" i="31"/>
  <c r="F61" i="31"/>
  <c r="L60" i="31"/>
  <c r="N67" i="31"/>
  <c r="F67" i="31"/>
  <c r="L66" i="31"/>
  <c r="J357" i="31"/>
  <c r="P356" i="31"/>
  <c r="H356" i="31"/>
  <c r="N159" i="31"/>
  <c r="F159" i="31"/>
  <c r="L158" i="31"/>
  <c r="J351" i="31"/>
  <c r="P350" i="31"/>
  <c r="H350" i="31"/>
  <c r="N217" i="31"/>
  <c r="F217" i="31"/>
  <c r="L216" i="31"/>
  <c r="J163" i="31"/>
  <c r="P162" i="31"/>
  <c r="H162" i="31"/>
  <c r="J63" i="31"/>
  <c r="P62" i="31"/>
  <c r="H62" i="31"/>
  <c r="N139" i="31"/>
  <c r="F139" i="31"/>
  <c r="L138" i="31"/>
  <c r="M1089" i="31"/>
  <c r="J1088" i="31"/>
  <c r="P335" i="31"/>
  <c r="H335" i="31"/>
  <c r="N334" i="31"/>
  <c r="F334" i="31"/>
  <c r="K129" i="31"/>
  <c r="P128" i="31"/>
  <c r="H128" i="31"/>
  <c r="N99" i="31"/>
  <c r="F99" i="31"/>
  <c r="L98" i="31"/>
  <c r="J119" i="31"/>
  <c r="P118" i="31"/>
  <c r="Q118" i="31"/>
  <c r="F118" i="31"/>
  <c r="L117" i="31"/>
  <c r="J116" i="31"/>
  <c r="P115" i="31"/>
  <c r="H115" i="31"/>
  <c r="N114" i="31"/>
  <c r="F114" i="31"/>
  <c r="L113" i="31"/>
  <c r="J112" i="31"/>
  <c r="P111" i="31"/>
  <c r="H111" i="31"/>
  <c r="N110" i="31"/>
  <c r="F110" i="31"/>
  <c r="L109" i="31"/>
  <c r="J108" i="31"/>
  <c r="P107" i="31"/>
  <c r="H107" i="31"/>
  <c r="N106" i="31"/>
  <c r="F106" i="31"/>
  <c r="L1177" i="31"/>
  <c r="J1176" i="31"/>
  <c r="P1175" i="31"/>
  <c r="H1175" i="31"/>
  <c r="N1174" i="31"/>
  <c r="F1174" i="31"/>
  <c r="L1173" i="31"/>
  <c r="J1172" i="31"/>
  <c r="P1143" i="31"/>
  <c r="H1143" i="31"/>
  <c r="N1142" i="31"/>
  <c r="F1142" i="31"/>
  <c r="L331" i="31"/>
  <c r="J330" i="31"/>
  <c r="P287" i="31"/>
  <c r="H287" i="31"/>
  <c r="N286" i="31"/>
  <c r="F286" i="31"/>
  <c r="L19" i="31"/>
  <c r="J18" i="31"/>
  <c r="P329" i="31"/>
  <c r="H329" i="31"/>
  <c r="N328" i="31"/>
  <c r="F328" i="31"/>
  <c r="L185" i="31"/>
  <c r="J184" i="31"/>
  <c r="P325" i="31"/>
  <c r="H325" i="31"/>
  <c r="N324" i="31"/>
  <c r="F324" i="31"/>
  <c r="L143" i="31"/>
  <c r="J142" i="31"/>
  <c r="P295" i="31"/>
  <c r="H295" i="31"/>
  <c r="N294" i="31"/>
  <c r="F294" i="31"/>
  <c r="L253" i="31"/>
  <c r="J252" i="31"/>
  <c r="P305" i="31"/>
  <c r="H305" i="31"/>
  <c r="N304" i="31"/>
  <c r="F304" i="31"/>
  <c r="L319" i="31"/>
  <c r="M98" i="31"/>
  <c r="N118" i="31"/>
  <c r="K117" i="31"/>
  <c r="Q116" i="31"/>
  <c r="I116" i="31"/>
  <c r="O115" i="31"/>
  <c r="G115" i="31"/>
  <c r="M114" i="31"/>
  <c r="K113" i="31"/>
  <c r="Q112" i="31"/>
  <c r="I112" i="31"/>
  <c r="O111" i="31"/>
  <c r="G111" i="31"/>
  <c r="M110" i="31"/>
  <c r="K109" i="31"/>
  <c r="Q108" i="31"/>
  <c r="I108" i="31"/>
  <c r="O107" i="31"/>
  <c r="G107" i="31"/>
  <c r="M106" i="31"/>
  <c r="K1177" i="31"/>
  <c r="Q1176" i="31"/>
  <c r="I1176" i="31"/>
  <c r="O1175" i="31"/>
  <c r="G1175" i="31"/>
  <c r="M1174" i="31"/>
  <c r="K1173" i="31"/>
  <c r="Q1172" i="31"/>
  <c r="I1172" i="31"/>
  <c r="O1143" i="31"/>
  <c r="G1143" i="31"/>
  <c r="M1142" i="31"/>
  <c r="K331" i="31"/>
  <c r="Q330" i="31"/>
  <c r="I330" i="31"/>
  <c r="O287" i="31"/>
  <c r="G287" i="31"/>
  <c r="M286" i="31"/>
  <c r="K19" i="31"/>
  <c r="Q18" i="31"/>
  <c r="I18" i="31"/>
  <c r="O329" i="31"/>
  <c r="G329" i="31"/>
  <c r="M328" i="31"/>
  <c r="K185" i="31"/>
  <c r="Q184" i="31"/>
  <c r="I184" i="31"/>
  <c r="O325" i="31"/>
  <c r="G325" i="31"/>
  <c r="M324" i="31"/>
  <c r="K143" i="31"/>
  <c r="Q142" i="31"/>
  <c r="I142" i="31"/>
  <c r="O295" i="31"/>
  <c r="G295" i="31"/>
  <c r="M294" i="31"/>
  <c r="K253" i="31"/>
  <c r="Q252" i="31"/>
  <c r="I252" i="31"/>
  <c r="O305" i="31"/>
  <c r="G305" i="31"/>
  <c r="M304" i="31"/>
  <c r="K319" i="31"/>
  <c r="Q318" i="31"/>
  <c r="I318" i="31"/>
  <c r="J98" i="31"/>
  <c r="M118" i="31"/>
  <c r="J117" i="31"/>
  <c r="P116" i="31"/>
  <c r="H116" i="31"/>
  <c r="N115" i="31"/>
  <c r="F115" i="31"/>
  <c r="L114" i="31"/>
  <c r="J113" i="31"/>
  <c r="P112" i="31"/>
  <c r="H112" i="31"/>
  <c r="N111" i="31"/>
  <c r="F111" i="31"/>
  <c r="L110" i="31"/>
  <c r="J109" i="31"/>
  <c r="P108" i="31"/>
  <c r="H108" i="31"/>
  <c r="N107" i="31"/>
  <c r="F107" i="31"/>
  <c r="L106" i="31"/>
  <c r="J1177" i="31"/>
  <c r="P1176" i="31"/>
  <c r="H1176" i="31"/>
  <c r="N1175" i="31"/>
  <c r="F1175" i="31"/>
  <c r="L1174" i="31"/>
  <c r="J1173" i="31"/>
  <c r="P1172" i="31"/>
  <c r="H1172" i="31"/>
  <c r="N1143" i="31"/>
  <c r="F1143" i="31"/>
  <c r="L1142" i="31"/>
  <c r="J331" i="31"/>
  <c r="P330" i="31"/>
  <c r="H330" i="31"/>
  <c r="N287" i="31"/>
  <c r="F287" i="31"/>
  <c r="L286" i="31"/>
  <c r="J19" i="31"/>
  <c r="P18" i="31"/>
  <c r="H18" i="31"/>
  <c r="N329" i="31"/>
  <c r="F329" i="31"/>
  <c r="L328" i="31"/>
  <c r="J185" i="31"/>
  <c r="P184" i="31"/>
  <c r="H184" i="31"/>
  <c r="N325" i="31"/>
  <c r="F325" i="31"/>
  <c r="L324" i="31"/>
  <c r="J143" i="31"/>
  <c r="P142" i="31"/>
  <c r="H142" i="31"/>
  <c r="N295" i="31"/>
  <c r="F295" i="31"/>
  <c r="L294" i="31"/>
  <c r="J253" i="31"/>
  <c r="P252" i="31"/>
  <c r="H252" i="31"/>
  <c r="P119" i="31"/>
  <c r="L118" i="31"/>
  <c r="Q117" i="31"/>
  <c r="I117" i="31"/>
  <c r="O116" i="31"/>
  <c r="G116" i="31"/>
  <c r="M115" i="31"/>
  <c r="K114" i="31"/>
  <c r="Q113" i="31"/>
  <c r="I113" i="31"/>
  <c r="O112" i="31"/>
  <c r="G112" i="31"/>
  <c r="M111" i="31"/>
  <c r="K110" i="31"/>
  <c r="Q109" i="31"/>
  <c r="I109" i="31"/>
  <c r="O108" i="31"/>
  <c r="G108" i="31"/>
  <c r="M107" i="31"/>
  <c r="K106" i="31"/>
  <c r="Q1177" i="31"/>
  <c r="I1177" i="31"/>
  <c r="O1176" i="31"/>
  <c r="G1176" i="31"/>
  <c r="M1175" i="31"/>
  <c r="K1174" i="31"/>
  <c r="Q1173" i="31"/>
  <c r="I1173" i="31"/>
  <c r="O1172" i="31"/>
  <c r="G1172" i="31"/>
  <c r="M1143" i="31"/>
  <c r="K1142" i="31"/>
  <c r="Q331" i="31"/>
  <c r="I331" i="31"/>
  <c r="O330" i="31"/>
  <c r="G330" i="31"/>
  <c r="M287" i="31"/>
  <c r="K286" i="31"/>
  <c r="Q19" i="31"/>
  <c r="I19" i="31"/>
  <c r="O18" i="31"/>
  <c r="G18" i="31"/>
  <c r="M329" i="31"/>
  <c r="K328" i="31"/>
  <c r="Q185" i="31"/>
  <c r="I185" i="31"/>
  <c r="O184" i="31"/>
  <c r="G184" i="31"/>
  <c r="M325" i="31"/>
  <c r="K324" i="31"/>
  <c r="Q143" i="31"/>
  <c r="I143" i="31"/>
  <c r="O142" i="31"/>
  <c r="G142" i="31"/>
  <c r="M295" i="31"/>
  <c r="K294" i="31"/>
  <c r="Q253" i="31"/>
  <c r="I253" i="31"/>
  <c r="O252" i="31"/>
  <c r="G252" i="31"/>
  <c r="M305" i="31"/>
  <c r="K119" i="31"/>
  <c r="K118" i="31"/>
  <c r="P117" i="31"/>
  <c r="H117" i="31"/>
  <c r="N116" i="31"/>
  <c r="F116" i="31"/>
  <c r="L115" i="31"/>
  <c r="J114" i="31"/>
  <c r="P113" i="31"/>
  <c r="H113" i="31"/>
  <c r="N112" i="31"/>
  <c r="F112" i="31"/>
  <c r="L111" i="31"/>
  <c r="J110" i="31"/>
  <c r="P109" i="31"/>
  <c r="H109" i="31"/>
  <c r="N108" i="31"/>
  <c r="F108" i="31"/>
  <c r="L107" i="31"/>
  <c r="J106" i="31"/>
  <c r="P1177" i="31"/>
  <c r="H1177" i="31"/>
  <c r="N1176" i="31"/>
  <c r="F1176" i="31"/>
  <c r="L1175" i="31"/>
  <c r="J1174" i="31"/>
  <c r="P1173" i="31"/>
  <c r="H1173" i="31"/>
  <c r="N1172" i="31"/>
  <c r="F1172" i="31"/>
  <c r="L1143" i="31"/>
  <c r="J1142" i="31"/>
  <c r="P331" i="31"/>
  <c r="H331" i="31"/>
  <c r="N330" i="31"/>
  <c r="F330" i="31"/>
  <c r="L287" i="31"/>
  <c r="J286" i="31"/>
  <c r="P19" i="31"/>
  <c r="H19" i="31"/>
  <c r="N18" i="31"/>
  <c r="F18" i="31"/>
  <c r="L329" i="31"/>
  <c r="J328" i="31"/>
  <c r="P185" i="31"/>
  <c r="H185" i="31"/>
  <c r="N184" i="31"/>
  <c r="F184" i="31"/>
  <c r="L325" i="31"/>
  <c r="J324" i="31"/>
  <c r="P143" i="31"/>
  <c r="H143" i="31"/>
  <c r="N142" i="31"/>
  <c r="F142" i="31"/>
  <c r="L295" i="31"/>
  <c r="J294" i="31"/>
  <c r="P253" i="31"/>
  <c r="H253" i="31"/>
  <c r="N252" i="31"/>
  <c r="F252" i="31"/>
  <c r="L305" i="31"/>
  <c r="J304" i="31"/>
  <c r="P319" i="31"/>
  <c r="H319" i="31"/>
  <c r="N318" i="31"/>
  <c r="H119" i="31"/>
  <c r="J118" i="31"/>
  <c r="O117" i="31"/>
  <c r="G117" i="31"/>
  <c r="M116" i="31"/>
  <c r="K115" i="31"/>
  <c r="Q114" i="31"/>
  <c r="I114" i="31"/>
  <c r="O113" i="31"/>
  <c r="G113" i="31"/>
  <c r="M112" i="31"/>
  <c r="K111" i="31"/>
  <c r="Q110" i="31"/>
  <c r="I110" i="31"/>
  <c r="O109" i="31"/>
  <c r="G109" i="31"/>
  <c r="M108" i="31"/>
  <c r="K107" i="31"/>
  <c r="Q106" i="31"/>
  <c r="I106" i="31"/>
  <c r="O1177" i="31"/>
  <c r="G1177" i="31"/>
  <c r="M1176" i="31"/>
  <c r="K1175" i="31"/>
  <c r="Q1174" i="31"/>
  <c r="I1174" i="31"/>
  <c r="O1173" i="31"/>
  <c r="G1173" i="31"/>
  <c r="M1172" i="31"/>
  <c r="K1143" i="31"/>
  <c r="Q1142" i="31"/>
  <c r="I1142" i="31"/>
  <c r="O331" i="31"/>
  <c r="G331" i="31"/>
  <c r="M330" i="31"/>
  <c r="K287" i="31"/>
  <c r="Q286" i="31"/>
  <c r="I286" i="31"/>
  <c r="O19" i="31"/>
  <c r="G19" i="31"/>
  <c r="M18" i="31"/>
  <c r="K329" i="31"/>
  <c r="Q328" i="31"/>
  <c r="I328" i="31"/>
  <c r="O185" i="31"/>
  <c r="G185" i="31"/>
  <c r="M184" i="31"/>
  <c r="K325" i="31"/>
  <c r="Q324" i="31"/>
  <c r="I324" i="31"/>
  <c r="O143" i="31"/>
  <c r="G143" i="31"/>
  <c r="M142" i="31"/>
  <c r="K295" i="31"/>
  <c r="Q294" i="31"/>
  <c r="I294" i="31"/>
  <c r="O253" i="31"/>
  <c r="G253" i="31"/>
  <c r="M252" i="31"/>
  <c r="K305" i="31"/>
  <c r="Q304" i="31"/>
  <c r="I304" i="31"/>
  <c r="I118" i="31"/>
  <c r="N117" i="31"/>
  <c r="F117" i="31"/>
  <c r="L116" i="31"/>
  <c r="J115" i="31"/>
  <c r="P114" i="31"/>
  <c r="H114" i="31"/>
  <c r="N113" i="31"/>
  <c r="F113" i="31"/>
  <c r="L112" i="31"/>
  <c r="J111" i="31"/>
  <c r="P110" i="31"/>
  <c r="H110" i="31"/>
  <c r="N109" i="31"/>
  <c r="F109" i="31"/>
  <c r="L108" i="31"/>
  <c r="J107" i="31"/>
  <c r="P106" i="31"/>
  <c r="H106" i="31"/>
  <c r="N1177" i="31"/>
  <c r="F1177" i="31"/>
  <c r="L1176" i="31"/>
  <c r="J1175" i="31"/>
  <c r="P1174" i="31"/>
  <c r="H1174" i="31"/>
  <c r="N1173" i="31"/>
  <c r="F1173" i="31"/>
  <c r="L1172" i="31"/>
  <c r="J1143" i="31"/>
  <c r="P1142" i="31"/>
  <c r="H1142" i="31"/>
  <c r="N331" i="31"/>
  <c r="F331" i="31"/>
  <c r="L330" i="31"/>
  <c r="J287" i="31"/>
  <c r="P286" i="31"/>
  <c r="H286" i="31"/>
  <c r="N19" i="31"/>
  <c r="F19" i="31"/>
  <c r="L18" i="31"/>
  <c r="J329" i="31"/>
  <c r="P328" i="31"/>
  <c r="H328" i="31"/>
  <c r="N185" i="31"/>
  <c r="F185" i="31"/>
  <c r="L184" i="31"/>
  <c r="J325" i="31"/>
  <c r="P324" i="31"/>
  <c r="H324" i="31"/>
  <c r="N143" i="31"/>
  <c r="F143" i="31"/>
  <c r="L142" i="31"/>
  <c r="J295" i="31"/>
  <c r="P294" i="31"/>
  <c r="H294" i="31"/>
  <c r="N253" i="31"/>
  <c r="F253" i="31"/>
  <c r="L252" i="31"/>
  <c r="J305" i="31"/>
  <c r="P304" i="31"/>
  <c r="H304" i="31"/>
  <c r="N319" i="31"/>
  <c r="H118" i="31"/>
  <c r="M117" i="31"/>
  <c r="K116" i="31"/>
  <c r="Q115" i="31"/>
  <c r="I115" i="31"/>
  <c r="O114" i="31"/>
  <c r="G114" i="31"/>
  <c r="M113" i="31"/>
  <c r="K112" i="31"/>
  <c r="Q111" i="31"/>
  <c r="I111" i="31"/>
  <c r="O110" i="31"/>
  <c r="G110" i="31"/>
  <c r="M109" i="31"/>
  <c r="K108" i="31"/>
  <c r="Q107" i="31"/>
  <c r="I107" i="31"/>
  <c r="O106" i="31"/>
  <c r="G106" i="31"/>
  <c r="M1177" i="31"/>
  <c r="K1176" i="31"/>
  <c r="Q1175" i="31"/>
  <c r="I1175" i="31"/>
  <c r="O1174" i="31"/>
  <c r="G1174" i="31"/>
  <c r="M1173" i="31"/>
  <c r="K1172" i="31"/>
  <c r="Q1143" i="31"/>
  <c r="I1143" i="31"/>
  <c r="O1142" i="31"/>
  <c r="G1142" i="31"/>
  <c r="M331" i="31"/>
  <c r="K330" i="31"/>
  <c r="Q287" i="31"/>
  <c r="I287" i="31"/>
  <c r="O286" i="31"/>
  <c r="G286" i="31"/>
  <c r="M19" i="31"/>
  <c r="K18" i="31"/>
  <c r="Q329" i="31"/>
  <c r="I329" i="31"/>
  <c r="O328" i="31"/>
  <c r="G328" i="31"/>
  <c r="M185" i="31"/>
  <c r="K184" i="31"/>
  <c r="Q325" i="31"/>
  <c r="I325" i="31"/>
  <c r="O324" i="31"/>
  <c r="G324" i="31"/>
  <c r="M143" i="31"/>
  <c r="K142" i="31"/>
  <c r="Q295" i="31"/>
  <c r="I295" i="31"/>
  <c r="O294" i="31"/>
  <c r="G294" i="31"/>
  <c r="M253" i="31"/>
  <c r="K252" i="31"/>
  <c r="Q305" i="31"/>
  <c r="I305" i="31"/>
  <c r="O304" i="31"/>
  <c r="G304" i="31"/>
  <c r="M319" i="31"/>
  <c r="K318" i="31"/>
  <c r="Q301" i="31"/>
  <c r="I301" i="31"/>
  <c r="O300" i="31"/>
  <c r="G300" i="31"/>
  <c r="M347" i="31"/>
  <c r="Q319" i="31"/>
  <c r="O318" i="31"/>
  <c r="H301" i="31"/>
  <c r="M300" i="31"/>
  <c r="I347" i="31"/>
  <c r="O346" i="31"/>
  <c r="G346" i="31"/>
  <c r="M315" i="31"/>
  <c r="K314" i="31"/>
  <c r="Q309" i="31"/>
  <c r="I309" i="31"/>
  <c r="O308" i="31"/>
  <c r="G308" i="31"/>
  <c r="M1081" i="31"/>
  <c r="K1080" i="31"/>
  <c r="Q219" i="31"/>
  <c r="I219" i="31"/>
  <c r="O218" i="31"/>
  <c r="G218" i="31"/>
  <c r="M299" i="31"/>
  <c r="K298" i="31"/>
  <c r="P55" i="31"/>
  <c r="H55" i="31"/>
  <c r="M54" i="31"/>
  <c r="K17" i="31"/>
  <c r="Q16" i="31"/>
  <c r="I16" i="31"/>
  <c r="O283" i="31"/>
  <c r="G283" i="31"/>
  <c r="M282" i="31"/>
  <c r="J53" i="31"/>
  <c r="O52" i="31"/>
  <c r="G52" i="31"/>
  <c r="O193" i="31"/>
  <c r="G193" i="31"/>
  <c r="M192" i="31"/>
  <c r="K15" i="31"/>
  <c r="Q14" i="31"/>
  <c r="I14" i="31"/>
  <c r="O297" i="31"/>
  <c r="G297" i="31"/>
  <c r="M296" i="31"/>
  <c r="K281" i="31"/>
  <c r="Q280" i="31"/>
  <c r="I280" i="31"/>
  <c r="N293" i="31"/>
  <c r="F293" i="31"/>
  <c r="K292" i="31"/>
  <c r="Q251" i="31"/>
  <c r="I251" i="31"/>
  <c r="O250" i="31"/>
  <c r="G250" i="31"/>
  <c r="L257" i="31"/>
  <c r="Q256" i="31"/>
  <c r="I256" i="31"/>
  <c r="O247" i="31"/>
  <c r="G247" i="31"/>
  <c r="M246" i="31"/>
  <c r="K289" i="31"/>
  <c r="Q288" i="31"/>
  <c r="I288" i="31"/>
  <c r="K149" i="31"/>
  <c r="Q148" i="31"/>
  <c r="I148" i="31"/>
  <c r="O1083" i="31"/>
  <c r="G1083" i="31"/>
  <c r="M1082" i="31"/>
  <c r="O319" i="31"/>
  <c r="M318" i="31"/>
  <c r="P301" i="31"/>
  <c r="G301" i="31"/>
  <c r="L300" i="31"/>
  <c r="Q347" i="31"/>
  <c r="H347" i="31"/>
  <c r="N346" i="31"/>
  <c r="F346" i="31"/>
  <c r="L315" i="31"/>
  <c r="J314" i="31"/>
  <c r="P309" i="31"/>
  <c r="H309" i="31"/>
  <c r="N308" i="31"/>
  <c r="F308" i="31"/>
  <c r="L1081" i="31"/>
  <c r="J1080" i="31"/>
  <c r="P219" i="31"/>
  <c r="H219" i="31"/>
  <c r="N218" i="31"/>
  <c r="F218" i="31"/>
  <c r="L299" i="31"/>
  <c r="J298" i="31"/>
  <c r="O55" i="31"/>
  <c r="G55" i="31"/>
  <c r="L54" i="31"/>
  <c r="J17" i="31"/>
  <c r="P16" i="31"/>
  <c r="H16" i="31"/>
  <c r="N283" i="31"/>
  <c r="F283" i="31"/>
  <c r="L282" i="31"/>
  <c r="Q53" i="31"/>
  <c r="I53" i="31"/>
  <c r="N52" i="31"/>
  <c r="F52" i="31"/>
  <c r="N193" i="31"/>
  <c r="F193" i="31"/>
  <c r="L192" i="31"/>
  <c r="J15" i="31"/>
  <c r="P14" i="31"/>
  <c r="H14" i="31"/>
  <c r="N297" i="31"/>
  <c r="F297" i="31"/>
  <c r="L296" i="31"/>
  <c r="J281" i="31"/>
  <c r="P280" i="31"/>
  <c r="H280" i="31"/>
  <c r="M293" i="31"/>
  <c r="J292" i="31"/>
  <c r="P251" i="31"/>
  <c r="H251" i="31"/>
  <c r="N250" i="31"/>
  <c r="F250" i="31"/>
  <c r="K257" i="31"/>
  <c r="P256" i="31"/>
  <c r="H256" i="31"/>
  <c r="N247" i="31"/>
  <c r="F247" i="31"/>
  <c r="L246" i="31"/>
  <c r="J289" i="31"/>
  <c r="P288" i="31"/>
  <c r="H288" i="31"/>
  <c r="J149" i="31"/>
  <c r="P148" i="31"/>
  <c r="H148" i="31"/>
  <c r="N1083" i="31"/>
  <c r="F1083" i="31"/>
  <c r="L1082" i="31"/>
  <c r="J307" i="31"/>
  <c r="J319" i="31"/>
  <c r="L318" i="31"/>
  <c r="O301" i="31"/>
  <c r="F301" i="31"/>
  <c r="K300" i="31"/>
  <c r="P347" i="31"/>
  <c r="G347" i="31"/>
  <c r="M346" i="31"/>
  <c r="K315" i="31"/>
  <c r="Q314" i="31"/>
  <c r="I314" i="31"/>
  <c r="O309" i="31"/>
  <c r="G309" i="31"/>
  <c r="M308" i="31"/>
  <c r="K1081" i="31"/>
  <c r="Q1080" i="31"/>
  <c r="I1080" i="31"/>
  <c r="O219" i="31"/>
  <c r="G219" i="31"/>
  <c r="M218" i="31"/>
  <c r="K299" i="31"/>
  <c r="Q298" i="31"/>
  <c r="I298" i="31"/>
  <c r="N55" i="31"/>
  <c r="F55" i="31"/>
  <c r="K54" i="31"/>
  <c r="Q17" i="31"/>
  <c r="I17" i="31"/>
  <c r="O16" i="31"/>
  <c r="G16" i="31"/>
  <c r="M283" i="31"/>
  <c r="K282" i="31"/>
  <c r="P53" i="31"/>
  <c r="H53" i="31"/>
  <c r="M52" i="31"/>
  <c r="M193" i="31"/>
  <c r="K192" i="31"/>
  <c r="Q15" i="31"/>
  <c r="I15" i="31"/>
  <c r="O14" i="31"/>
  <c r="G14" i="31"/>
  <c r="M297" i="31"/>
  <c r="K296" i="31"/>
  <c r="Q281" i="31"/>
  <c r="I281" i="31"/>
  <c r="O280" i="31"/>
  <c r="G280" i="31"/>
  <c r="L293" i="31"/>
  <c r="Q292" i="31"/>
  <c r="I292" i="31"/>
  <c r="O251" i="31"/>
  <c r="G251" i="31"/>
  <c r="M250" i="31"/>
  <c r="J257" i="31"/>
  <c r="O256" i="31"/>
  <c r="G256" i="31"/>
  <c r="M247" i="31"/>
  <c r="K246" i="31"/>
  <c r="Q289" i="31"/>
  <c r="I289" i="31"/>
  <c r="O288" i="31"/>
  <c r="G288" i="31"/>
  <c r="N305" i="31"/>
  <c r="I319" i="31"/>
  <c r="J318" i="31"/>
  <c r="N301" i="31"/>
  <c r="J300" i="31"/>
  <c r="O347" i="31"/>
  <c r="F347" i="31"/>
  <c r="L346" i="31"/>
  <c r="J315" i="31"/>
  <c r="P314" i="31"/>
  <c r="H314" i="31"/>
  <c r="N309" i="31"/>
  <c r="F309" i="31"/>
  <c r="L308" i="31"/>
  <c r="J1081" i="31"/>
  <c r="P1080" i="31"/>
  <c r="H1080" i="31"/>
  <c r="N219" i="31"/>
  <c r="F219" i="31"/>
  <c r="L218" i="31"/>
  <c r="J299" i="31"/>
  <c r="P298" i="31"/>
  <c r="H298" i="31"/>
  <c r="M55" i="31"/>
  <c r="J54" i="31"/>
  <c r="P17" i="31"/>
  <c r="H17" i="31"/>
  <c r="N16" i="31"/>
  <c r="F16" i="31"/>
  <c r="L283" i="31"/>
  <c r="J282" i="31"/>
  <c r="O53" i="31"/>
  <c r="G53" i="31"/>
  <c r="L52" i="31"/>
  <c r="L193" i="31"/>
  <c r="J192" i="31"/>
  <c r="P15" i="31"/>
  <c r="H15" i="31"/>
  <c r="N14" i="31"/>
  <c r="F14" i="31"/>
  <c r="L297" i="31"/>
  <c r="J296" i="31"/>
  <c r="P281" i="31"/>
  <c r="H281" i="31"/>
  <c r="N280" i="31"/>
  <c r="F280" i="31"/>
  <c r="K293" i="31"/>
  <c r="P292" i="31"/>
  <c r="H292" i="31"/>
  <c r="N251" i="31"/>
  <c r="F251" i="31"/>
  <c r="L250" i="31"/>
  <c r="Q257" i="31"/>
  <c r="I257" i="31"/>
  <c r="N256" i="31"/>
  <c r="F256" i="31"/>
  <c r="L247" i="31"/>
  <c r="J246" i="31"/>
  <c r="P289" i="31"/>
  <c r="H289" i="31"/>
  <c r="N288" i="31"/>
  <c r="F288" i="31"/>
  <c r="F305" i="31"/>
  <c r="G319" i="31"/>
  <c r="H318" i="31"/>
  <c r="M301" i="31"/>
  <c r="I300" i="31"/>
  <c r="N347" i="31"/>
  <c r="K346" i="31"/>
  <c r="Q315" i="31"/>
  <c r="I315" i="31"/>
  <c r="O314" i="31"/>
  <c r="G314" i="31"/>
  <c r="M309" i="31"/>
  <c r="K308" i="31"/>
  <c r="Q1081" i="31"/>
  <c r="I1081" i="31"/>
  <c r="O1080" i="31"/>
  <c r="G1080" i="31"/>
  <c r="M219" i="31"/>
  <c r="K218" i="31"/>
  <c r="Q299" i="31"/>
  <c r="I299" i="31"/>
  <c r="O298" i="31"/>
  <c r="G298" i="31"/>
  <c r="L55" i="31"/>
  <c r="Q54" i="31"/>
  <c r="I54" i="31"/>
  <c r="O17" i="31"/>
  <c r="G17" i="31"/>
  <c r="M16" i="31"/>
  <c r="K283" i="31"/>
  <c r="Q282" i="31"/>
  <c r="I282" i="31"/>
  <c r="N53" i="31"/>
  <c r="F53" i="31"/>
  <c r="K52" i="31"/>
  <c r="K193" i="31"/>
  <c r="Q192" i="31"/>
  <c r="I192" i="31"/>
  <c r="O15" i="31"/>
  <c r="G15" i="31"/>
  <c r="M14" i="31"/>
  <c r="K297" i="31"/>
  <c r="Q296" i="31"/>
  <c r="I296" i="31"/>
  <c r="O281" i="31"/>
  <c r="G281" i="31"/>
  <c r="M280" i="31"/>
  <c r="J293" i="31"/>
  <c r="O292" i="31"/>
  <c r="G292" i="31"/>
  <c r="M251" i="31"/>
  <c r="K250" i="31"/>
  <c r="P257" i="31"/>
  <c r="H257" i="31"/>
  <c r="M256" i="31"/>
  <c r="K247" i="31"/>
  <c r="Q246" i="31"/>
  <c r="I246" i="31"/>
  <c r="O289" i="31"/>
  <c r="G289" i="31"/>
  <c r="M288" i="31"/>
  <c r="O149" i="31"/>
  <c r="G149" i="31"/>
  <c r="M148" i="31"/>
  <c r="K1083" i="31"/>
  <c r="F319" i="31"/>
  <c r="G318" i="31"/>
  <c r="L301" i="31"/>
  <c r="Q300" i="31"/>
  <c r="H300" i="31"/>
  <c r="L347" i="31"/>
  <c r="J346" i="31"/>
  <c r="P315" i="31"/>
  <c r="H315" i="31"/>
  <c r="N314" i="31"/>
  <c r="F314" i="31"/>
  <c r="L309" i="31"/>
  <c r="J308" i="31"/>
  <c r="P1081" i="31"/>
  <c r="H1081" i="31"/>
  <c r="N1080" i="31"/>
  <c r="F1080" i="31"/>
  <c r="L219" i="31"/>
  <c r="J218" i="31"/>
  <c r="P299" i="31"/>
  <c r="H299" i="31"/>
  <c r="N298" i="31"/>
  <c r="F298" i="31"/>
  <c r="K55" i="31"/>
  <c r="P54" i="31"/>
  <c r="H54" i="31"/>
  <c r="N17" i="31"/>
  <c r="F17" i="31"/>
  <c r="L16" i="31"/>
  <c r="J283" i="31"/>
  <c r="P282" i="31"/>
  <c r="H282" i="31"/>
  <c r="M53" i="31"/>
  <c r="J52" i="31"/>
  <c r="J193" i="31"/>
  <c r="P192" i="31"/>
  <c r="H192" i="31"/>
  <c r="N15" i="31"/>
  <c r="F15" i="31"/>
  <c r="L14" i="31"/>
  <c r="J297" i="31"/>
  <c r="P296" i="31"/>
  <c r="H296" i="31"/>
  <c r="N281" i="31"/>
  <c r="F281" i="31"/>
  <c r="L280" i="31"/>
  <c r="Q293" i="31"/>
  <c r="I293" i="31"/>
  <c r="N292" i="31"/>
  <c r="F292" i="31"/>
  <c r="L251" i="31"/>
  <c r="J250" i="31"/>
  <c r="O257" i="31"/>
  <c r="G257" i="31"/>
  <c r="L256" i="31"/>
  <c r="J247" i="31"/>
  <c r="P246" i="31"/>
  <c r="H246" i="31"/>
  <c r="N289" i="31"/>
  <c r="F289" i="31"/>
  <c r="L288" i="31"/>
  <c r="N149" i="31"/>
  <c r="F149" i="31"/>
  <c r="L148" i="31"/>
  <c r="J1083" i="31"/>
  <c r="L304" i="31"/>
  <c r="F318" i="31"/>
  <c r="K301" i="31"/>
  <c r="P300" i="31"/>
  <c r="F300" i="31"/>
  <c r="K347" i="31"/>
  <c r="Q346" i="31"/>
  <c r="I346" i="31"/>
  <c r="O315" i="31"/>
  <c r="G315" i="31"/>
  <c r="M314" i="31"/>
  <c r="K309" i="31"/>
  <c r="Q308" i="31"/>
  <c r="I308" i="31"/>
  <c r="O1081" i="31"/>
  <c r="G1081" i="31"/>
  <c r="M1080" i="31"/>
  <c r="K219" i="31"/>
  <c r="Q218" i="31"/>
  <c r="I218" i="31"/>
  <c r="O299" i="31"/>
  <c r="G299" i="31"/>
  <c r="M298" i="31"/>
  <c r="J55" i="31"/>
  <c r="O54" i="31"/>
  <c r="G54" i="31"/>
  <c r="M17" i="31"/>
  <c r="K16" i="31"/>
  <c r="Q283" i="31"/>
  <c r="I283" i="31"/>
  <c r="O282" i="31"/>
  <c r="G282" i="31"/>
  <c r="L53" i="31"/>
  <c r="Q52" i="31"/>
  <c r="I52" i="31"/>
  <c r="Q193" i="31"/>
  <c r="I193" i="31"/>
  <c r="O192" i="31"/>
  <c r="G192" i="31"/>
  <c r="M15" i="31"/>
  <c r="K14" i="31"/>
  <c r="Q297" i="31"/>
  <c r="I297" i="31"/>
  <c r="O296" i="31"/>
  <c r="G296" i="31"/>
  <c r="M281" i="31"/>
  <c r="K280" i="31"/>
  <c r="P293" i="31"/>
  <c r="H293" i="31"/>
  <c r="M292" i="31"/>
  <c r="K251" i="31"/>
  <c r="Q250" i="31"/>
  <c r="I250" i="31"/>
  <c r="N257" i="31"/>
  <c r="F257" i="31"/>
  <c r="K256" i="31"/>
  <c r="Q247" i="31"/>
  <c r="I247" i="31"/>
  <c r="O246" i="31"/>
  <c r="G246" i="31"/>
  <c r="M289" i="31"/>
  <c r="K288" i="31"/>
  <c r="M149" i="31"/>
  <c r="K148" i="31"/>
  <c r="Q1083" i="31"/>
  <c r="K304" i="31"/>
  <c r="P318" i="31"/>
  <c r="J301" i="31"/>
  <c r="N300" i="31"/>
  <c r="J347" i="31"/>
  <c r="P346" i="31"/>
  <c r="H346" i="31"/>
  <c r="N315" i="31"/>
  <c r="F315" i="31"/>
  <c r="L314" i="31"/>
  <c r="J309" i="31"/>
  <c r="P308" i="31"/>
  <c r="H308" i="31"/>
  <c r="N1081" i="31"/>
  <c r="F1081" i="31"/>
  <c r="L1080" i="31"/>
  <c r="J219" i="31"/>
  <c r="P218" i="31"/>
  <c r="H218" i="31"/>
  <c r="N299" i="31"/>
  <c r="F299" i="31"/>
  <c r="L298" i="31"/>
  <c r="Q55" i="31"/>
  <c r="I55" i="31"/>
  <c r="N54" i="31"/>
  <c r="F54" i="31"/>
  <c r="L17" i="31"/>
  <c r="J16" i="31"/>
  <c r="P283" i="31"/>
  <c r="H283" i="31"/>
  <c r="N282" i="31"/>
  <c r="F282" i="31"/>
  <c r="K53" i="31"/>
  <c r="P52" i="31"/>
  <c r="H52" i="31"/>
  <c r="P193" i="31"/>
  <c r="H193" i="31"/>
  <c r="N192" i="31"/>
  <c r="F192" i="31"/>
  <c r="L15" i="31"/>
  <c r="J14" i="31"/>
  <c r="P297" i="31"/>
  <c r="H297" i="31"/>
  <c r="N296" i="31"/>
  <c r="F296" i="31"/>
  <c r="L281" i="31"/>
  <c r="J280" i="31"/>
  <c r="O293" i="31"/>
  <c r="G293" i="31"/>
  <c r="L292" i="31"/>
  <c r="J251" i="31"/>
  <c r="P250" i="31"/>
  <c r="M257" i="31"/>
  <c r="L1083" i="31"/>
  <c r="N1082" i="31"/>
  <c r="Q307" i="31"/>
  <c r="H307" i="31"/>
  <c r="N306" i="31"/>
  <c r="F306" i="31"/>
  <c r="L261" i="31"/>
  <c r="J260" i="31"/>
  <c r="P327" i="31"/>
  <c r="H327" i="31"/>
  <c r="N326" i="31"/>
  <c r="F326" i="31"/>
  <c r="L255" i="31"/>
  <c r="J254" i="31"/>
  <c r="P303" i="31"/>
  <c r="H303" i="31"/>
  <c r="N302" i="31"/>
  <c r="F302" i="31"/>
  <c r="K13" i="31"/>
  <c r="P12" i="31"/>
  <c r="H12" i="31"/>
  <c r="N169" i="31"/>
  <c r="F169" i="31"/>
  <c r="L168" i="31"/>
  <c r="N51" i="31"/>
  <c r="F51" i="31"/>
  <c r="L50" i="31"/>
  <c r="J127" i="31"/>
  <c r="P126" i="31"/>
  <c r="H126" i="31"/>
  <c r="N201" i="31"/>
  <c r="F201" i="31"/>
  <c r="L200" i="31"/>
  <c r="J179" i="31"/>
  <c r="P178" i="31"/>
  <c r="H178" i="31"/>
  <c r="N1137" i="31"/>
  <c r="F1137" i="31"/>
  <c r="L1136" i="31"/>
  <c r="J199" i="31"/>
  <c r="P198" i="31"/>
  <c r="H198" i="31"/>
  <c r="N189" i="31"/>
  <c r="F189" i="31"/>
  <c r="L188" i="31"/>
  <c r="J183" i="31"/>
  <c r="P182" i="31"/>
  <c r="H182" i="31"/>
  <c r="N1135" i="31"/>
  <c r="F1135" i="31"/>
  <c r="L1134" i="31"/>
  <c r="M1085" i="31"/>
  <c r="J1084" i="31"/>
  <c r="P349" i="31"/>
  <c r="H349" i="31"/>
  <c r="N348" i="31"/>
  <c r="F348" i="31"/>
  <c r="L171" i="31"/>
  <c r="J170" i="31"/>
  <c r="P1095" i="31"/>
  <c r="H1095" i="31"/>
  <c r="N1094" i="31"/>
  <c r="F1094" i="31"/>
  <c r="K1133" i="31"/>
  <c r="P1132" i="31"/>
  <c r="H250" i="31"/>
  <c r="J256" i="31"/>
  <c r="P247" i="31"/>
  <c r="O148" i="31"/>
  <c r="I1083" i="31"/>
  <c r="K1082" i="31"/>
  <c r="P307" i="31"/>
  <c r="G307" i="31"/>
  <c r="M306" i="31"/>
  <c r="K261" i="31"/>
  <c r="Q260" i="31"/>
  <c r="I260" i="31"/>
  <c r="O327" i="31"/>
  <c r="G327" i="31"/>
  <c r="M326" i="31"/>
  <c r="K255" i="31"/>
  <c r="Q254" i="31"/>
  <c r="I254" i="31"/>
  <c r="O303" i="31"/>
  <c r="G303" i="31"/>
  <c r="M302" i="31"/>
  <c r="J13" i="31"/>
  <c r="O12" i="31"/>
  <c r="G12" i="31"/>
  <c r="M169" i="31"/>
  <c r="K168" i="31"/>
  <c r="M51" i="31"/>
  <c r="K50" i="31"/>
  <c r="Q127" i="31"/>
  <c r="I127" i="31"/>
  <c r="O126" i="31"/>
  <c r="G126" i="31"/>
  <c r="M201" i="31"/>
  <c r="K200" i="31"/>
  <c r="Q179" i="31"/>
  <c r="I179" i="31"/>
  <c r="O178" i="31"/>
  <c r="G178" i="31"/>
  <c r="M1137" i="31"/>
  <c r="K1136" i="31"/>
  <c r="Q199" i="31"/>
  <c r="I199" i="31"/>
  <c r="O198" i="31"/>
  <c r="G198" i="31"/>
  <c r="M189" i="31"/>
  <c r="K188" i="31"/>
  <c r="Q183" i="31"/>
  <c r="I183" i="31"/>
  <c r="O182" i="31"/>
  <c r="G182" i="31"/>
  <c r="M1135" i="31"/>
  <c r="K1134" i="31"/>
  <c r="L1085" i="31"/>
  <c r="Q1084" i="31"/>
  <c r="I1084" i="31"/>
  <c r="O349" i="31"/>
  <c r="G349" i="31"/>
  <c r="M348" i="31"/>
  <c r="K171" i="31"/>
  <c r="Q170" i="31"/>
  <c r="I170" i="31"/>
  <c r="O1095" i="31"/>
  <c r="H247" i="31"/>
  <c r="N148" i="31"/>
  <c r="H1083" i="31"/>
  <c r="J1082" i="31"/>
  <c r="O307" i="31"/>
  <c r="F307" i="31"/>
  <c r="L306" i="31"/>
  <c r="J261" i="31"/>
  <c r="P260" i="31"/>
  <c r="H260" i="31"/>
  <c r="N327" i="31"/>
  <c r="F327" i="31"/>
  <c r="L326" i="31"/>
  <c r="J255" i="31"/>
  <c r="P254" i="31"/>
  <c r="H254" i="31"/>
  <c r="N303" i="31"/>
  <c r="F303" i="31"/>
  <c r="L302" i="31"/>
  <c r="Q13" i="31"/>
  <c r="I13" i="31"/>
  <c r="N12" i="31"/>
  <c r="F12" i="31"/>
  <c r="L169" i="31"/>
  <c r="J168" i="31"/>
  <c r="L51" i="31"/>
  <c r="J50" i="31"/>
  <c r="P127" i="31"/>
  <c r="H127" i="31"/>
  <c r="N126" i="31"/>
  <c r="F126" i="31"/>
  <c r="L201" i="31"/>
  <c r="J200" i="31"/>
  <c r="P179" i="31"/>
  <c r="H179" i="31"/>
  <c r="N178" i="31"/>
  <c r="F178" i="31"/>
  <c r="L1137" i="31"/>
  <c r="J1136" i="31"/>
  <c r="P199" i="31"/>
  <c r="H199" i="31"/>
  <c r="N198" i="31"/>
  <c r="F198" i="31"/>
  <c r="L189" i="31"/>
  <c r="J188" i="31"/>
  <c r="P183" i="31"/>
  <c r="H183" i="31"/>
  <c r="N182" i="31"/>
  <c r="F182" i="31"/>
  <c r="L1135" i="31"/>
  <c r="J1134" i="31"/>
  <c r="K1085" i="31"/>
  <c r="P1084" i="31"/>
  <c r="H1084" i="31"/>
  <c r="N349" i="31"/>
  <c r="F349" i="31"/>
  <c r="L348" i="31"/>
  <c r="J171" i="31"/>
  <c r="P170" i="31"/>
  <c r="N246" i="31"/>
  <c r="Q149" i="31"/>
  <c r="J148" i="31"/>
  <c r="I1082" i="31"/>
  <c r="N307" i="31"/>
  <c r="K306" i="31"/>
  <c r="Q261" i="31"/>
  <c r="I261" i="31"/>
  <c r="O260" i="31"/>
  <c r="G260" i="31"/>
  <c r="M327" i="31"/>
  <c r="K326" i="31"/>
  <c r="Q255" i="31"/>
  <c r="I255" i="31"/>
  <c r="O254" i="31"/>
  <c r="G254" i="31"/>
  <c r="M303" i="31"/>
  <c r="K302" i="31"/>
  <c r="P13" i="31"/>
  <c r="H13" i="31"/>
  <c r="M12" i="31"/>
  <c r="K169" i="31"/>
  <c r="Q168" i="31"/>
  <c r="I168" i="31"/>
  <c r="K51" i="31"/>
  <c r="Q50" i="31"/>
  <c r="I50" i="31"/>
  <c r="O127" i="31"/>
  <c r="G127" i="31"/>
  <c r="M126" i="31"/>
  <c r="K201" i="31"/>
  <c r="Q200" i="31"/>
  <c r="I200" i="31"/>
  <c r="O179" i="31"/>
  <c r="G179" i="31"/>
  <c r="M178" i="31"/>
  <c r="K1137" i="31"/>
  <c r="Q1136" i="31"/>
  <c r="I1136" i="31"/>
  <c r="O199" i="31"/>
  <c r="G199" i="31"/>
  <c r="M198" i="31"/>
  <c r="K189" i="31"/>
  <c r="Q188" i="31"/>
  <c r="I188" i="31"/>
  <c r="O183" i="31"/>
  <c r="G183" i="31"/>
  <c r="M182" i="31"/>
  <c r="K1135" i="31"/>
  <c r="Q1134" i="31"/>
  <c r="I1134" i="31"/>
  <c r="J1085" i="31"/>
  <c r="O1084" i="31"/>
  <c r="G1084" i="31"/>
  <c r="M349" i="31"/>
  <c r="K348" i="31"/>
  <c r="Q171" i="31"/>
  <c r="I171" i="31"/>
  <c r="O170" i="31"/>
  <c r="G170" i="31"/>
  <c r="M1095" i="31"/>
  <c r="K1094" i="31"/>
  <c r="F246" i="31"/>
  <c r="P149" i="31"/>
  <c r="G148" i="31"/>
  <c r="H1082" i="31"/>
  <c r="M307" i="31"/>
  <c r="J306" i="31"/>
  <c r="P261" i="31"/>
  <c r="H261" i="31"/>
  <c r="N260" i="31"/>
  <c r="F260" i="31"/>
  <c r="L327" i="31"/>
  <c r="J326" i="31"/>
  <c r="P255" i="31"/>
  <c r="H255" i="31"/>
  <c r="N254" i="31"/>
  <c r="F254" i="31"/>
  <c r="L303" i="31"/>
  <c r="J302" i="31"/>
  <c r="O13" i="31"/>
  <c r="G13" i="31"/>
  <c r="L12" i="31"/>
  <c r="J169" i="31"/>
  <c r="P168" i="31"/>
  <c r="H168" i="31"/>
  <c r="J51" i="31"/>
  <c r="P50" i="31"/>
  <c r="H50" i="31"/>
  <c r="N127" i="31"/>
  <c r="F127" i="31"/>
  <c r="L126" i="31"/>
  <c r="J201" i="31"/>
  <c r="P200" i="31"/>
  <c r="H200" i="31"/>
  <c r="N179" i="31"/>
  <c r="F179" i="31"/>
  <c r="L178" i="31"/>
  <c r="J1137" i="31"/>
  <c r="P1136" i="31"/>
  <c r="H1136" i="31"/>
  <c r="N199" i="31"/>
  <c r="F199" i="31"/>
  <c r="L198" i="31"/>
  <c r="J189" i="31"/>
  <c r="P188" i="31"/>
  <c r="H188" i="31"/>
  <c r="N183" i="31"/>
  <c r="F183" i="31"/>
  <c r="L182" i="31"/>
  <c r="J1135" i="31"/>
  <c r="P1134" i="31"/>
  <c r="H1134" i="31"/>
  <c r="Q1085" i="31"/>
  <c r="I1085" i="31"/>
  <c r="N1084" i="31"/>
  <c r="F1084" i="31"/>
  <c r="L349" i="31"/>
  <c r="J348" i="31"/>
  <c r="P171" i="31"/>
  <c r="H171" i="31"/>
  <c r="N170" i="31"/>
  <c r="F170" i="31"/>
  <c r="L1095" i="31"/>
  <c r="J1094" i="31"/>
  <c r="O1133" i="31"/>
  <c r="G1133" i="31"/>
  <c r="L289" i="31"/>
  <c r="L149" i="31"/>
  <c r="F148" i="31"/>
  <c r="Q1082" i="31"/>
  <c r="G1082" i="31"/>
  <c r="L307" i="31"/>
  <c r="Q306" i="31"/>
  <c r="I306" i="31"/>
  <c r="O261" i="31"/>
  <c r="G261" i="31"/>
  <c r="M260" i="31"/>
  <c r="K327" i="31"/>
  <c r="Q326" i="31"/>
  <c r="I326" i="31"/>
  <c r="O255" i="31"/>
  <c r="G255" i="31"/>
  <c r="M254" i="31"/>
  <c r="K303" i="31"/>
  <c r="Q302" i="31"/>
  <c r="I302" i="31"/>
  <c r="N13" i="31"/>
  <c r="F13" i="31"/>
  <c r="K12" i="31"/>
  <c r="Q169" i="31"/>
  <c r="I169" i="31"/>
  <c r="O168" i="31"/>
  <c r="G168" i="31"/>
  <c r="Q51" i="31"/>
  <c r="I51" i="31"/>
  <c r="O50" i="31"/>
  <c r="G50" i="31"/>
  <c r="M127" i="31"/>
  <c r="K126" i="31"/>
  <c r="Q201" i="31"/>
  <c r="I201" i="31"/>
  <c r="O200" i="31"/>
  <c r="G200" i="31"/>
  <c r="M179" i="31"/>
  <c r="K178" i="31"/>
  <c r="Q1137" i="31"/>
  <c r="I1137" i="31"/>
  <c r="O1136" i="31"/>
  <c r="G1136" i="31"/>
  <c r="M199" i="31"/>
  <c r="K198" i="31"/>
  <c r="Q189" i="31"/>
  <c r="I189" i="31"/>
  <c r="O188" i="31"/>
  <c r="G188" i="31"/>
  <c r="M183" i="31"/>
  <c r="K182" i="31"/>
  <c r="Q1135" i="31"/>
  <c r="I1135" i="31"/>
  <c r="O1134" i="31"/>
  <c r="G1134" i="31"/>
  <c r="P1085" i="31"/>
  <c r="H1085" i="31"/>
  <c r="M1084" i="31"/>
  <c r="K349" i="31"/>
  <c r="Q348" i="31"/>
  <c r="I348" i="31"/>
  <c r="O171" i="31"/>
  <c r="G171" i="31"/>
  <c r="M170" i="31"/>
  <c r="K1095" i="31"/>
  <c r="Q1094" i="31"/>
  <c r="I1094" i="31"/>
  <c r="N1133" i="31"/>
  <c r="F1133" i="31"/>
  <c r="I149" i="31"/>
  <c r="P1083" i="31"/>
  <c r="P1082" i="31"/>
  <c r="F1082" i="31"/>
  <c r="K307" i="31"/>
  <c r="P306" i="31"/>
  <c r="H306" i="31"/>
  <c r="N261" i="31"/>
  <c r="F261" i="31"/>
  <c r="L260" i="31"/>
  <c r="J327" i="31"/>
  <c r="P326" i="31"/>
  <c r="H326" i="31"/>
  <c r="N255" i="31"/>
  <c r="F255" i="31"/>
  <c r="L254" i="31"/>
  <c r="J303" i="31"/>
  <c r="P302" i="31"/>
  <c r="H302" i="31"/>
  <c r="M13" i="31"/>
  <c r="J12" i="31"/>
  <c r="P169" i="31"/>
  <c r="H169" i="31"/>
  <c r="N168" i="31"/>
  <c r="F168" i="31"/>
  <c r="P51" i="31"/>
  <c r="H51" i="31"/>
  <c r="N50" i="31"/>
  <c r="F50" i="31"/>
  <c r="L127" i="31"/>
  <c r="J126" i="31"/>
  <c r="P201" i="31"/>
  <c r="H201" i="31"/>
  <c r="N200" i="31"/>
  <c r="F200" i="31"/>
  <c r="L179" i="31"/>
  <c r="J178" i="31"/>
  <c r="P1137" i="31"/>
  <c r="H1137" i="31"/>
  <c r="N1136" i="31"/>
  <c r="F1136" i="31"/>
  <c r="L199" i="31"/>
  <c r="J198" i="31"/>
  <c r="P189" i="31"/>
  <c r="H189" i="31"/>
  <c r="N188" i="31"/>
  <c r="F188" i="31"/>
  <c r="L183" i="31"/>
  <c r="J182" i="31"/>
  <c r="P1135" i="31"/>
  <c r="H1135" i="31"/>
  <c r="N1134" i="31"/>
  <c r="F1134" i="31"/>
  <c r="O1085" i="31"/>
  <c r="G1085" i="31"/>
  <c r="L1084" i="31"/>
  <c r="J349" i="31"/>
  <c r="P348" i="31"/>
  <c r="H348" i="31"/>
  <c r="N171" i="31"/>
  <c r="F171" i="31"/>
  <c r="L170" i="31"/>
  <c r="J1095" i="31"/>
  <c r="P1094" i="31"/>
  <c r="H1094" i="31"/>
  <c r="M1133" i="31"/>
  <c r="J1132" i="31"/>
  <c r="O267" i="31"/>
  <c r="G267" i="31"/>
  <c r="L266" i="31"/>
  <c r="Q1127" i="31"/>
  <c r="J288" i="31"/>
  <c r="H149" i="31"/>
  <c r="M1083" i="31"/>
  <c r="O1082" i="31"/>
  <c r="I307" i="31"/>
  <c r="O306" i="31"/>
  <c r="G306" i="31"/>
  <c r="M261" i="31"/>
  <c r="K260" i="31"/>
  <c r="Q327" i="31"/>
  <c r="I327" i="31"/>
  <c r="O326" i="31"/>
  <c r="G326" i="31"/>
  <c r="M255" i="31"/>
  <c r="K254" i="31"/>
  <c r="Q303" i="31"/>
  <c r="I303" i="31"/>
  <c r="O302" i="31"/>
  <c r="G302" i="31"/>
  <c r="L13" i="31"/>
  <c r="Q12" i="31"/>
  <c r="I12" i="31"/>
  <c r="O169" i="31"/>
  <c r="G169" i="31"/>
  <c r="M168" i="31"/>
  <c r="O51" i="31"/>
  <c r="G51" i="31"/>
  <c r="M50" i="31"/>
  <c r="K127" i="31"/>
  <c r="Q126" i="31"/>
  <c r="I126" i="31"/>
  <c r="O201" i="31"/>
  <c r="G201" i="31"/>
  <c r="M200" i="31"/>
  <c r="K179" i="31"/>
  <c r="Q178" i="31"/>
  <c r="I178" i="31"/>
  <c r="O1137" i="31"/>
  <c r="G1137" i="31"/>
  <c r="M1136" i="31"/>
  <c r="K199" i="31"/>
  <c r="Q198" i="31"/>
  <c r="I198" i="31"/>
  <c r="O189" i="31"/>
  <c r="G189" i="31"/>
  <c r="M188" i="31"/>
  <c r="K183" i="31"/>
  <c r="Q182" i="31"/>
  <c r="I182" i="31"/>
  <c r="O1135" i="31"/>
  <c r="G1135" i="31"/>
  <c r="M1134" i="31"/>
  <c r="N1085" i="31"/>
  <c r="F1085" i="31"/>
  <c r="K1084" i="31"/>
  <c r="Q349" i="31"/>
  <c r="I349" i="31"/>
  <c r="O348" i="31"/>
  <c r="G348" i="31"/>
  <c r="M171" i="31"/>
  <c r="K170" i="31"/>
  <c r="Q1095" i="31"/>
  <c r="I1095" i="31"/>
  <c r="P1133" i="31"/>
  <c r="M1132" i="31"/>
  <c r="Q267" i="31"/>
  <c r="H267" i="31"/>
  <c r="K266" i="31"/>
  <c r="O1127" i="31"/>
  <c r="G1127" i="31"/>
  <c r="L1126" i="31"/>
  <c r="J175" i="31"/>
  <c r="P174" i="31"/>
  <c r="H174" i="31"/>
  <c r="N337" i="31"/>
  <c r="F337" i="31"/>
  <c r="L336" i="31"/>
  <c r="J277" i="31"/>
  <c r="P276" i="31"/>
  <c r="H276" i="31"/>
  <c r="N151" i="31"/>
  <c r="F151" i="31"/>
  <c r="L150" i="31"/>
  <c r="J1121" i="31"/>
  <c r="P1120" i="31"/>
  <c r="H1120" i="31"/>
  <c r="N195" i="31"/>
  <c r="F195" i="31"/>
  <c r="L194" i="31"/>
  <c r="J285" i="31"/>
  <c r="P284" i="31"/>
  <c r="H284" i="31"/>
  <c r="N311" i="31"/>
  <c r="F311" i="31"/>
  <c r="L310" i="31"/>
  <c r="J263" i="31"/>
  <c r="P262" i="31"/>
  <c r="H262" i="31"/>
  <c r="J187" i="31"/>
  <c r="P186" i="31"/>
  <c r="H186" i="31"/>
  <c r="N73" i="31"/>
  <c r="F73" i="31"/>
  <c r="L72" i="31"/>
  <c r="J77" i="31"/>
  <c r="P76" i="31"/>
  <c r="H76" i="31"/>
  <c r="N333" i="31"/>
  <c r="F333" i="31"/>
  <c r="L332" i="31"/>
  <c r="J59" i="31"/>
  <c r="P58" i="31"/>
  <c r="H58" i="31"/>
  <c r="N81" i="31"/>
  <c r="F81" i="31"/>
  <c r="L80" i="31"/>
  <c r="N57" i="31"/>
  <c r="F57" i="31"/>
  <c r="L56" i="31"/>
  <c r="J207" i="31"/>
  <c r="P206" i="31"/>
  <c r="H206" i="31"/>
  <c r="N239" i="31"/>
  <c r="G1095" i="31"/>
  <c r="L1133" i="31"/>
  <c r="L1132" i="31"/>
  <c r="P267" i="31"/>
  <c r="F267" i="31"/>
  <c r="J266" i="31"/>
  <c r="N1127" i="31"/>
  <c r="F1127" i="31"/>
  <c r="K1126" i="31"/>
  <c r="Q175" i="31"/>
  <c r="I175" i="31"/>
  <c r="O174" i="31"/>
  <c r="G174" i="31"/>
  <c r="M337" i="31"/>
  <c r="K336" i="31"/>
  <c r="Q277" i="31"/>
  <c r="I277" i="31"/>
  <c r="O276" i="31"/>
  <c r="G276" i="31"/>
  <c r="M151" i="31"/>
  <c r="K150" i="31"/>
  <c r="Q1121" i="31"/>
  <c r="I1121" i="31"/>
  <c r="O1120" i="31"/>
  <c r="G1120" i="31"/>
  <c r="M195" i="31"/>
  <c r="K194" i="31"/>
  <c r="Q285" i="31"/>
  <c r="I285" i="31"/>
  <c r="O284" i="31"/>
  <c r="G284" i="31"/>
  <c r="M311" i="31"/>
  <c r="K310" i="31"/>
  <c r="Q263" i="31"/>
  <c r="I263" i="31"/>
  <c r="O262" i="31"/>
  <c r="G262" i="31"/>
  <c r="Q187" i="31"/>
  <c r="I187" i="31"/>
  <c r="O186" i="31"/>
  <c r="G186" i="31"/>
  <c r="M73" i="31"/>
  <c r="K72" i="31"/>
  <c r="Q77" i="31"/>
  <c r="I77" i="31"/>
  <c r="O76" i="31"/>
  <c r="G76" i="31"/>
  <c r="M333" i="31"/>
  <c r="K332" i="31"/>
  <c r="Q59" i="31"/>
  <c r="I59" i="31"/>
  <c r="O58" i="31"/>
  <c r="G58" i="31"/>
  <c r="M81" i="31"/>
  <c r="K80" i="31"/>
  <c r="M57" i="31"/>
  <c r="K56" i="31"/>
  <c r="Q207" i="31"/>
  <c r="I207" i="31"/>
  <c r="O206" i="31"/>
  <c r="G206" i="31"/>
  <c r="F1095" i="31"/>
  <c r="J1133" i="31"/>
  <c r="K1132" i="31"/>
  <c r="N267" i="31"/>
  <c r="I266" i="31"/>
  <c r="M1127" i="31"/>
  <c r="J1126" i="31"/>
  <c r="P175" i="31"/>
  <c r="H175" i="31"/>
  <c r="N174" i="31"/>
  <c r="F174" i="31"/>
  <c r="L337" i="31"/>
  <c r="J336" i="31"/>
  <c r="P277" i="31"/>
  <c r="H277" i="31"/>
  <c r="N276" i="31"/>
  <c r="F276" i="31"/>
  <c r="L151" i="31"/>
  <c r="J150" i="31"/>
  <c r="P1121" i="31"/>
  <c r="H1121" i="31"/>
  <c r="N1120" i="31"/>
  <c r="F1120" i="31"/>
  <c r="L195" i="31"/>
  <c r="J194" i="31"/>
  <c r="P285" i="31"/>
  <c r="H285" i="31"/>
  <c r="N284" i="31"/>
  <c r="F284" i="31"/>
  <c r="L311" i="31"/>
  <c r="J310" i="31"/>
  <c r="P263" i="31"/>
  <c r="H263" i="31"/>
  <c r="N262" i="31"/>
  <c r="F262" i="31"/>
  <c r="P187" i="31"/>
  <c r="H187" i="31"/>
  <c r="N186" i="31"/>
  <c r="F186" i="31"/>
  <c r="L73" i="31"/>
  <c r="J72" i="31"/>
  <c r="P77" i="31"/>
  <c r="H77" i="31"/>
  <c r="N76" i="31"/>
  <c r="F76" i="31"/>
  <c r="L333" i="31"/>
  <c r="J332" i="31"/>
  <c r="P59" i="31"/>
  <c r="H59" i="31"/>
  <c r="N58" i="31"/>
  <c r="F58" i="31"/>
  <c r="L81" i="31"/>
  <c r="J80" i="31"/>
  <c r="L57" i="31"/>
  <c r="J56" i="31"/>
  <c r="P207" i="31"/>
  <c r="H207" i="31"/>
  <c r="O1094" i="31"/>
  <c r="I1133" i="31"/>
  <c r="I1132" i="31"/>
  <c r="M267" i="31"/>
  <c r="Q266" i="31"/>
  <c r="H266" i="31"/>
  <c r="L1127" i="31"/>
  <c r="Q1126" i="31"/>
  <c r="I1126" i="31"/>
  <c r="O175" i="31"/>
  <c r="G175" i="31"/>
  <c r="M174" i="31"/>
  <c r="K337" i="31"/>
  <c r="Q336" i="31"/>
  <c r="I336" i="31"/>
  <c r="O277" i="31"/>
  <c r="G277" i="31"/>
  <c r="M276" i="31"/>
  <c r="K151" i="31"/>
  <c r="Q150" i="31"/>
  <c r="I150" i="31"/>
  <c r="O1121" i="31"/>
  <c r="G1121" i="31"/>
  <c r="M1120" i="31"/>
  <c r="K195" i="31"/>
  <c r="Q194" i="31"/>
  <c r="I194" i="31"/>
  <c r="O285" i="31"/>
  <c r="G285" i="31"/>
  <c r="M284" i="31"/>
  <c r="K311" i="31"/>
  <c r="Q310" i="31"/>
  <c r="I310" i="31"/>
  <c r="O263" i="31"/>
  <c r="G263" i="31"/>
  <c r="M262" i="31"/>
  <c r="O187" i="31"/>
  <c r="G187" i="31"/>
  <c r="M186" i="31"/>
  <c r="K73" i="31"/>
  <c r="Q72" i="31"/>
  <c r="I72" i="31"/>
  <c r="O77" i="31"/>
  <c r="G77" i="31"/>
  <c r="M76" i="31"/>
  <c r="K333" i="31"/>
  <c r="Q332" i="31"/>
  <c r="I332" i="31"/>
  <c r="O59" i="31"/>
  <c r="G59" i="31"/>
  <c r="M58" i="31"/>
  <c r="K81" i="31"/>
  <c r="Q80" i="31"/>
  <c r="I80" i="31"/>
  <c r="K57" i="31"/>
  <c r="Q56" i="31"/>
  <c r="I56" i="31"/>
  <c r="O207" i="31"/>
  <c r="M1094" i="31"/>
  <c r="H1133" i="31"/>
  <c r="H1132" i="31"/>
  <c r="L267" i="31"/>
  <c r="P266" i="31"/>
  <c r="G266" i="31"/>
  <c r="K1127" i="31"/>
  <c r="P1126" i="31"/>
  <c r="H1126" i="31"/>
  <c r="N175" i="31"/>
  <c r="F175" i="31"/>
  <c r="L174" i="31"/>
  <c r="J337" i="31"/>
  <c r="P336" i="31"/>
  <c r="H336" i="31"/>
  <c r="N277" i="31"/>
  <c r="F277" i="31"/>
  <c r="L276" i="31"/>
  <c r="J151" i="31"/>
  <c r="P150" i="31"/>
  <c r="H150" i="31"/>
  <c r="N1121" i="31"/>
  <c r="F1121" i="31"/>
  <c r="L1120" i="31"/>
  <c r="J195" i="31"/>
  <c r="P194" i="31"/>
  <c r="H194" i="31"/>
  <c r="N285" i="31"/>
  <c r="F285" i="31"/>
  <c r="L284" i="31"/>
  <c r="J311" i="31"/>
  <c r="P310" i="31"/>
  <c r="H310" i="31"/>
  <c r="N263" i="31"/>
  <c r="F263" i="31"/>
  <c r="L262" i="31"/>
  <c r="N187" i="31"/>
  <c r="F187" i="31"/>
  <c r="L186" i="31"/>
  <c r="J73" i="31"/>
  <c r="P72" i="31"/>
  <c r="H72" i="31"/>
  <c r="N77" i="31"/>
  <c r="F77" i="31"/>
  <c r="L76" i="31"/>
  <c r="J333" i="31"/>
  <c r="P332" i="31"/>
  <c r="H332" i="31"/>
  <c r="N59" i="31"/>
  <c r="F59" i="31"/>
  <c r="L58" i="31"/>
  <c r="J81" i="31"/>
  <c r="P80" i="31"/>
  <c r="H80" i="31"/>
  <c r="J57" i="31"/>
  <c r="P56" i="31"/>
  <c r="H56" i="31"/>
  <c r="N207" i="31"/>
  <c r="F207" i="31"/>
  <c r="L206" i="31"/>
  <c r="J239" i="31"/>
  <c r="L1094" i="31"/>
  <c r="Q1132" i="31"/>
  <c r="G1132" i="31"/>
  <c r="K267" i="31"/>
  <c r="O266" i="31"/>
  <c r="F266" i="31"/>
  <c r="J1127" i="31"/>
  <c r="O1126" i="31"/>
  <c r="G1126" i="31"/>
  <c r="M175" i="31"/>
  <c r="K174" i="31"/>
  <c r="Q337" i="31"/>
  <c r="I337" i="31"/>
  <c r="O336" i="31"/>
  <c r="G336" i="31"/>
  <c r="M277" i="31"/>
  <c r="K276" i="31"/>
  <c r="Q151" i="31"/>
  <c r="I151" i="31"/>
  <c r="O150" i="31"/>
  <c r="G150" i="31"/>
  <c r="M1121" i="31"/>
  <c r="K1120" i="31"/>
  <c r="Q195" i="31"/>
  <c r="I195" i="31"/>
  <c r="O194" i="31"/>
  <c r="G194" i="31"/>
  <c r="M285" i="31"/>
  <c r="K284" i="31"/>
  <c r="Q311" i="31"/>
  <c r="I311" i="31"/>
  <c r="O310" i="31"/>
  <c r="G310" i="31"/>
  <c r="M263" i="31"/>
  <c r="K262" i="31"/>
  <c r="M187" i="31"/>
  <c r="K186" i="31"/>
  <c r="Q73" i="31"/>
  <c r="I73" i="31"/>
  <c r="O72" i="31"/>
  <c r="G72" i="31"/>
  <c r="M77" i="31"/>
  <c r="K76" i="31"/>
  <c r="Q333" i="31"/>
  <c r="I333" i="31"/>
  <c r="O332" i="31"/>
  <c r="G332" i="31"/>
  <c r="M59" i="31"/>
  <c r="K58" i="31"/>
  <c r="Q81" i="31"/>
  <c r="I81" i="31"/>
  <c r="O80" i="31"/>
  <c r="G80" i="31"/>
  <c r="Q57" i="31"/>
  <c r="I57" i="31"/>
  <c r="O56" i="31"/>
  <c r="G56" i="31"/>
  <c r="M207" i="31"/>
  <c r="K206" i="31"/>
  <c r="Q239" i="31"/>
  <c r="I239" i="31"/>
  <c r="O238" i="31"/>
  <c r="G238" i="31"/>
  <c r="M209" i="31"/>
  <c r="G1094" i="31"/>
  <c r="O1132" i="31"/>
  <c r="F1132" i="31"/>
  <c r="J267" i="31"/>
  <c r="N266" i="31"/>
  <c r="I1127" i="31"/>
  <c r="N1126" i="31"/>
  <c r="F1126" i="31"/>
  <c r="L175" i="31"/>
  <c r="J174" i="31"/>
  <c r="P337" i="31"/>
  <c r="H337" i="31"/>
  <c r="N336" i="31"/>
  <c r="F336" i="31"/>
  <c r="L277" i="31"/>
  <c r="J276" i="31"/>
  <c r="P151" i="31"/>
  <c r="H151" i="31"/>
  <c r="N150" i="31"/>
  <c r="F150" i="31"/>
  <c r="L1121" i="31"/>
  <c r="J1120" i="31"/>
  <c r="P195" i="31"/>
  <c r="H195" i="31"/>
  <c r="N194" i="31"/>
  <c r="F194" i="31"/>
  <c r="L285" i="31"/>
  <c r="J284" i="31"/>
  <c r="P311" i="31"/>
  <c r="H311" i="31"/>
  <c r="N310" i="31"/>
  <c r="F310" i="31"/>
  <c r="L263" i="31"/>
  <c r="J262" i="31"/>
  <c r="L187" i="31"/>
  <c r="J186" i="31"/>
  <c r="P73" i="31"/>
  <c r="H73" i="31"/>
  <c r="N72" i="31"/>
  <c r="F72" i="31"/>
  <c r="L77" i="31"/>
  <c r="J76" i="31"/>
  <c r="P333" i="31"/>
  <c r="H333" i="31"/>
  <c r="N332" i="31"/>
  <c r="F332" i="31"/>
  <c r="L59" i="31"/>
  <c r="J58" i="31"/>
  <c r="P81" i="31"/>
  <c r="H81" i="31"/>
  <c r="N80" i="31"/>
  <c r="F80" i="31"/>
  <c r="P57" i="31"/>
  <c r="H57" i="31"/>
  <c r="N56" i="31"/>
  <c r="F56" i="31"/>
  <c r="L207" i="31"/>
  <c r="J206" i="31"/>
  <c r="P239" i="31"/>
  <c r="H239" i="31"/>
  <c r="N238" i="31"/>
  <c r="F238" i="31"/>
  <c r="H170" i="31"/>
  <c r="N1095" i="31"/>
  <c r="Q1133" i="31"/>
  <c r="N1132" i="31"/>
  <c r="I267" i="31"/>
  <c r="M266" i="31"/>
  <c r="P1127" i="31"/>
  <c r="H1127" i="31"/>
  <c r="M1126" i="31"/>
  <c r="K175" i="31"/>
  <c r="Q174" i="31"/>
  <c r="I174" i="31"/>
  <c r="O337" i="31"/>
  <c r="G337" i="31"/>
  <c r="M336" i="31"/>
  <c r="K277" i="31"/>
  <c r="Q276" i="31"/>
  <c r="I276" i="31"/>
  <c r="O151" i="31"/>
  <c r="G151" i="31"/>
  <c r="M150" i="31"/>
  <c r="K1121" i="31"/>
  <c r="Q1120" i="31"/>
  <c r="I1120" i="31"/>
  <c r="O195" i="31"/>
  <c r="G195" i="31"/>
  <c r="M194" i="31"/>
  <c r="K285" i="31"/>
  <c r="Q284" i="31"/>
  <c r="I284" i="31"/>
  <c r="O311" i="31"/>
  <c r="G311" i="31"/>
  <c r="M310" i="31"/>
  <c r="K263" i="31"/>
  <c r="Q262" i="31"/>
  <c r="I262" i="31"/>
  <c r="K187" i="31"/>
  <c r="Q186" i="31"/>
  <c r="I186" i="31"/>
  <c r="O73" i="31"/>
  <c r="G73" i="31"/>
  <c r="M72" i="31"/>
  <c r="K77" i="31"/>
  <c r="Q76" i="31"/>
  <c r="I76" i="31"/>
  <c r="O333" i="31"/>
  <c r="G333" i="31"/>
  <c r="M332" i="31"/>
  <c r="K59" i="31"/>
  <c r="Q58" i="31"/>
  <c r="I58" i="31"/>
  <c r="O81" i="31"/>
  <c r="G81" i="31"/>
  <c r="M80" i="31"/>
  <c r="O57" i="31"/>
  <c r="G57" i="31"/>
  <c r="M56" i="31"/>
  <c r="K207" i="31"/>
  <c r="Q206" i="31"/>
  <c r="I206" i="31"/>
  <c r="O239" i="31"/>
  <c r="G239" i="31"/>
  <c r="M238" i="31"/>
  <c r="K209" i="31"/>
  <c r="Q208" i="31"/>
  <c r="I208" i="31"/>
  <c r="O245" i="31"/>
  <c r="L239" i="31"/>
  <c r="K238" i="31"/>
  <c r="N209" i="31"/>
  <c r="H208" i="31"/>
  <c r="M245" i="31"/>
  <c r="K244" i="31"/>
  <c r="Q241" i="31"/>
  <c r="I241" i="31"/>
  <c r="O240" i="31"/>
  <c r="G240" i="31"/>
  <c r="M123" i="31"/>
  <c r="K122" i="31"/>
  <c r="Q91" i="31"/>
  <c r="I91" i="31"/>
  <c r="O90" i="31"/>
  <c r="G90" i="31"/>
  <c r="M85" i="31"/>
  <c r="K84" i="31"/>
  <c r="Q317" i="31"/>
  <c r="I317" i="31"/>
  <c r="O316" i="31"/>
  <c r="G316" i="31"/>
  <c r="M271" i="31"/>
  <c r="K270" i="31"/>
  <c r="Q141" i="31"/>
  <c r="I141" i="31"/>
  <c r="O140" i="31"/>
  <c r="G140" i="31"/>
  <c r="M197" i="31"/>
  <c r="K196" i="31"/>
  <c r="Q339" i="31"/>
  <c r="I339" i="31"/>
  <c r="O338" i="31"/>
  <c r="G338" i="31"/>
  <c r="M1131" i="31"/>
  <c r="K1130" i="31"/>
  <c r="Q345" i="31"/>
  <c r="I345" i="31"/>
  <c r="O344" i="31"/>
  <c r="G344" i="31"/>
  <c r="L95" i="31"/>
  <c r="Q94" i="31"/>
  <c r="I94" i="31"/>
  <c r="O215" i="31"/>
  <c r="G215" i="31"/>
  <c r="M214" i="31"/>
  <c r="K321" i="31"/>
  <c r="Q320" i="31"/>
  <c r="I320" i="31"/>
  <c r="O291" i="31"/>
  <c r="G291" i="31"/>
  <c r="M290" i="31"/>
  <c r="J11" i="31"/>
  <c r="O10" i="31"/>
  <c r="G10" i="31"/>
  <c r="M1115" i="31"/>
  <c r="K1114" i="31"/>
  <c r="M235" i="31"/>
  <c r="K234" i="31"/>
  <c r="Q1105" i="31"/>
  <c r="I1105" i="31"/>
  <c r="K239" i="31"/>
  <c r="J238" i="31"/>
  <c r="L209" i="31"/>
  <c r="P208" i="31"/>
  <c r="G208" i="31"/>
  <c r="L245" i="31"/>
  <c r="J244" i="31"/>
  <c r="P241" i="31"/>
  <c r="H241" i="31"/>
  <c r="N240" i="31"/>
  <c r="F240" i="31"/>
  <c r="L123" i="31"/>
  <c r="J122" i="31"/>
  <c r="P91" i="31"/>
  <c r="H91" i="31"/>
  <c r="N90" i="31"/>
  <c r="F90" i="31"/>
  <c r="L85" i="31"/>
  <c r="J84" i="31"/>
  <c r="P317" i="31"/>
  <c r="H317" i="31"/>
  <c r="N316" i="31"/>
  <c r="F316" i="31"/>
  <c r="L271" i="31"/>
  <c r="J270" i="31"/>
  <c r="P141" i="31"/>
  <c r="H141" i="31"/>
  <c r="N140" i="31"/>
  <c r="F140" i="31"/>
  <c r="L197" i="31"/>
  <c r="J196" i="31"/>
  <c r="P339" i="31"/>
  <c r="H339" i="31"/>
  <c r="N338" i="31"/>
  <c r="F338" i="31"/>
  <c r="L1131" i="31"/>
  <c r="J1130" i="31"/>
  <c r="P345" i="31"/>
  <c r="H345" i="31"/>
  <c r="N344" i="31"/>
  <c r="F344" i="31"/>
  <c r="K95" i="31"/>
  <c r="P94" i="31"/>
  <c r="H94" i="31"/>
  <c r="N215" i="31"/>
  <c r="F215" i="31"/>
  <c r="L214" i="31"/>
  <c r="J321" i="31"/>
  <c r="P320" i="31"/>
  <c r="H320" i="31"/>
  <c r="N291" i="31"/>
  <c r="F291" i="31"/>
  <c r="L290" i="31"/>
  <c r="Q11" i="31"/>
  <c r="I11" i="31"/>
  <c r="N10" i="31"/>
  <c r="F10" i="31"/>
  <c r="L1115" i="31"/>
  <c r="J1114" i="31"/>
  <c r="G207" i="31"/>
  <c r="F239" i="31"/>
  <c r="I238" i="31"/>
  <c r="J209" i="31"/>
  <c r="O208" i="31"/>
  <c r="F208" i="31"/>
  <c r="K245" i="31"/>
  <c r="Q244" i="31"/>
  <c r="I244" i="31"/>
  <c r="O241" i="31"/>
  <c r="G241" i="31"/>
  <c r="M240" i="31"/>
  <c r="K123" i="31"/>
  <c r="Q122" i="31"/>
  <c r="I122" i="31"/>
  <c r="O91" i="31"/>
  <c r="G91" i="31"/>
  <c r="M90" i="31"/>
  <c r="K85" i="31"/>
  <c r="Q84" i="31"/>
  <c r="I84" i="31"/>
  <c r="O317" i="31"/>
  <c r="G317" i="31"/>
  <c r="M316" i="31"/>
  <c r="K271" i="31"/>
  <c r="Q270" i="31"/>
  <c r="I270" i="31"/>
  <c r="O141" i="31"/>
  <c r="G141" i="31"/>
  <c r="M140" i="31"/>
  <c r="K197" i="31"/>
  <c r="Q196" i="31"/>
  <c r="I196" i="31"/>
  <c r="O339" i="31"/>
  <c r="G339" i="31"/>
  <c r="M338" i="31"/>
  <c r="K1131" i="31"/>
  <c r="Q1130" i="31"/>
  <c r="I1130" i="31"/>
  <c r="O345" i="31"/>
  <c r="G345" i="31"/>
  <c r="M344" i="31"/>
  <c r="J95" i="31"/>
  <c r="O94" i="31"/>
  <c r="G94" i="31"/>
  <c r="M215" i="31"/>
  <c r="K214" i="31"/>
  <c r="Q321" i="31"/>
  <c r="I321" i="31"/>
  <c r="O320" i="31"/>
  <c r="G320" i="31"/>
  <c r="M291" i="31"/>
  <c r="K290" i="31"/>
  <c r="P11" i="31"/>
  <c r="H11" i="31"/>
  <c r="M10" i="31"/>
  <c r="K1115" i="31"/>
  <c r="Q1114" i="31"/>
  <c r="I1114" i="31"/>
  <c r="N206" i="31"/>
  <c r="H238" i="31"/>
  <c r="I209" i="31"/>
  <c r="N208" i="31"/>
  <c r="J245" i="31"/>
  <c r="P244" i="31"/>
  <c r="H244" i="31"/>
  <c r="N241" i="31"/>
  <c r="F241" i="31"/>
  <c r="L240" i="31"/>
  <c r="J123" i="31"/>
  <c r="P122" i="31"/>
  <c r="H122" i="31"/>
  <c r="N91" i="31"/>
  <c r="F91" i="31"/>
  <c r="L90" i="31"/>
  <c r="J85" i="31"/>
  <c r="P84" i="31"/>
  <c r="H84" i="31"/>
  <c r="N317" i="31"/>
  <c r="F317" i="31"/>
  <c r="L316" i="31"/>
  <c r="J271" i="31"/>
  <c r="P270" i="31"/>
  <c r="H270" i="31"/>
  <c r="N141" i="31"/>
  <c r="F141" i="31"/>
  <c r="L140" i="31"/>
  <c r="J197" i="31"/>
  <c r="P196" i="31"/>
  <c r="H196" i="31"/>
  <c r="N339" i="31"/>
  <c r="F339" i="31"/>
  <c r="L338" i="31"/>
  <c r="J1131" i="31"/>
  <c r="P1130" i="31"/>
  <c r="H1130" i="31"/>
  <c r="N345" i="31"/>
  <c r="F345" i="31"/>
  <c r="L344" i="31"/>
  <c r="Q95" i="31"/>
  <c r="I95" i="31"/>
  <c r="N94" i="31"/>
  <c r="F94" i="31"/>
  <c r="L215" i="31"/>
  <c r="J214" i="31"/>
  <c r="P321" i="31"/>
  <c r="H321" i="31"/>
  <c r="N320" i="31"/>
  <c r="F320" i="31"/>
  <c r="L291" i="31"/>
  <c r="J290" i="31"/>
  <c r="O11" i="31"/>
  <c r="G11" i="31"/>
  <c r="L10" i="31"/>
  <c r="J1115" i="31"/>
  <c r="P1114" i="31"/>
  <c r="H1114" i="31"/>
  <c r="M206" i="31"/>
  <c r="H209" i="31"/>
  <c r="M208" i="31"/>
  <c r="I245" i="31"/>
  <c r="O244" i="31"/>
  <c r="G244" i="31"/>
  <c r="M241" i="31"/>
  <c r="K240" i="31"/>
  <c r="Q123" i="31"/>
  <c r="I123" i="31"/>
  <c r="O122" i="31"/>
  <c r="G122" i="31"/>
  <c r="M91" i="31"/>
  <c r="K90" i="31"/>
  <c r="Q85" i="31"/>
  <c r="I85" i="31"/>
  <c r="O84" i="31"/>
  <c r="G84" i="31"/>
  <c r="M317" i="31"/>
  <c r="K316" i="31"/>
  <c r="Q271" i="31"/>
  <c r="I271" i="31"/>
  <c r="O270" i="31"/>
  <c r="G270" i="31"/>
  <c r="M141" i="31"/>
  <c r="K140" i="31"/>
  <c r="Q197" i="31"/>
  <c r="I197" i="31"/>
  <c r="O196" i="31"/>
  <c r="G196" i="31"/>
  <c r="M339" i="31"/>
  <c r="K338" i="31"/>
  <c r="Q1131" i="31"/>
  <c r="I1131" i="31"/>
  <c r="O1130" i="31"/>
  <c r="G1130" i="31"/>
  <c r="M345" i="31"/>
  <c r="K344" i="31"/>
  <c r="P95" i="31"/>
  <c r="H95" i="31"/>
  <c r="M94" i="31"/>
  <c r="K215" i="31"/>
  <c r="Q214" i="31"/>
  <c r="I214" i="31"/>
  <c r="O321" i="31"/>
  <c r="G321" i="31"/>
  <c r="M320" i="31"/>
  <c r="K291" i="31"/>
  <c r="Q290" i="31"/>
  <c r="I290" i="31"/>
  <c r="N11" i="31"/>
  <c r="F11" i="31"/>
  <c r="K10" i="31"/>
  <c r="Q1115" i="31"/>
  <c r="I1115" i="31"/>
  <c r="O1114" i="31"/>
  <c r="G1114" i="31"/>
  <c r="Q235" i="31"/>
  <c r="I235" i="31"/>
  <c r="O234" i="31"/>
  <c r="G234" i="31"/>
  <c r="M1105" i="31"/>
  <c r="F206" i="31"/>
  <c r="Q238" i="31"/>
  <c r="Q209" i="31"/>
  <c r="G209" i="31"/>
  <c r="L208" i="31"/>
  <c r="Q245" i="31"/>
  <c r="H245" i="31"/>
  <c r="N244" i="31"/>
  <c r="F244" i="31"/>
  <c r="L241" i="31"/>
  <c r="J240" i="31"/>
  <c r="P123" i="31"/>
  <c r="H123" i="31"/>
  <c r="N122" i="31"/>
  <c r="F122" i="31"/>
  <c r="L91" i="31"/>
  <c r="J90" i="31"/>
  <c r="P85" i="31"/>
  <c r="H85" i="31"/>
  <c r="N84" i="31"/>
  <c r="F84" i="31"/>
  <c r="L317" i="31"/>
  <c r="J316" i="31"/>
  <c r="P271" i="31"/>
  <c r="H271" i="31"/>
  <c r="N270" i="31"/>
  <c r="F270" i="31"/>
  <c r="L141" i="31"/>
  <c r="J140" i="31"/>
  <c r="P197" i="31"/>
  <c r="H197" i="31"/>
  <c r="N196" i="31"/>
  <c r="F196" i="31"/>
  <c r="L339" i="31"/>
  <c r="J338" i="31"/>
  <c r="P1131" i="31"/>
  <c r="H1131" i="31"/>
  <c r="N1130" i="31"/>
  <c r="F1130" i="31"/>
  <c r="L345" i="31"/>
  <c r="J344" i="31"/>
  <c r="O95" i="31"/>
  <c r="G95" i="31"/>
  <c r="L94" i="31"/>
  <c r="J215" i="31"/>
  <c r="P214" i="31"/>
  <c r="H214" i="31"/>
  <c r="N321" i="31"/>
  <c r="F321" i="31"/>
  <c r="L320" i="31"/>
  <c r="J291" i="31"/>
  <c r="P290" i="31"/>
  <c r="H290" i="31"/>
  <c r="M11" i="31"/>
  <c r="J10" i="31"/>
  <c r="P1115" i="31"/>
  <c r="H1115" i="31"/>
  <c r="N1114" i="31"/>
  <c r="F1114" i="31"/>
  <c r="P235" i="31"/>
  <c r="H235" i="31"/>
  <c r="N234" i="31"/>
  <c r="P238" i="31"/>
  <c r="P209" i="31"/>
  <c r="F209" i="31"/>
  <c r="K208" i="31"/>
  <c r="P245" i="31"/>
  <c r="G245" i="31"/>
  <c r="M244" i="31"/>
  <c r="K241" i="31"/>
  <c r="Q240" i="31"/>
  <c r="I240" i="31"/>
  <c r="O123" i="31"/>
  <c r="G123" i="31"/>
  <c r="M122" i="31"/>
  <c r="K91" i="31"/>
  <c r="Q90" i="31"/>
  <c r="I90" i="31"/>
  <c r="O85" i="31"/>
  <c r="G85" i="31"/>
  <c r="M84" i="31"/>
  <c r="K317" i="31"/>
  <c r="Q316" i="31"/>
  <c r="I316" i="31"/>
  <c r="O271" i="31"/>
  <c r="G271" i="31"/>
  <c r="M270" i="31"/>
  <c r="K141" i="31"/>
  <c r="Q140" i="31"/>
  <c r="I140" i="31"/>
  <c r="O197" i="31"/>
  <c r="G197" i="31"/>
  <c r="M196" i="31"/>
  <c r="K339" i="31"/>
  <c r="Q338" i="31"/>
  <c r="I338" i="31"/>
  <c r="O1131" i="31"/>
  <c r="G1131" i="31"/>
  <c r="M1130" i="31"/>
  <c r="K345" i="31"/>
  <c r="Q344" i="31"/>
  <c r="I344" i="31"/>
  <c r="N95" i="31"/>
  <c r="F95" i="31"/>
  <c r="K94" i="31"/>
  <c r="Q215" i="31"/>
  <c r="I215" i="31"/>
  <c r="O214" i="31"/>
  <c r="G214" i="31"/>
  <c r="M321" i="31"/>
  <c r="K320" i="31"/>
  <c r="Q291" i="31"/>
  <c r="I291" i="31"/>
  <c r="O290" i="31"/>
  <c r="G290" i="31"/>
  <c r="L11" i="31"/>
  <c r="Q10" i="31"/>
  <c r="I10" i="31"/>
  <c r="O1115" i="31"/>
  <c r="G1115" i="31"/>
  <c r="M1114" i="31"/>
  <c r="O235" i="31"/>
  <c r="G235" i="31"/>
  <c r="M239" i="31"/>
  <c r="L238" i="31"/>
  <c r="O209" i="31"/>
  <c r="J208" i="31"/>
  <c r="N245" i="31"/>
  <c r="F245" i="31"/>
  <c r="L244" i="31"/>
  <c r="J241" i="31"/>
  <c r="P240" i="31"/>
  <c r="H240" i="31"/>
  <c r="N123" i="31"/>
  <c r="F123" i="31"/>
  <c r="L122" i="31"/>
  <c r="J91" i="31"/>
  <c r="P90" i="31"/>
  <c r="H90" i="31"/>
  <c r="N85" i="31"/>
  <c r="F85" i="31"/>
  <c r="L84" i="31"/>
  <c r="J317" i="31"/>
  <c r="P316" i="31"/>
  <c r="H316" i="31"/>
  <c r="N271" i="31"/>
  <c r="F271" i="31"/>
  <c r="L270" i="31"/>
  <c r="J141" i="31"/>
  <c r="P140" i="31"/>
  <c r="H140" i="31"/>
  <c r="N197" i="31"/>
  <c r="F197" i="31"/>
  <c r="L196" i="31"/>
  <c r="J339" i="31"/>
  <c r="P338" i="31"/>
  <c r="H338" i="31"/>
  <c r="N1131" i="31"/>
  <c r="F1131" i="31"/>
  <c r="L1130" i="31"/>
  <c r="J345" i="31"/>
  <c r="P344" i="31"/>
  <c r="H344" i="31"/>
  <c r="M95" i="31"/>
  <c r="J94" i="31"/>
  <c r="P215" i="31"/>
  <c r="H215" i="31"/>
  <c r="N214" i="31"/>
  <c r="F214" i="31"/>
  <c r="L321" i="31"/>
  <c r="J320" i="31"/>
  <c r="P291" i="31"/>
  <c r="H291" i="31"/>
  <c r="N290" i="31"/>
  <c r="F290" i="31"/>
  <c r="K11" i="31"/>
  <c r="P10" i="31"/>
  <c r="H10" i="31"/>
  <c r="N1115" i="31"/>
  <c r="F1115" i="31"/>
  <c r="L1114" i="31"/>
  <c r="N235" i="31"/>
  <c r="F235" i="31"/>
  <c r="L234" i="31"/>
  <c r="J1105" i="31"/>
  <c r="P1104" i="31"/>
  <c r="H1104" i="31"/>
  <c r="Q234" i="31"/>
  <c r="P1105" i="31"/>
  <c r="J1104" i="31"/>
  <c r="J269" i="31"/>
  <c r="P268" i="31"/>
  <c r="H268" i="31"/>
  <c r="N173" i="31"/>
  <c r="F173" i="31"/>
  <c r="L172" i="31"/>
  <c r="J265" i="31"/>
  <c r="P264" i="31"/>
  <c r="H264" i="31"/>
  <c r="N191" i="31"/>
  <c r="F191" i="31"/>
  <c r="L190" i="31"/>
  <c r="J273" i="31"/>
  <c r="P272" i="31"/>
  <c r="H272" i="31"/>
  <c r="N377" i="31"/>
  <c r="F377" i="31"/>
  <c r="L376" i="31"/>
  <c r="J375" i="31"/>
  <c r="P374" i="31"/>
  <c r="H374" i="31"/>
  <c r="N373" i="31"/>
  <c r="F373" i="31"/>
  <c r="L372" i="31"/>
  <c r="J371" i="31"/>
  <c r="P370" i="31"/>
  <c r="H370" i="31"/>
  <c r="N369" i="31"/>
  <c r="F369" i="31"/>
  <c r="L368" i="31"/>
  <c r="J367" i="31"/>
  <c r="P366" i="31"/>
  <c r="H366" i="31"/>
  <c r="N365" i="31"/>
  <c r="F365" i="31"/>
  <c r="L364" i="31"/>
  <c r="J363" i="31"/>
  <c r="P362" i="31"/>
  <c r="H362" i="31"/>
  <c r="N361" i="31"/>
  <c r="F361" i="31"/>
  <c r="L360" i="31"/>
  <c r="J359" i="31"/>
  <c r="P358" i="31"/>
  <c r="H358" i="31"/>
  <c r="N137" i="31"/>
  <c r="F137" i="31"/>
  <c r="L136" i="31"/>
  <c r="J133" i="31"/>
  <c r="P132" i="31"/>
  <c r="H132" i="31"/>
  <c r="N353" i="31"/>
  <c r="F353" i="31"/>
  <c r="L352" i="31"/>
  <c r="J135" i="31"/>
  <c r="P134" i="31"/>
  <c r="H134" i="31"/>
  <c r="N131" i="31"/>
  <c r="F131" i="31"/>
  <c r="L130" i="31"/>
  <c r="J9" i="31"/>
  <c r="P8" i="31"/>
  <c r="H8"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P234" i="31"/>
  <c r="O1105" i="31"/>
  <c r="I1104" i="31"/>
  <c r="Q269" i="31"/>
  <c r="I269" i="31"/>
  <c r="O268" i="31"/>
  <c r="G268" i="31"/>
  <c r="M173" i="31"/>
  <c r="K172" i="31"/>
  <c r="Q265" i="31"/>
  <c r="I265" i="31"/>
  <c r="O264" i="31"/>
  <c r="G264" i="31"/>
  <c r="M191" i="31"/>
  <c r="K190" i="31"/>
  <c r="Q273" i="31"/>
  <c r="I273" i="31"/>
  <c r="O272" i="31"/>
  <c r="G272" i="31"/>
  <c r="M377" i="31"/>
  <c r="K376" i="31"/>
  <c r="Q375" i="31"/>
  <c r="I375" i="31"/>
  <c r="O374" i="31"/>
  <c r="G374" i="31"/>
  <c r="M373" i="31"/>
  <c r="K372" i="31"/>
  <c r="Q371" i="31"/>
  <c r="I371" i="31"/>
  <c r="O370" i="31"/>
  <c r="G370" i="31"/>
  <c r="M369" i="31"/>
  <c r="K368" i="31"/>
  <c r="Q367" i="31"/>
  <c r="I367" i="31"/>
  <c r="O366" i="31"/>
  <c r="G366" i="31"/>
  <c r="M365" i="31"/>
  <c r="K364" i="31"/>
  <c r="Q363" i="31"/>
  <c r="I363" i="31"/>
  <c r="O362" i="31"/>
  <c r="G362" i="31"/>
  <c r="M361" i="31"/>
  <c r="K360" i="31"/>
  <c r="Q359" i="31"/>
  <c r="I359" i="31"/>
  <c r="O358" i="31"/>
  <c r="G358" i="31"/>
  <c r="M137" i="31"/>
  <c r="K136" i="31"/>
  <c r="Q133" i="31"/>
  <c r="I133" i="31"/>
  <c r="O132" i="31"/>
  <c r="G132" i="31"/>
  <c r="M353" i="31"/>
  <c r="K352" i="31"/>
  <c r="Q135" i="31"/>
  <c r="I135" i="31"/>
  <c r="O134" i="31"/>
  <c r="G134" i="31"/>
  <c r="M131" i="31"/>
  <c r="K130" i="31"/>
  <c r="Q9" i="31"/>
  <c r="I9" i="31"/>
  <c r="O8" i="31"/>
  <c r="G8"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M234" i="31"/>
  <c r="N1105" i="31"/>
  <c r="Q1104" i="31"/>
  <c r="G1104" i="31"/>
  <c r="P269" i="31"/>
  <c r="H269" i="31"/>
  <c r="N268" i="31"/>
  <c r="F268" i="31"/>
  <c r="L173" i="31"/>
  <c r="J172" i="31"/>
  <c r="P265" i="31"/>
  <c r="H265" i="31"/>
  <c r="N264" i="31"/>
  <c r="F264" i="31"/>
  <c r="L191" i="31"/>
  <c r="J190" i="31"/>
  <c r="P273" i="31"/>
  <c r="H273" i="31"/>
  <c r="N272" i="31"/>
  <c r="F272" i="31"/>
  <c r="L377" i="31"/>
  <c r="J376" i="31"/>
  <c r="P375" i="31"/>
  <c r="H375" i="31"/>
  <c r="N374" i="31"/>
  <c r="F374" i="31"/>
  <c r="L373" i="31"/>
  <c r="J372" i="31"/>
  <c r="P371" i="31"/>
  <c r="H371" i="31"/>
  <c r="N370" i="31"/>
  <c r="F370" i="31"/>
  <c r="L369" i="31"/>
  <c r="J368" i="31"/>
  <c r="P367" i="31"/>
  <c r="H367" i="31"/>
  <c r="N366" i="31"/>
  <c r="F366" i="31"/>
  <c r="L365" i="31"/>
  <c r="J364" i="31"/>
  <c r="P363" i="31"/>
  <c r="H363" i="31"/>
  <c r="N362" i="31"/>
  <c r="F362" i="31"/>
  <c r="L361" i="31"/>
  <c r="J360" i="31"/>
  <c r="P359" i="31"/>
  <c r="H359" i="31"/>
  <c r="N358" i="31"/>
  <c r="F358" i="31"/>
  <c r="L137" i="31"/>
  <c r="J136" i="31"/>
  <c r="P133" i="31"/>
  <c r="H133" i="31"/>
  <c r="N132" i="31"/>
  <c r="F132" i="31"/>
  <c r="L353" i="31"/>
  <c r="J352" i="31"/>
  <c r="P135" i="31"/>
  <c r="H135" i="31"/>
  <c r="N134" i="31"/>
  <c r="F134" i="31"/>
  <c r="L131" i="31"/>
  <c r="J130" i="31"/>
  <c r="P9" i="31"/>
  <c r="H9" i="31"/>
  <c r="N8" i="31"/>
  <c r="F8"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J234" i="31"/>
  <c r="L1105" i="31"/>
  <c r="O1104" i="31"/>
  <c r="F1104" i="31"/>
  <c r="O269" i="31"/>
  <c r="G269" i="31"/>
  <c r="M268" i="31"/>
  <c r="K173" i="31"/>
  <c r="Q172" i="31"/>
  <c r="I172" i="31"/>
  <c r="O265" i="31"/>
  <c r="G265" i="31"/>
  <c r="M264" i="31"/>
  <c r="K191" i="31"/>
  <c r="Q190" i="31"/>
  <c r="I190" i="31"/>
  <c r="O273" i="31"/>
  <c r="G273" i="31"/>
  <c r="M272" i="31"/>
  <c r="K377" i="31"/>
  <c r="Q376" i="31"/>
  <c r="I376" i="31"/>
  <c r="O375" i="31"/>
  <c r="G375" i="31"/>
  <c r="M374" i="31"/>
  <c r="K373" i="31"/>
  <c r="Q372" i="31"/>
  <c r="I372" i="31"/>
  <c r="O371" i="31"/>
  <c r="G371" i="31"/>
  <c r="M370" i="31"/>
  <c r="K369" i="31"/>
  <c r="Q368" i="31"/>
  <c r="I368" i="31"/>
  <c r="O367" i="31"/>
  <c r="G367" i="31"/>
  <c r="M366" i="31"/>
  <c r="K365" i="31"/>
  <c r="Q364" i="31"/>
  <c r="I364" i="31"/>
  <c r="O363" i="31"/>
  <c r="G363" i="31"/>
  <c r="M362" i="31"/>
  <c r="K361" i="31"/>
  <c r="Q360" i="31"/>
  <c r="I360" i="31"/>
  <c r="O359" i="31"/>
  <c r="G359" i="31"/>
  <c r="M358" i="31"/>
  <c r="K137" i="31"/>
  <c r="Q136" i="31"/>
  <c r="I136" i="31"/>
  <c r="O133" i="31"/>
  <c r="G133" i="31"/>
  <c r="M132" i="31"/>
  <c r="K353" i="31"/>
  <c r="Q352" i="31"/>
  <c r="I352" i="31"/>
  <c r="O135" i="31"/>
  <c r="G135" i="31"/>
  <c r="M134" i="31"/>
  <c r="K131" i="31"/>
  <c r="Q130" i="31"/>
  <c r="I130" i="31"/>
  <c r="O9" i="31"/>
  <c r="G9" i="31"/>
  <c r="M8"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L235" i="31"/>
  <c r="I234" i="31"/>
  <c r="K1105" i="31"/>
  <c r="N1104" i="31"/>
  <c r="N269" i="31"/>
  <c r="F269" i="31"/>
  <c r="L268" i="31"/>
  <c r="J173" i="31"/>
  <c r="P172" i="31"/>
  <c r="H172" i="31"/>
  <c r="N265" i="31"/>
  <c r="F265" i="31"/>
  <c r="L264" i="31"/>
  <c r="J191" i="31"/>
  <c r="P190" i="31"/>
  <c r="H190" i="31"/>
  <c r="N273" i="31"/>
  <c r="F273" i="31"/>
  <c r="L272" i="31"/>
  <c r="J377" i="31"/>
  <c r="P376" i="31"/>
  <c r="H376" i="31"/>
  <c r="N375" i="31"/>
  <c r="F375" i="31"/>
  <c r="L374" i="31"/>
  <c r="J373" i="31"/>
  <c r="P372" i="31"/>
  <c r="H372" i="31"/>
  <c r="N371" i="31"/>
  <c r="F371" i="31"/>
  <c r="L370" i="31"/>
  <c r="J369" i="31"/>
  <c r="P368" i="31"/>
  <c r="H368" i="31"/>
  <c r="N367" i="31"/>
  <c r="F367" i="31"/>
  <c r="L366" i="31"/>
  <c r="J365" i="31"/>
  <c r="P364" i="31"/>
  <c r="H364" i="31"/>
  <c r="N363" i="31"/>
  <c r="F363" i="31"/>
  <c r="L362" i="31"/>
  <c r="J361" i="31"/>
  <c r="P360" i="31"/>
  <c r="H360" i="31"/>
  <c r="N359" i="31"/>
  <c r="F359" i="31"/>
  <c r="L358" i="31"/>
  <c r="J137" i="31"/>
  <c r="P136" i="31"/>
  <c r="H136" i="31"/>
  <c r="N133" i="31"/>
  <c r="F133" i="31"/>
  <c r="L132" i="31"/>
  <c r="J353" i="31"/>
  <c r="P352" i="31"/>
  <c r="H352" i="31"/>
  <c r="N135" i="31"/>
  <c r="F135" i="31"/>
  <c r="L134" i="31"/>
  <c r="J131" i="31"/>
  <c r="P130" i="31"/>
  <c r="H130" i="31"/>
  <c r="N9" i="31"/>
  <c r="F9" i="31"/>
  <c r="L8"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K235" i="31"/>
  <c r="H234" i="31"/>
  <c r="H1105" i="31"/>
  <c r="M1104" i="31"/>
  <c r="M269" i="31"/>
  <c r="K268" i="31"/>
  <c r="Q173" i="31"/>
  <c r="I173" i="31"/>
  <c r="O172" i="31"/>
  <c r="G172" i="31"/>
  <c r="M265" i="31"/>
  <c r="K264" i="31"/>
  <c r="Q191" i="31"/>
  <c r="I191" i="31"/>
  <c r="O190" i="31"/>
  <c r="G190" i="31"/>
  <c r="M273" i="31"/>
  <c r="K272" i="31"/>
  <c r="Q377" i="31"/>
  <c r="I377" i="31"/>
  <c r="O376" i="31"/>
  <c r="G376" i="31"/>
  <c r="M375" i="31"/>
  <c r="K374" i="31"/>
  <c r="Q373" i="31"/>
  <c r="I373" i="31"/>
  <c r="O372" i="31"/>
  <c r="G372" i="31"/>
  <c r="M371" i="31"/>
  <c r="K370" i="31"/>
  <c r="Q369" i="31"/>
  <c r="I369" i="31"/>
  <c r="O368" i="31"/>
  <c r="G368" i="31"/>
  <c r="M367" i="31"/>
  <c r="K366" i="31"/>
  <c r="Q365" i="31"/>
  <c r="I365" i="31"/>
  <c r="O364" i="31"/>
  <c r="G364" i="31"/>
  <c r="M363" i="31"/>
  <c r="K362" i="31"/>
  <c r="Q361" i="31"/>
  <c r="I361" i="31"/>
  <c r="O360" i="31"/>
  <c r="G360" i="31"/>
  <c r="M359" i="31"/>
  <c r="K358" i="31"/>
  <c r="Q137" i="31"/>
  <c r="I137" i="31"/>
  <c r="O136" i="31"/>
  <c r="G136" i="31"/>
  <c r="M133" i="31"/>
  <c r="K132" i="31"/>
  <c r="Q353" i="31"/>
  <c r="I353" i="31"/>
  <c r="O352" i="31"/>
  <c r="G352" i="31"/>
  <c r="M135" i="31"/>
  <c r="K134" i="31"/>
  <c r="Q131" i="31"/>
  <c r="I131" i="31"/>
  <c r="O130" i="31"/>
  <c r="G130" i="31"/>
  <c r="M9" i="31"/>
  <c r="K8"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J235" i="31"/>
  <c r="F234" i="31"/>
  <c r="G1105" i="31"/>
  <c r="L1104" i="31"/>
  <c r="L269" i="31"/>
  <c r="J268" i="31"/>
  <c r="P173" i="31"/>
  <c r="H173" i="31"/>
  <c r="N172" i="31"/>
  <c r="F172" i="31"/>
  <c r="L265" i="31"/>
  <c r="J264" i="31"/>
  <c r="P191" i="31"/>
  <c r="H191" i="31"/>
  <c r="N190" i="31"/>
  <c r="F190" i="31"/>
  <c r="L273" i="31"/>
  <c r="J272" i="31"/>
  <c r="P377" i="31"/>
  <c r="H377" i="31"/>
  <c r="N376" i="31"/>
  <c r="F376" i="31"/>
  <c r="L375" i="31"/>
  <c r="J374" i="31"/>
  <c r="P373" i="31"/>
  <c r="H373" i="31"/>
  <c r="N372" i="31"/>
  <c r="F372" i="31"/>
  <c r="L371" i="31"/>
  <c r="J370" i="31"/>
  <c r="P369" i="31"/>
  <c r="H369" i="31"/>
  <c r="N368" i="31"/>
  <c r="F368" i="31"/>
  <c r="L367" i="31"/>
  <c r="J366" i="31"/>
  <c r="P365" i="31"/>
  <c r="H365" i="31"/>
  <c r="N364" i="31"/>
  <c r="F364" i="31"/>
  <c r="L363" i="31"/>
  <c r="J362" i="31"/>
  <c r="P361" i="31"/>
  <c r="H361" i="31"/>
  <c r="N360" i="31"/>
  <c r="F360" i="31"/>
  <c r="L359" i="31"/>
  <c r="J358" i="31"/>
  <c r="P137" i="31"/>
  <c r="H137" i="31"/>
  <c r="N136" i="31"/>
  <c r="F136" i="31"/>
  <c r="L133" i="31"/>
  <c r="J132" i="31"/>
  <c r="P353" i="31"/>
  <c r="H353" i="31"/>
  <c r="N352" i="31"/>
  <c r="F352" i="31"/>
  <c r="L135" i="31"/>
  <c r="J134" i="31"/>
  <c r="P131" i="31"/>
  <c r="H131" i="31"/>
  <c r="N130" i="31"/>
  <c r="F130" i="31"/>
  <c r="L9" i="31"/>
  <c r="J8"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F1105" i="31"/>
  <c r="K1104" i="31"/>
  <c r="K269" i="31"/>
  <c r="Q268" i="31"/>
  <c r="I268" i="31"/>
  <c r="O173" i="31"/>
  <c r="G173" i="31"/>
  <c r="M172" i="31"/>
  <c r="K265" i="31"/>
  <c r="Q264" i="31"/>
  <c r="I264" i="31"/>
  <c r="O191" i="31"/>
  <c r="G191" i="31"/>
  <c r="M190" i="31"/>
  <c r="K273" i="31"/>
  <c r="Q272" i="31"/>
  <c r="I272" i="31"/>
  <c r="O377" i="31"/>
  <c r="G377" i="31"/>
  <c r="M376" i="31"/>
  <c r="K375" i="31"/>
  <c r="Q374" i="31"/>
  <c r="I374" i="31"/>
  <c r="O373" i="31"/>
  <c r="G373" i="31"/>
  <c r="M372" i="31"/>
  <c r="K371" i="31"/>
  <c r="Q370" i="31"/>
  <c r="I370" i="31"/>
  <c r="O369" i="31"/>
  <c r="G369" i="31"/>
  <c r="M368" i="31"/>
  <c r="K367" i="31"/>
  <c r="Q366" i="31"/>
  <c r="I366" i="31"/>
  <c r="O365" i="31"/>
  <c r="G365" i="31"/>
  <c r="M364" i="31"/>
  <c r="K363" i="31"/>
  <c r="Q362" i="31"/>
  <c r="I362" i="31"/>
  <c r="O361" i="31"/>
  <c r="G361" i="31"/>
  <c r="M360" i="31"/>
  <c r="K359" i="31"/>
  <c r="Q358" i="31"/>
  <c r="I358" i="31"/>
  <c r="O137" i="31"/>
  <c r="G137" i="31"/>
  <c r="M136" i="31"/>
  <c r="K133" i="31"/>
  <c r="Q132" i="31"/>
  <c r="I132" i="31"/>
  <c r="O353" i="31"/>
  <c r="G353" i="31"/>
  <c r="M352" i="31"/>
  <c r="K135" i="31"/>
  <c r="Q134" i="31"/>
  <c r="I134" i="31"/>
  <c r="O131" i="31"/>
  <c r="G131" i="31"/>
  <c r="M130" i="31"/>
  <c r="K9" i="31"/>
  <c r="Q8" i="31"/>
  <c r="I8"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P1018" i="31"/>
  <c r="K1017" i="31"/>
  <c r="J1016" i="31"/>
  <c r="L1015" i="31"/>
  <c r="O1014" i="31"/>
  <c r="H1013" i="31"/>
  <c r="L1012" i="31"/>
  <c r="Q1011" i="31"/>
  <c r="H1011" i="31"/>
  <c r="M1010" i="31"/>
  <c r="I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N1018" i="31"/>
  <c r="F1017" i="31"/>
  <c r="I1016" i="31"/>
  <c r="J1015" i="31"/>
  <c r="N1014" i="31"/>
  <c r="F1013" i="31"/>
  <c r="K1012" i="31"/>
  <c r="P1011" i="31"/>
  <c r="G1011" i="31"/>
  <c r="L1010" i="31"/>
  <c r="Q1009" i="31"/>
  <c r="H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M1018" i="31"/>
  <c r="H1016" i="31"/>
  <c r="I1015" i="31"/>
  <c r="M1014" i="31"/>
  <c r="P1013" i="31"/>
  <c r="J1012" i="31"/>
  <c r="O1011" i="31"/>
  <c r="F1011" i="31"/>
  <c r="K1010" i="31"/>
  <c r="P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F1021" i="31"/>
  <c r="F1018" i="31"/>
  <c r="Q1016" i="31"/>
  <c r="Q1015" i="31"/>
  <c r="G1015" i="31"/>
  <c r="J1014" i="31"/>
  <c r="M1013" i="31"/>
  <c r="Q1012" i="31"/>
  <c r="H1012" i="31"/>
  <c r="M1011" i="31"/>
  <c r="H1010" i="31"/>
  <c r="M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L1020" i="31"/>
  <c r="P1016" i="31"/>
  <c r="P1015" i="31"/>
  <c r="F1015" i="31"/>
  <c r="H1014" i="31"/>
  <c r="L1013" i="31"/>
  <c r="P1012" i="31"/>
  <c r="G1012" i="31"/>
  <c r="L1011" i="31"/>
  <c r="P1010" i="31"/>
  <c r="G1010" i="31"/>
  <c r="L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J1019" i="31"/>
  <c r="N1017" i="31"/>
  <c r="L1016" i="31"/>
  <c r="O1015" i="31"/>
  <c r="G1014" i="31"/>
  <c r="K1013" i="31"/>
  <c r="O1012" i="31"/>
  <c r="F1012" i="31"/>
  <c r="J1011" i="31"/>
  <c r="O1010" i="31"/>
  <c r="F1010" i="31"/>
  <c r="K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L990" i="31"/>
  <c r="J989" i="31"/>
  <c r="P988" i="31"/>
  <c r="H988" i="31"/>
  <c r="N987" i="31"/>
  <c r="F987" i="31"/>
  <c r="L986" i="31"/>
  <c r="J985" i="31"/>
  <c r="P984" i="31"/>
  <c r="H984" i="31"/>
  <c r="G1019" i="31"/>
  <c r="L1017" i="31"/>
  <c r="K1016" i="31"/>
  <c r="N1015" i="31"/>
  <c r="P1014" i="31"/>
  <c r="F1014" i="31"/>
  <c r="J1013" i="31"/>
  <c r="N1012" i="31"/>
  <c r="I1011" i="31"/>
  <c r="N1010" i="31"/>
  <c r="J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1004" i="31"/>
  <c r="Q1003" i="31"/>
  <c r="G998" i="31"/>
  <c r="M997" i="31"/>
  <c r="I991" i="31"/>
  <c r="M981" i="31"/>
  <c r="F979" i="31"/>
  <c r="K976" i="31"/>
  <c r="M973" i="31"/>
  <c r="F971" i="31"/>
  <c r="K968" i="31"/>
  <c r="M965" i="31"/>
  <c r="F963" i="31"/>
  <c r="K960" i="31"/>
  <c r="M957" i="31"/>
  <c r="F955" i="31"/>
  <c r="K952" i="31"/>
  <c r="M949" i="31"/>
  <c r="F947" i="31"/>
  <c r="K944" i="31"/>
  <c r="M941" i="31"/>
  <c r="F939" i="31"/>
  <c r="K936" i="31"/>
  <c r="M933" i="31"/>
  <c r="Q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J1010" i="31"/>
  <c r="N1009" i="31"/>
  <c r="I1003" i="31"/>
  <c r="O990" i="31"/>
  <c r="K984" i="31"/>
  <c r="Q983" i="31"/>
  <c r="J981" i="31"/>
  <c r="O978" i="31"/>
  <c r="H976" i="31"/>
  <c r="Q975" i="31"/>
  <c r="J973" i="31"/>
  <c r="O970" i="31"/>
  <c r="H968" i="31"/>
  <c r="Q967" i="31"/>
  <c r="J965" i="31"/>
  <c r="O962" i="31"/>
  <c r="H960" i="31"/>
  <c r="Q959" i="31"/>
  <c r="J957" i="31"/>
  <c r="O954" i="31"/>
  <c r="H952" i="31"/>
  <c r="Q951" i="31"/>
  <c r="J949" i="31"/>
  <c r="O946" i="31"/>
  <c r="H944" i="31"/>
  <c r="Q943" i="31"/>
  <c r="J941" i="31"/>
  <c r="O938" i="31"/>
  <c r="H936" i="31"/>
  <c r="Q935" i="31"/>
  <c r="J933" i="31"/>
  <c r="N931" i="31"/>
  <c r="O930" i="31"/>
  <c r="G930" i="31"/>
  <c r="M929" i="31"/>
  <c r="K928" i="31"/>
  <c r="Q927" i="31"/>
  <c r="I927" i="31"/>
  <c r="O926" i="31"/>
  <c r="G926" i="31"/>
  <c r="M925" i="31"/>
  <c r="K924" i="31"/>
  <c r="Q923" i="31"/>
  <c r="I923" i="31"/>
  <c r="O922" i="31"/>
  <c r="G922" i="31"/>
  <c r="M921" i="31"/>
  <c r="K920" i="31"/>
  <c r="Q919" i="31"/>
  <c r="I919" i="31"/>
  <c r="O918" i="31"/>
  <c r="G918" i="31"/>
  <c r="M917" i="31"/>
  <c r="K916" i="31"/>
  <c r="Q915" i="31"/>
  <c r="I915" i="31"/>
  <c r="O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O1002" i="31"/>
  <c r="K996" i="31"/>
  <c r="Q995" i="31"/>
  <c r="G990" i="31"/>
  <c r="M989" i="31"/>
  <c r="N983" i="31"/>
  <c r="L978" i="31"/>
  <c r="N975" i="31"/>
  <c r="L970" i="31"/>
  <c r="N967" i="31"/>
  <c r="L962" i="31"/>
  <c r="N959" i="31"/>
  <c r="L954" i="31"/>
  <c r="N951" i="31"/>
  <c r="L946" i="31"/>
  <c r="N943" i="31"/>
  <c r="L938" i="31"/>
  <c r="N935" i="31"/>
  <c r="K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1018" i="31"/>
  <c r="K1008" i="31"/>
  <c r="Q1007" i="31"/>
  <c r="G1002" i="31"/>
  <c r="M1001" i="31"/>
  <c r="I995" i="31"/>
  <c r="I983" i="31"/>
  <c r="P980" i="31"/>
  <c r="G978" i="31"/>
  <c r="I975" i="31"/>
  <c r="P972" i="31"/>
  <c r="G970" i="31"/>
  <c r="I967" i="31"/>
  <c r="P964" i="31"/>
  <c r="G962" i="31"/>
  <c r="I959" i="31"/>
  <c r="P956" i="31"/>
  <c r="G954" i="31"/>
  <c r="I951" i="31"/>
  <c r="P948" i="31"/>
  <c r="G946" i="31"/>
  <c r="I943" i="31"/>
  <c r="P940" i="31"/>
  <c r="G938" i="31"/>
  <c r="I935" i="31"/>
  <c r="P932" i="31"/>
  <c r="J931" i="31"/>
  <c r="M930" i="31"/>
  <c r="K929" i="31"/>
  <c r="Q928" i="31"/>
  <c r="I928" i="31"/>
  <c r="O927" i="31"/>
  <c r="G927" i="31"/>
  <c r="M926" i="31"/>
  <c r="K925" i="31"/>
  <c r="Q924" i="31"/>
  <c r="I924" i="31"/>
  <c r="O923" i="31"/>
  <c r="G923" i="31"/>
  <c r="M922" i="31"/>
  <c r="K921" i="31"/>
  <c r="Q920" i="31"/>
  <c r="I920" i="31"/>
  <c r="O919" i="31"/>
  <c r="G919" i="31"/>
  <c r="M918" i="31"/>
  <c r="K917" i="31"/>
  <c r="Q916" i="31"/>
  <c r="I916" i="31"/>
  <c r="O915" i="31"/>
  <c r="G915" i="31"/>
  <c r="M914" i="31"/>
  <c r="K913" i="31"/>
  <c r="Q912" i="31"/>
  <c r="I912" i="31"/>
  <c r="O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H1015" i="31"/>
  <c r="I1007" i="31"/>
  <c r="O994" i="31"/>
  <c r="K988" i="31"/>
  <c r="Q987" i="31"/>
  <c r="F983" i="31"/>
  <c r="K980" i="31"/>
  <c r="M977" i="31"/>
  <c r="F975" i="31"/>
  <c r="K972" i="31"/>
  <c r="M969" i="31"/>
  <c r="F967" i="31"/>
  <c r="K964" i="31"/>
  <c r="M961" i="31"/>
  <c r="F959" i="31"/>
  <c r="K956" i="31"/>
  <c r="M953" i="31"/>
  <c r="F951" i="31"/>
  <c r="K948" i="31"/>
  <c r="M945" i="31"/>
  <c r="F943" i="31"/>
  <c r="K940" i="31"/>
  <c r="M937" i="31"/>
  <c r="F935" i="31"/>
  <c r="L932" i="31"/>
  <c r="I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1014" i="31"/>
  <c r="N1013" i="31"/>
  <c r="O1006" i="31"/>
  <c r="K1000" i="31"/>
  <c r="Q999" i="31"/>
  <c r="G994" i="31"/>
  <c r="M993" i="31"/>
  <c r="I987" i="31"/>
  <c r="O982" i="31"/>
  <c r="H980" i="31"/>
  <c r="Q979" i="31"/>
  <c r="J977" i="31"/>
  <c r="O974" i="31"/>
  <c r="H972" i="31"/>
  <c r="Q971" i="31"/>
  <c r="J969" i="31"/>
  <c r="O966" i="31"/>
  <c r="H964" i="31"/>
  <c r="Q963" i="31"/>
  <c r="J961" i="31"/>
  <c r="O958" i="31"/>
  <c r="H956" i="31"/>
  <c r="Q955" i="31"/>
  <c r="J953" i="31"/>
  <c r="O950" i="31"/>
  <c r="H948" i="31"/>
  <c r="Q947" i="31"/>
  <c r="J945" i="31"/>
  <c r="O942" i="31"/>
  <c r="H940" i="31"/>
  <c r="Q939" i="31"/>
  <c r="J937" i="31"/>
  <c r="O934" i="31"/>
  <c r="K932" i="31"/>
  <c r="F931" i="31"/>
  <c r="K930" i="31"/>
  <c r="Q929" i="31"/>
  <c r="I929" i="31"/>
  <c r="O928" i="31"/>
  <c r="G928" i="31"/>
  <c r="M927" i="31"/>
  <c r="K926" i="31"/>
  <c r="Q925" i="31"/>
  <c r="I925" i="31"/>
  <c r="O924" i="31"/>
  <c r="G924" i="31"/>
  <c r="M923" i="31"/>
  <c r="K922" i="31"/>
  <c r="Q921" i="31"/>
  <c r="I921" i="31"/>
  <c r="O920" i="31"/>
  <c r="G920" i="31"/>
  <c r="M919" i="31"/>
  <c r="K918" i="31"/>
  <c r="Q917" i="31"/>
  <c r="I917" i="31"/>
  <c r="O916" i="31"/>
  <c r="G916" i="31"/>
  <c r="M915" i="31"/>
  <c r="K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G1006" i="31"/>
  <c r="M1005" i="31"/>
  <c r="I999" i="31"/>
  <c r="O986" i="31"/>
  <c r="L982" i="31"/>
  <c r="N979" i="31"/>
  <c r="L974" i="31"/>
  <c r="N971" i="31"/>
  <c r="L966" i="31"/>
  <c r="N963" i="31"/>
  <c r="L958" i="31"/>
  <c r="N955" i="31"/>
  <c r="L950" i="31"/>
  <c r="N947" i="31"/>
  <c r="L942" i="31"/>
  <c r="N939" i="31"/>
  <c r="L934" i="31"/>
  <c r="H932" i="31"/>
  <c r="J930" i="31"/>
  <c r="P929" i="31"/>
  <c r="H929" i="31"/>
  <c r="N928" i="31"/>
  <c r="F928" i="31"/>
  <c r="L927" i="31"/>
  <c r="J926" i="31"/>
  <c r="P925" i="31"/>
  <c r="H925" i="31"/>
  <c r="N924" i="31"/>
  <c r="F924" i="31"/>
  <c r="L923" i="31"/>
  <c r="J922" i="31"/>
  <c r="P921" i="31"/>
  <c r="H921" i="31"/>
  <c r="N920" i="31"/>
  <c r="F920" i="31"/>
  <c r="L919" i="31"/>
  <c r="J918" i="31"/>
  <c r="P917" i="31"/>
  <c r="H917" i="31"/>
  <c r="N916" i="31"/>
  <c r="F916" i="31"/>
  <c r="L915" i="31"/>
  <c r="J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I1012" i="31"/>
  <c r="N1011" i="31"/>
  <c r="I926" i="31"/>
  <c r="O925" i="31"/>
  <c r="K919" i="31"/>
  <c r="G913" i="31"/>
  <c r="Q906" i="31"/>
  <c r="M900" i="31"/>
  <c r="I894" i="31"/>
  <c r="O893" i="31"/>
  <c r="K887" i="31"/>
  <c r="G881" i="31"/>
  <c r="Q874" i="31"/>
  <c r="M868" i="31"/>
  <c r="Q864" i="31"/>
  <c r="K863" i="31"/>
  <c r="I862" i="31"/>
  <c r="O859" i="31"/>
  <c r="O858" i="31"/>
  <c r="I857" i="31"/>
  <c r="K856" i="31"/>
  <c r="N855" i="31"/>
  <c r="Q854" i="31"/>
  <c r="H854" i="31"/>
  <c r="M853" i="31"/>
  <c r="J852" i="31"/>
  <c r="P851" i="31"/>
  <c r="H851" i="31"/>
  <c r="N850" i="31"/>
  <c r="F850" i="31"/>
  <c r="L849" i="31"/>
  <c r="J848" i="31"/>
  <c r="P847" i="31"/>
  <c r="H847" i="31"/>
  <c r="N846" i="31"/>
  <c r="F846" i="31"/>
  <c r="L845" i="31"/>
  <c r="J844" i="31"/>
  <c r="P843"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381" i="31"/>
  <c r="J380" i="31"/>
  <c r="P813" i="31"/>
  <c r="H813" i="31"/>
  <c r="N812" i="31"/>
  <c r="F812" i="31"/>
  <c r="L811" i="31"/>
  <c r="J810" i="31"/>
  <c r="P809" i="31"/>
  <c r="H809" i="31"/>
  <c r="N808" i="31"/>
  <c r="F808" i="31"/>
  <c r="L807" i="31"/>
  <c r="J806" i="31"/>
  <c r="P805" i="31"/>
  <c r="H805" i="31"/>
  <c r="N804" i="31"/>
  <c r="F804" i="31"/>
  <c r="L387" i="31"/>
  <c r="J386"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G986" i="31"/>
  <c r="M985" i="31"/>
  <c r="G982" i="31"/>
  <c r="I979" i="31"/>
  <c r="P976" i="31"/>
  <c r="G974" i="31"/>
  <c r="I971" i="31"/>
  <c r="P968" i="31"/>
  <c r="G966" i="31"/>
  <c r="I963" i="31"/>
  <c r="P960" i="31"/>
  <c r="G958" i="31"/>
  <c r="I955" i="31"/>
  <c r="P952" i="31"/>
  <c r="G950" i="31"/>
  <c r="I947" i="31"/>
  <c r="P944" i="31"/>
  <c r="G942" i="31"/>
  <c r="I939" i="31"/>
  <c r="P936" i="31"/>
  <c r="G934" i="31"/>
  <c r="G925" i="31"/>
  <c r="Q918" i="31"/>
  <c r="M912" i="31"/>
  <c r="I906" i="31"/>
  <c r="O905" i="31"/>
  <c r="K899" i="31"/>
  <c r="G893" i="31"/>
  <c r="Q886" i="31"/>
  <c r="M880" i="31"/>
  <c r="I874" i="31"/>
  <c r="O873" i="31"/>
  <c r="K867" i="31"/>
  <c r="O864" i="31"/>
  <c r="I863" i="31"/>
  <c r="G862" i="31"/>
  <c r="Q860" i="31"/>
  <c r="M859" i="31"/>
  <c r="N858" i="31"/>
  <c r="G857" i="31"/>
  <c r="J856" i="31"/>
  <c r="M855" i="31"/>
  <c r="P854" i="31"/>
  <c r="G854" i="31"/>
  <c r="L853" i="31"/>
  <c r="Q852" i="31"/>
  <c r="I852" i="31"/>
  <c r="O851" i="31"/>
  <c r="G851" i="31"/>
  <c r="M850" i="31"/>
  <c r="K849" i="31"/>
  <c r="Q848" i="31"/>
  <c r="I848" i="31"/>
  <c r="O847" i="31"/>
  <c r="G847" i="31"/>
  <c r="M846" i="31"/>
  <c r="K845" i="31"/>
  <c r="Q844" i="31"/>
  <c r="I844" i="31"/>
  <c r="O843"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381" i="31"/>
  <c r="Q380" i="31"/>
  <c r="I380" i="31"/>
  <c r="O813" i="31"/>
  <c r="G813" i="31"/>
  <c r="M812" i="31"/>
  <c r="K811" i="31"/>
  <c r="Q810" i="31"/>
  <c r="I810" i="31"/>
  <c r="O809" i="31"/>
  <c r="G809" i="31"/>
  <c r="M808" i="31"/>
  <c r="K807" i="31"/>
  <c r="Q806" i="31"/>
  <c r="I806" i="31"/>
  <c r="O805" i="31"/>
  <c r="G805" i="31"/>
  <c r="M804" i="31"/>
  <c r="K387" i="31"/>
  <c r="Q386" i="31"/>
  <c r="I386" i="31"/>
  <c r="O803" i="31"/>
  <c r="G803" i="31"/>
  <c r="M802" i="31"/>
  <c r="K801" i="31"/>
  <c r="Q800" i="31"/>
  <c r="I800" i="31"/>
  <c r="O799" i="31"/>
  <c r="G799" i="31"/>
  <c r="M798" i="31"/>
  <c r="K797" i="31"/>
  <c r="Q796" i="31"/>
  <c r="I796" i="31"/>
  <c r="O795" i="31"/>
  <c r="G795" i="31"/>
  <c r="M794" i="31"/>
  <c r="K793" i="31"/>
  <c r="K992" i="31"/>
  <c r="Q991" i="31"/>
  <c r="Q930" i="31"/>
  <c r="M924" i="31"/>
  <c r="I918" i="31"/>
  <c r="O917" i="31"/>
  <c r="K911" i="31"/>
  <c r="G905" i="31"/>
  <c r="Q898" i="31"/>
  <c r="M892" i="31"/>
  <c r="I886" i="31"/>
  <c r="O885" i="31"/>
  <c r="K879" i="31"/>
  <c r="G873" i="31"/>
  <c r="Q866" i="31"/>
  <c r="M864" i="31"/>
  <c r="G863" i="31"/>
  <c r="Q861" i="31"/>
  <c r="O860" i="31"/>
  <c r="K859" i="31"/>
  <c r="M858" i="31"/>
  <c r="Q857" i="31"/>
  <c r="I856" i="31"/>
  <c r="K855" i="31"/>
  <c r="O854" i="31"/>
  <c r="F854" i="31"/>
  <c r="K853" i="31"/>
  <c r="P852" i="31"/>
  <c r="H852" i="31"/>
  <c r="N851" i="31"/>
  <c r="F851" i="31"/>
  <c r="L850" i="31"/>
  <c r="J849" i="31"/>
  <c r="P848" i="31"/>
  <c r="H848" i="31"/>
  <c r="N847" i="31"/>
  <c r="F847" i="31"/>
  <c r="L846" i="31"/>
  <c r="J845" i="31"/>
  <c r="P844" i="31"/>
  <c r="H844" i="31"/>
  <c r="N843"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381" i="31"/>
  <c r="P380" i="31"/>
  <c r="H380" i="31"/>
  <c r="N813" i="31"/>
  <c r="F813" i="31"/>
  <c r="L812" i="31"/>
  <c r="J811" i="31"/>
  <c r="P810" i="31"/>
  <c r="H810" i="31"/>
  <c r="N809" i="31"/>
  <c r="F809" i="31"/>
  <c r="L808" i="31"/>
  <c r="J807" i="31"/>
  <c r="P806" i="31"/>
  <c r="H806" i="31"/>
  <c r="N805" i="31"/>
  <c r="F805" i="31"/>
  <c r="L804" i="31"/>
  <c r="J387" i="31"/>
  <c r="P386" i="31"/>
  <c r="H386" i="31"/>
  <c r="N803" i="31"/>
  <c r="F803" i="31"/>
  <c r="L802" i="31"/>
  <c r="J801" i="31"/>
  <c r="P800" i="31"/>
  <c r="H800" i="31"/>
  <c r="N799" i="31"/>
  <c r="F799" i="31"/>
  <c r="L798" i="31"/>
  <c r="J797" i="31"/>
  <c r="P796" i="31"/>
  <c r="H796" i="31"/>
  <c r="N795" i="31"/>
  <c r="F795" i="31"/>
  <c r="L794" i="31"/>
  <c r="J793" i="31"/>
  <c r="P792" i="31"/>
  <c r="H792" i="31"/>
  <c r="N791" i="31"/>
  <c r="F791" i="31"/>
  <c r="L790" i="31"/>
  <c r="J789" i="31"/>
  <c r="I930" i="31"/>
  <c r="O929" i="31"/>
  <c r="K923" i="31"/>
  <c r="G917" i="31"/>
  <c r="Q910" i="31"/>
  <c r="M904" i="31"/>
  <c r="I898" i="31"/>
  <c r="O897" i="31"/>
  <c r="K891" i="31"/>
  <c r="G885" i="31"/>
  <c r="Q878" i="31"/>
  <c r="M872" i="31"/>
  <c r="M866" i="31"/>
  <c r="I864" i="31"/>
  <c r="O861" i="31"/>
  <c r="M860" i="31"/>
  <c r="I859" i="31"/>
  <c r="L858" i="31"/>
  <c r="O857" i="31"/>
  <c r="H856" i="31"/>
  <c r="I855" i="31"/>
  <c r="N854" i="31"/>
  <c r="J853" i="31"/>
  <c r="O852" i="31"/>
  <c r="G852" i="31"/>
  <c r="M851" i="31"/>
  <c r="K850" i="31"/>
  <c r="Q849" i="31"/>
  <c r="I849" i="31"/>
  <c r="O848" i="31"/>
  <c r="G848" i="31"/>
  <c r="M847" i="31"/>
  <c r="K846" i="31"/>
  <c r="Q845" i="31"/>
  <c r="I845" i="31"/>
  <c r="O844" i="31"/>
  <c r="G844" i="31"/>
  <c r="M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381" i="31"/>
  <c r="I381" i="31"/>
  <c r="O380" i="31"/>
  <c r="G380" i="31"/>
  <c r="M813" i="31"/>
  <c r="K812" i="31"/>
  <c r="Q811" i="31"/>
  <c r="I811" i="31"/>
  <c r="O810" i="31"/>
  <c r="G810" i="31"/>
  <c r="M809" i="31"/>
  <c r="K808" i="31"/>
  <c r="Q807" i="31"/>
  <c r="I807" i="31"/>
  <c r="O806" i="31"/>
  <c r="G806" i="31"/>
  <c r="M805" i="31"/>
  <c r="K804" i="31"/>
  <c r="Q387" i="31"/>
  <c r="I387" i="31"/>
  <c r="O386" i="31"/>
  <c r="G386"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O998" i="31"/>
  <c r="G929" i="31"/>
  <c r="Q922" i="31"/>
  <c r="M916" i="31"/>
  <c r="I910" i="31"/>
  <c r="O909" i="31"/>
  <c r="K903" i="31"/>
  <c r="G897" i="31"/>
  <c r="Q890" i="31"/>
  <c r="M884" i="31"/>
  <c r="I878" i="31"/>
  <c r="O877" i="31"/>
  <c r="K871" i="31"/>
  <c r="I866" i="31"/>
  <c r="G864" i="31"/>
  <c r="Q862" i="31"/>
  <c r="M861" i="31"/>
  <c r="K860" i="31"/>
  <c r="H859" i="31"/>
  <c r="K858" i="31"/>
  <c r="M857" i="31"/>
  <c r="Q856" i="31"/>
  <c r="G856" i="31"/>
  <c r="H855" i="31"/>
  <c r="M854" i="31"/>
  <c r="I853" i="31"/>
  <c r="N852" i="31"/>
  <c r="F852" i="31"/>
  <c r="L851" i="31"/>
  <c r="J850" i="31"/>
  <c r="P849" i="31"/>
  <c r="H849" i="31"/>
  <c r="N848" i="31"/>
  <c r="F848" i="31"/>
  <c r="L847" i="31"/>
  <c r="J846" i="31"/>
  <c r="P845" i="31"/>
  <c r="H845" i="31"/>
  <c r="N844" i="31"/>
  <c r="F844" i="31"/>
  <c r="L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381" i="31"/>
  <c r="H381" i="31"/>
  <c r="N380" i="31"/>
  <c r="F380" i="31"/>
  <c r="L813" i="31"/>
  <c r="J812" i="31"/>
  <c r="P811" i="31"/>
  <c r="H811" i="31"/>
  <c r="N810" i="31"/>
  <c r="F810" i="31"/>
  <c r="L809" i="31"/>
  <c r="J808" i="31"/>
  <c r="P807" i="31"/>
  <c r="H807" i="31"/>
  <c r="M928" i="31"/>
  <c r="I922" i="31"/>
  <c r="O921" i="31"/>
  <c r="K915" i="31"/>
  <c r="G909" i="31"/>
  <c r="Q902" i="31"/>
  <c r="M896" i="31"/>
  <c r="I890" i="31"/>
  <c r="O889" i="31"/>
  <c r="K883" i="31"/>
  <c r="G877" i="31"/>
  <c r="Q870" i="31"/>
  <c r="O865" i="31"/>
  <c r="Q863" i="31"/>
  <c r="O862" i="31"/>
  <c r="K861" i="31"/>
  <c r="I860" i="31"/>
  <c r="G859" i="31"/>
  <c r="I858" i="31"/>
  <c r="L857" i="31"/>
  <c r="P856" i="31"/>
  <c r="Q855" i="31"/>
  <c r="G855" i="31"/>
  <c r="L854" i="31"/>
  <c r="Q853" i="31"/>
  <c r="G853" i="31"/>
  <c r="M852" i="31"/>
  <c r="K851" i="31"/>
  <c r="Q850" i="31"/>
  <c r="I850" i="31"/>
  <c r="O849" i="31"/>
  <c r="G849" i="31"/>
  <c r="M848" i="31"/>
  <c r="K847" i="31"/>
  <c r="Q846" i="31"/>
  <c r="I846" i="31"/>
  <c r="O845" i="31"/>
  <c r="G845" i="31"/>
  <c r="M844" i="31"/>
  <c r="K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381" i="31"/>
  <c r="G381" i="31"/>
  <c r="M380" i="31"/>
  <c r="K813" i="31"/>
  <c r="Q812" i="31"/>
  <c r="I812" i="31"/>
  <c r="O811" i="31"/>
  <c r="G811" i="31"/>
  <c r="M810" i="31"/>
  <c r="K809" i="31"/>
  <c r="Q808" i="31"/>
  <c r="I808" i="31"/>
  <c r="O807" i="31"/>
  <c r="G807" i="31"/>
  <c r="M806" i="31"/>
  <c r="K805" i="31"/>
  <c r="Q804" i="31"/>
  <c r="I804" i="31"/>
  <c r="O387" i="31"/>
  <c r="G387" i="31"/>
  <c r="M386"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K927" i="31"/>
  <c r="G921" i="31"/>
  <c r="Q914" i="31"/>
  <c r="M908" i="31"/>
  <c r="I902" i="31"/>
  <c r="O901" i="31"/>
  <c r="K895" i="31"/>
  <c r="G889" i="31"/>
  <c r="Q882" i="31"/>
  <c r="M876" i="31"/>
  <c r="I870" i="31"/>
  <c r="O869" i="31"/>
  <c r="K865" i="31"/>
  <c r="O863" i="31"/>
  <c r="M862" i="31"/>
  <c r="I861" i="31"/>
  <c r="G860" i="31"/>
  <c r="G858" i="31"/>
  <c r="K857" i="31"/>
  <c r="O856" i="31"/>
  <c r="P855" i="31"/>
  <c r="F855" i="31"/>
  <c r="K854" i="31"/>
  <c r="O853" i="31"/>
  <c r="F853" i="31"/>
  <c r="L852" i="31"/>
  <c r="J851" i="31"/>
  <c r="P850" i="31"/>
  <c r="H850" i="31"/>
  <c r="N849" i="31"/>
  <c r="F849" i="31"/>
  <c r="L848" i="31"/>
  <c r="J847" i="31"/>
  <c r="P846" i="31"/>
  <c r="H846" i="31"/>
  <c r="N845" i="31"/>
  <c r="F845" i="31"/>
  <c r="L844" i="31"/>
  <c r="J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381" i="31"/>
  <c r="F381" i="31"/>
  <c r="L380" i="31"/>
  <c r="J813" i="31"/>
  <c r="P812" i="31"/>
  <c r="H812" i="31"/>
  <c r="N811" i="31"/>
  <c r="F811" i="31"/>
  <c r="L810" i="31"/>
  <c r="J809" i="31"/>
  <c r="P808" i="31"/>
  <c r="H808" i="31"/>
  <c r="N807" i="31"/>
  <c r="F807" i="31"/>
  <c r="L806" i="31"/>
  <c r="J805" i="31"/>
  <c r="P804" i="31"/>
  <c r="H804" i="31"/>
  <c r="N387" i="31"/>
  <c r="F387" i="31"/>
  <c r="L386"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K907" i="31"/>
  <c r="J857" i="31"/>
  <c r="G850" i="31"/>
  <c r="M849" i="31"/>
  <c r="I843" i="31"/>
  <c r="O830" i="31"/>
  <c r="K824" i="31"/>
  <c r="Q823" i="31"/>
  <c r="G818" i="31"/>
  <c r="M817" i="31"/>
  <c r="I813" i="31"/>
  <c r="O804" i="31"/>
  <c r="F386" i="31"/>
  <c r="M801" i="31"/>
  <c r="I799" i="31"/>
  <c r="N796" i="31"/>
  <c r="J794" i="31"/>
  <c r="I792" i="31"/>
  <c r="O790" i="31"/>
  <c r="Q787" i="31"/>
  <c r="P786" i="31"/>
  <c r="K785" i="31"/>
  <c r="Q784" i="31"/>
  <c r="I784" i="31"/>
  <c r="O783" i="31"/>
  <c r="G783" i="31"/>
  <c r="M782" i="31"/>
  <c r="K781" i="31"/>
  <c r="Q780" i="31"/>
  <c r="I780" i="31"/>
  <c r="O779" i="31"/>
  <c r="G779" i="31"/>
  <c r="M778" i="31"/>
  <c r="K777" i="31"/>
  <c r="Q776" i="31"/>
  <c r="I776" i="31"/>
  <c r="O7" i="31"/>
  <c r="G7" i="31"/>
  <c r="M6" i="31"/>
  <c r="K775" i="31"/>
  <c r="Q774" i="31"/>
  <c r="I774" i="31"/>
  <c r="O773" i="31"/>
  <c r="G773" i="31"/>
  <c r="M772" i="31"/>
  <c r="K771" i="31"/>
  <c r="Q770" i="31"/>
  <c r="I770"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I882" i="31"/>
  <c r="O881" i="31"/>
  <c r="M856" i="31"/>
  <c r="O855" i="31"/>
  <c r="O842" i="31"/>
  <c r="K836" i="31"/>
  <c r="Q835" i="31"/>
  <c r="G830" i="31"/>
  <c r="M829" i="31"/>
  <c r="I823" i="31"/>
  <c r="O812" i="31"/>
  <c r="N806" i="31"/>
  <c r="J804" i="31"/>
  <c r="Q803" i="31"/>
  <c r="H801" i="31"/>
  <c r="K796" i="31"/>
  <c r="G794" i="31"/>
  <c r="P793" i="31"/>
  <c r="F792" i="31"/>
  <c r="M790" i="31"/>
  <c r="Q788" i="31"/>
  <c r="O787" i="31"/>
  <c r="O786" i="31"/>
  <c r="J785" i="31"/>
  <c r="P784" i="31"/>
  <c r="H784" i="31"/>
  <c r="N783" i="31"/>
  <c r="F783" i="31"/>
  <c r="L782" i="31"/>
  <c r="J781" i="31"/>
  <c r="P780" i="31"/>
  <c r="H780" i="31"/>
  <c r="N779" i="31"/>
  <c r="F779" i="31"/>
  <c r="L778" i="31"/>
  <c r="J777" i="31"/>
  <c r="P776" i="31"/>
  <c r="H776" i="31"/>
  <c r="N7" i="31"/>
  <c r="F7" i="31"/>
  <c r="L6" i="31"/>
  <c r="J775" i="31"/>
  <c r="P774" i="31"/>
  <c r="H774" i="31"/>
  <c r="N773" i="31"/>
  <c r="F773" i="31"/>
  <c r="L772" i="31"/>
  <c r="J771" i="31"/>
  <c r="P770" i="31"/>
  <c r="H770"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I914" i="31"/>
  <c r="O913" i="31"/>
  <c r="M888" i="31"/>
  <c r="K848" i="31"/>
  <c r="Q847" i="31"/>
  <c r="G842" i="31"/>
  <c r="M841" i="31"/>
  <c r="I835" i="31"/>
  <c r="O822" i="31"/>
  <c r="K816" i="31"/>
  <c r="Q815" i="31"/>
  <c r="G812" i="31"/>
  <c r="M811" i="31"/>
  <c r="K806" i="31"/>
  <c r="G804" i="31"/>
  <c r="P387" i="31"/>
  <c r="L803" i="31"/>
  <c r="O798" i="31"/>
  <c r="F796" i="31"/>
  <c r="M793" i="31"/>
  <c r="Q791" i="31"/>
  <c r="J790" i="31"/>
  <c r="P788" i="31"/>
  <c r="N787" i="31"/>
  <c r="M786" i="31"/>
  <c r="Q785" i="31"/>
  <c r="I785" i="31"/>
  <c r="O784" i="31"/>
  <c r="G784" i="31"/>
  <c r="M783" i="31"/>
  <c r="K782" i="31"/>
  <c r="Q781" i="31"/>
  <c r="I781" i="31"/>
  <c r="O780" i="31"/>
  <c r="G780" i="31"/>
  <c r="M779" i="31"/>
  <c r="K778" i="31"/>
  <c r="Q777" i="31"/>
  <c r="I777" i="31"/>
  <c r="O776" i="31"/>
  <c r="G776" i="31"/>
  <c r="M7" i="31"/>
  <c r="K6" i="31"/>
  <c r="Q775" i="31"/>
  <c r="I775" i="31"/>
  <c r="O774" i="31"/>
  <c r="G774" i="31"/>
  <c r="M773" i="31"/>
  <c r="K772" i="31"/>
  <c r="Q771" i="31"/>
  <c r="I771" i="31"/>
  <c r="O770" i="31"/>
  <c r="G770"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920" i="31"/>
  <c r="I854" i="31"/>
  <c r="N853" i="31"/>
  <c r="I847" i="31"/>
  <c r="O834" i="31"/>
  <c r="K828" i="31"/>
  <c r="Q827" i="31"/>
  <c r="G822" i="31"/>
  <c r="M821" i="31"/>
  <c r="I815" i="31"/>
  <c r="F806" i="31"/>
  <c r="M387" i="31"/>
  <c r="I803" i="31"/>
  <c r="N800" i="31"/>
  <c r="J798" i="31"/>
  <c r="Q795" i="31"/>
  <c r="H793" i="31"/>
  <c r="O791" i="31"/>
  <c r="G790" i="31"/>
  <c r="N788" i="31"/>
  <c r="L787" i="31"/>
  <c r="L786" i="31"/>
  <c r="P785" i="31"/>
  <c r="H785" i="31"/>
  <c r="N784" i="31"/>
  <c r="F784" i="31"/>
  <c r="L783" i="31"/>
  <c r="J782" i="31"/>
  <c r="P781" i="31"/>
  <c r="H781" i="31"/>
  <c r="N780" i="31"/>
  <c r="F780" i="31"/>
  <c r="L779" i="31"/>
  <c r="J778" i="31"/>
  <c r="P777" i="31"/>
  <c r="H777" i="31"/>
  <c r="N776" i="31"/>
  <c r="F776" i="31"/>
  <c r="L7" i="31"/>
  <c r="J6" i="31"/>
  <c r="P775" i="31"/>
  <c r="H775" i="31"/>
  <c r="N774" i="31"/>
  <c r="F774" i="31"/>
  <c r="L773" i="31"/>
  <c r="J772" i="31"/>
  <c r="P771" i="31"/>
  <c r="H771" i="31"/>
  <c r="N770" i="31"/>
  <c r="F770"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Q894" i="31"/>
  <c r="G865" i="31"/>
  <c r="M863" i="31"/>
  <c r="O846" i="31"/>
  <c r="K840" i="31"/>
  <c r="Q839" i="31"/>
  <c r="G834" i="31"/>
  <c r="M833" i="31"/>
  <c r="I827" i="31"/>
  <c r="O814" i="31"/>
  <c r="K810" i="31"/>
  <c r="Q809" i="31"/>
  <c r="Q805" i="31"/>
  <c r="H387" i="31"/>
  <c r="K800" i="31"/>
  <c r="G798" i="31"/>
  <c r="P797" i="31"/>
  <c r="L795" i="31"/>
  <c r="L791" i="31"/>
  <c r="P789" i="31"/>
  <c r="K788" i="31"/>
  <c r="I787" i="31"/>
  <c r="J786" i="31"/>
  <c r="O785" i="31"/>
  <c r="G785" i="31"/>
  <c r="M784" i="31"/>
  <c r="K783" i="31"/>
  <c r="Q782" i="31"/>
  <c r="I782" i="31"/>
  <c r="O781" i="31"/>
  <c r="G781" i="31"/>
  <c r="M780" i="31"/>
  <c r="K779" i="31"/>
  <c r="Q778" i="31"/>
  <c r="I778" i="31"/>
  <c r="O777" i="31"/>
  <c r="G777" i="31"/>
  <c r="M776" i="31"/>
  <c r="K7" i="31"/>
  <c r="Q6" i="31"/>
  <c r="I6" i="31"/>
  <c r="O775" i="31"/>
  <c r="G775" i="31"/>
  <c r="M774" i="31"/>
  <c r="K773" i="31"/>
  <c r="Q772" i="31"/>
  <c r="I772" i="31"/>
  <c r="O771" i="31"/>
  <c r="G771" i="31"/>
  <c r="M770"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Q926" i="31"/>
  <c r="G869" i="31"/>
  <c r="K862" i="31"/>
  <c r="G861" i="31"/>
  <c r="Q859" i="31"/>
  <c r="K852" i="31"/>
  <c r="Q851" i="31"/>
  <c r="G846" i="31"/>
  <c r="M845" i="31"/>
  <c r="I839" i="31"/>
  <c r="O826" i="31"/>
  <c r="K820" i="31"/>
  <c r="Q819" i="31"/>
  <c r="G814" i="31"/>
  <c r="M381" i="31"/>
  <c r="I809" i="31"/>
  <c r="L805" i="31"/>
  <c r="O802" i="31"/>
  <c r="F800" i="31"/>
  <c r="M797" i="31"/>
  <c r="I795" i="31"/>
  <c r="Q792" i="31"/>
  <c r="I791" i="31"/>
  <c r="M789" i="31"/>
  <c r="I788" i="31"/>
  <c r="G787" i="31"/>
  <c r="H786" i="31"/>
  <c r="N785" i="31"/>
  <c r="F785" i="31"/>
  <c r="L784" i="31"/>
  <c r="J783" i="31"/>
  <c r="P782" i="31"/>
  <c r="H782" i="31"/>
  <c r="N781" i="31"/>
  <c r="F781" i="31"/>
  <c r="L780" i="31"/>
  <c r="J779" i="31"/>
  <c r="P778" i="31"/>
  <c r="H778" i="31"/>
  <c r="N777" i="31"/>
  <c r="F777" i="31"/>
  <c r="L776" i="31"/>
  <c r="J7" i="31"/>
  <c r="P6" i="31"/>
  <c r="H6" i="31"/>
  <c r="N775" i="31"/>
  <c r="F775" i="31"/>
  <c r="L774" i="31"/>
  <c r="J773" i="31"/>
  <c r="P772" i="31"/>
  <c r="H772" i="31"/>
  <c r="N771" i="31"/>
  <c r="F771" i="31"/>
  <c r="L770"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G901" i="31"/>
  <c r="Q858" i="31"/>
  <c r="I851" i="31"/>
  <c r="O838" i="31"/>
  <c r="K832" i="31"/>
  <c r="Q831" i="31"/>
  <c r="G826" i="31"/>
  <c r="M825" i="31"/>
  <c r="I819" i="31"/>
  <c r="O808" i="31"/>
  <c r="I805" i="31"/>
  <c r="N386" i="31"/>
  <c r="J802" i="31"/>
  <c r="Q799" i="31"/>
  <c r="H797" i="31"/>
  <c r="N792" i="31"/>
  <c r="G791" i="31"/>
  <c r="K789" i="31"/>
  <c r="H788" i="31"/>
  <c r="F787" i="31"/>
  <c r="G786" i="31"/>
  <c r="M785" i="31"/>
  <c r="K784" i="31"/>
  <c r="Q783" i="31"/>
  <c r="I783" i="31"/>
  <c r="O782" i="31"/>
  <c r="G782" i="31"/>
  <c r="M781" i="31"/>
  <c r="K780" i="31"/>
  <c r="Q779" i="31"/>
  <c r="I779" i="31"/>
  <c r="O778" i="31"/>
  <c r="G778" i="31"/>
  <c r="M777" i="31"/>
  <c r="K776" i="31"/>
  <c r="Q7" i="31"/>
  <c r="I7" i="31"/>
  <c r="O6" i="31"/>
  <c r="G6" i="31"/>
  <c r="M775" i="31"/>
  <c r="K774" i="31"/>
  <c r="Q773" i="31"/>
  <c r="I773" i="31"/>
  <c r="O772" i="31"/>
  <c r="G772" i="31"/>
  <c r="M771" i="31"/>
  <c r="K770"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K875" i="31"/>
  <c r="F858" i="31"/>
  <c r="O850" i="31"/>
  <c r="K844" i="31"/>
  <c r="Q843" i="31"/>
  <c r="G838" i="31"/>
  <c r="M837" i="31"/>
  <c r="I831" i="31"/>
  <c r="O818" i="31"/>
  <c r="K380" i="31"/>
  <c r="Q813" i="31"/>
  <c r="G808" i="31"/>
  <c r="M807" i="31"/>
  <c r="K386" i="31"/>
  <c r="G802" i="31"/>
  <c r="P801" i="31"/>
  <c r="L799" i="31"/>
  <c r="O794" i="31"/>
  <c r="K792" i="31"/>
  <c r="H789" i="31"/>
  <c r="F788" i="31"/>
  <c r="F786" i="31"/>
  <c r="L785" i="31"/>
  <c r="J784" i="31"/>
  <c r="P783" i="31"/>
  <c r="H783" i="31"/>
  <c r="N782" i="31"/>
  <c r="F782" i="31"/>
  <c r="L781" i="31"/>
  <c r="J780" i="31"/>
  <c r="P779" i="31"/>
  <c r="H779" i="31"/>
  <c r="N778" i="31"/>
  <c r="F778" i="31"/>
  <c r="L777" i="31"/>
  <c r="J776" i="31"/>
  <c r="P7" i="31"/>
  <c r="H7" i="31"/>
  <c r="N6" i="31"/>
  <c r="F6" i="31"/>
  <c r="L775" i="31"/>
  <c r="J774" i="31"/>
  <c r="P773" i="31"/>
  <c r="H773" i="31"/>
  <c r="N772" i="31"/>
  <c r="F772" i="31"/>
  <c r="L771" i="31"/>
  <c r="J770"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27" i="31"/>
  <c r="H722" i="31"/>
  <c r="L720" i="31"/>
  <c r="P718" i="31"/>
  <c r="N717"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695" i="31"/>
  <c r="F695" i="31"/>
  <c r="L694" i="31"/>
  <c r="J693" i="31"/>
  <c r="P692" i="31"/>
  <c r="H692" i="31"/>
  <c r="N691" i="31"/>
  <c r="F691" i="31"/>
  <c r="L690" i="31"/>
  <c r="J689" i="31"/>
  <c r="P688" i="31"/>
  <c r="H688" i="31"/>
  <c r="N687" i="31"/>
  <c r="F687" i="31"/>
  <c r="L686" i="31"/>
  <c r="J685" i="31"/>
  <c r="P684" i="31"/>
  <c r="H684" i="31"/>
  <c r="N683" i="31"/>
  <c r="F683" i="31"/>
  <c r="L682" i="31"/>
  <c r="J681" i="31"/>
  <c r="P680" i="31"/>
  <c r="H680" i="31"/>
  <c r="N679" i="31"/>
  <c r="F679" i="31"/>
  <c r="L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L732" i="31"/>
  <c r="P726" i="31"/>
  <c r="L724" i="31"/>
  <c r="F722" i="31"/>
  <c r="K720" i="31"/>
  <c r="O718" i="31"/>
  <c r="M717" i="31"/>
  <c r="P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695" i="31"/>
  <c r="K694"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J731" i="31"/>
  <c r="N726" i="31"/>
  <c r="J724" i="31"/>
  <c r="N721" i="31"/>
  <c r="J720" i="31"/>
  <c r="N718" i="31"/>
  <c r="L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695" i="31"/>
  <c r="J694" i="31"/>
  <c r="P693" i="31"/>
  <c r="H693" i="31"/>
  <c r="N692" i="31"/>
  <c r="F692" i="31"/>
  <c r="L691" i="31"/>
  <c r="J690" i="31"/>
  <c r="P689" i="31"/>
  <c r="H689" i="31"/>
  <c r="N688" i="31"/>
  <c r="F688" i="31"/>
  <c r="L687" i="31"/>
  <c r="J686" i="31"/>
  <c r="P685" i="31"/>
  <c r="H685" i="31"/>
  <c r="N684" i="31"/>
  <c r="F684" i="31"/>
  <c r="L683" i="31"/>
  <c r="J682" i="31"/>
  <c r="P681" i="31"/>
  <c r="H681" i="31"/>
  <c r="N680" i="31"/>
  <c r="F680" i="31"/>
  <c r="L679" i="31"/>
  <c r="J678" i="31"/>
  <c r="P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P730" i="31"/>
  <c r="H726" i="31"/>
  <c r="P723" i="31"/>
  <c r="M721" i="31"/>
  <c r="Q719" i="31"/>
  <c r="L718" i="31"/>
  <c r="J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695" i="31"/>
  <c r="Q694" i="31"/>
  <c r="I694" i="31"/>
  <c r="O693" i="31"/>
  <c r="G693" i="31"/>
  <c r="M692" i="31"/>
  <c r="K691" i="31"/>
  <c r="Q690" i="31"/>
  <c r="I690" i="31"/>
  <c r="O689" i="31"/>
  <c r="G689" i="31"/>
  <c r="M688" i="31"/>
  <c r="K687" i="31"/>
  <c r="Q686" i="31"/>
  <c r="I686" i="31"/>
  <c r="O685" i="31"/>
  <c r="G685" i="31"/>
  <c r="M684" i="31"/>
  <c r="K683" i="31"/>
  <c r="Q682" i="31"/>
  <c r="I682" i="31"/>
  <c r="O681" i="31"/>
  <c r="G681" i="31"/>
  <c r="M680" i="31"/>
  <c r="K679" i="31"/>
  <c r="Q678" i="31"/>
  <c r="I678" i="31"/>
  <c r="O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H730" i="31"/>
  <c r="N729" i="31"/>
  <c r="F726" i="31"/>
  <c r="J723" i="31"/>
  <c r="L721" i="31"/>
  <c r="P719" i="31"/>
  <c r="H718" i="31"/>
  <c r="H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695" i="31"/>
  <c r="P694" i="31"/>
  <c r="H694" i="31"/>
  <c r="N693" i="31"/>
  <c r="F693" i="31"/>
  <c r="L692" i="31"/>
  <c r="J691" i="31"/>
  <c r="P690" i="31"/>
  <c r="H690" i="31"/>
  <c r="N689" i="31"/>
  <c r="F689" i="31"/>
  <c r="L688" i="31"/>
  <c r="J687" i="31"/>
  <c r="P686" i="31"/>
  <c r="H686" i="31"/>
  <c r="N685" i="31"/>
  <c r="F685" i="31"/>
  <c r="L684" i="31"/>
  <c r="J683" i="31"/>
  <c r="P682" i="31"/>
  <c r="H682" i="31"/>
  <c r="N681" i="31"/>
  <c r="F681" i="31"/>
  <c r="L680" i="31"/>
  <c r="J679" i="31"/>
  <c r="P678" i="31"/>
  <c r="H678" i="31"/>
  <c r="N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729" i="31"/>
  <c r="N725" i="31"/>
  <c r="H723" i="31"/>
  <c r="F721" i="31"/>
  <c r="J719" i="31"/>
  <c r="G718" i="31"/>
  <c r="G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695" i="31"/>
  <c r="I695" i="31"/>
  <c r="O694" i="31"/>
  <c r="G694"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L728" i="31"/>
  <c r="L725" i="31"/>
  <c r="P722" i="31"/>
  <c r="I719" i="31"/>
  <c r="F718" i="31"/>
  <c r="F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695" i="31"/>
  <c r="H695" i="31"/>
  <c r="N694" i="31"/>
  <c r="F694" i="31"/>
  <c r="L693" i="31"/>
  <c r="J692" i="31"/>
  <c r="P691" i="31"/>
  <c r="H691" i="31"/>
  <c r="N690" i="31"/>
  <c r="F690" i="31"/>
  <c r="L689" i="31"/>
  <c r="J688" i="31"/>
  <c r="P687" i="31"/>
  <c r="H687" i="31"/>
  <c r="N686" i="31"/>
  <c r="F686" i="31"/>
  <c r="L685" i="31"/>
  <c r="J684" i="31"/>
  <c r="P683" i="31"/>
  <c r="H683" i="31"/>
  <c r="N682" i="31"/>
  <c r="F682" i="31"/>
  <c r="L681" i="31"/>
  <c r="J680" i="31"/>
  <c r="P679" i="31"/>
  <c r="H679" i="31"/>
  <c r="N678" i="31"/>
  <c r="F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J727" i="31"/>
  <c r="F725" i="31"/>
  <c r="N722" i="31"/>
  <c r="H719"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695" i="31"/>
  <c r="G695" i="31"/>
  <c r="M694"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N636" i="31"/>
  <c r="L631" i="31"/>
  <c r="Q626" i="31"/>
  <c r="F626" i="31"/>
  <c r="H625" i="31"/>
  <c r="M624" i="31"/>
  <c r="I623" i="31"/>
  <c r="N622" i="31"/>
  <c r="K391" i="31"/>
  <c r="Q390" i="31"/>
  <c r="I390" i="31"/>
  <c r="O393" i="31"/>
  <c r="G393" i="31"/>
  <c r="M39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385" i="31"/>
  <c r="G385" i="31"/>
  <c r="M384" i="31"/>
  <c r="K547" i="31"/>
  <c r="Q546" i="31"/>
  <c r="I546" i="31"/>
  <c r="O545" i="31"/>
  <c r="G545" i="31"/>
  <c r="M544" i="31"/>
  <c r="K543" i="31"/>
  <c r="F636" i="31"/>
  <c r="P627" i="31"/>
  <c r="P626" i="31"/>
  <c r="G625" i="31"/>
  <c r="L624" i="31"/>
  <c r="Q623" i="31"/>
  <c r="H623" i="31"/>
  <c r="L622" i="31"/>
  <c r="J391" i="31"/>
  <c r="P390" i="31"/>
  <c r="H390" i="31"/>
  <c r="N393" i="31"/>
  <c r="F393" i="31"/>
  <c r="L39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385" i="31"/>
  <c r="F385" i="31"/>
  <c r="L384" i="31"/>
  <c r="J547" i="31"/>
  <c r="P546" i="31"/>
  <c r="H546" i="31"/>
  <c r="N545" i="31"/>
  <c r="F545" i="31"/>
  <c r="L635" i="31"/>
  <c r="J630" i="31"/>
  <c r="P629" i="31"/>
  <c r="N627" i="31"/>
  <c r="N626" i="31"/>
  <c r="P625" i="31"/>
  <c r="F625" i="31"/>
  <c r="K624" i="31"/>
  <c r="P623" i="31"/>
  <c r="F623" i="31"/>
  <c r="K622" i="31"/>
  <c r="Q391" i="31"/>
  <c r="I391" i="31"/>
  <c r="O390" i="31"/>
  <c r="G390" i="31"/>
  <c r="M393" i="31"/>
  <c r="K39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385" i="31"/>
  <c r="K384" i="31"/>
  <c r="Q547" i="31"/>
  <c r="I547" i="31"/>
  <c r="O546" i="31"/>
  <c r="G546" i="31"/>
  <c r="M545" i="31"/>
  <c r="K544" i="31"/>
  <c r="F640" i="31"/>
  <c r="H629" i="31"/>
  <c r="L627" i="31"/>
  <c r="L626" i="31"/>
  <c r="O625" i="31"/>
  <c r="J624" i="31"/>
  <c r="N623" i="31"/>
  <c r="J622" i="31"/>
  <c r="P391" i="31"/>
  <c r="H391" i="31"/>
  <c r="N390" i="31"/>
  <c r="F390" i="31"/>
  <c r="L393" i="31"/>
  <c r="J39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385" i="31"/>
  <c r="L639" i="31"/>
  <c r="J634" i="31"/>
  <c r="P633" i="31"/>
  <c r="F629" i="31"/>
  <c r="J627" i="31"/>
  <c r="J626" i="31"/>
  <c r="N625" i="31"/>
  <c r="H624" i="31"/>
  <c r="M623" i="31"/>
  <c r="I622" i="31"/>
  <c r="O391" i="31"/>
  <c r="G391" i="31"/>
  <c r="M390" i="31"/>
  <c r="K393" i="31"/>
  <c r="Q392" i="31"/>
  <c r="I39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385" i="31"/>
  <c r="Q384" i="31"/>
  <c r="I384" i="31"/>
  <c r="O547" i="31"/>
  <c r="G547" i="31"/>
  <c r="M546" i="31"/>
  <c r="K545" i="31"/>
  <c r="Q544" i="31"/>
  <c r="I544" i="31"/>
  <c r="O543" i="31"/>
  <c r="H633" i="31"/>
  <c r="N628" i="31"/>
  <c r="H627" i="31"/>
  <c r="I626" i="31"/>
  <c r="M625" i="31"/>
  <c r="P624" i="31"/>
  <c r="G624" i="31"/>
  <c r="L623" i="31"/>
  <c r="Q622" i="31"/>
  <c r="H622" i="31"/>
  <c r="N391" i="31"/>
  <c r="F391" i="31"/>
  <c r="L390" i="31"/>
  <c r="J393" i="31"/>
  <c r="P392" i="31"/>
  <c r="H39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385" i="31"/>
  <c r="P384" i="31"/>
  <c r="H384" i="31"/>
  <c r="N547" i="31"/>
  <c r="F547" i="31"/>
  <c r="L546" i="31"/>
  <c r="J545" i="31"/>
  <c r="P544" i="31"/>
  <c r="H544" i="31"/>
  <c r="N543" i="31"/>
  <c r="J638" i="31"/>
  <c r="P637" i="31"/>
  <c r="N632" i="31"/>
  <c r="L628" i="31"/>
  <c r="F627" i="31"/>
  <c r="H626" i="31"/>
  <c r="L625" i="31"/>
  <c r="O624" i="31"/>
  <c r="F624" i="31"/>
  <c r="K623" i="31"/>
  <c r="P622" i="31"/>
  <c r="G622" i="31"/>
  <c r="M391" i="31"/>
  <c r="K390" i="31"/>
  <c r="Q393" i="31"/>
  <c r="I393" i="31"/>
  <c r="O392" i="31"/>
  <c r="G39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385" i="31"/>
  <c r="I385" i="31"/>
  <c r="O384" i="31"/>
  <c r="G384" i="31"/>
  <c r="M547" i="31"/>
  <c r="K546" i="31"/>
  <c r="Q545" i="31"/>
  <c r="I545" i="31"/>
  <c r="O544" i="31"/>
  <c r="G544" i="31"/>
  <c r="M543" i="31"/>
  <c r="H637" i="31"/>
  <c r="F632" i="31"/>
  <c r="F628" i="31"/>
  <c r="G626" i="31"/>
  <c r="J625" i="31"/>
  <c r="N624" i="31"/>
  <c r="J623" i="31"/>
  <c r="O622" i="31"/>
  <c r="F622" i="31"/>
  <c r="L391" i="31"/>
  <c r="J390" i="31"/>
  <c r="P393" i="31"/>
  <c r="H393" i="31"/>
  <c r="N392" i="31"/>
  <c r="F39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385" i="31"/>
  <c r="H385" i="31"/>
  <c r="N384" i="31"/>
  <c r="F384" i="31"/>
  <c r="L547" i="31"/>
  <c r="J546" i="31"/>
  <c r="P545" i="31"/>
  <c r="H545" i="31"/>
  <c r="N544" i="31"/>
  <c r="F544" i="31"/>
  <c r="L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383" i="31"/>
  <c r="Q382" i="31"/>
  <c r="I38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7" i="31"/>
  <c r="G497" i="31"/>
  <c r="M496" i="31"/>
  <c r="K495" i="31"/>
  <c r="Q494" i="31"/>
  <c r="I494" i="31"/>
  <c r="O493" i="31"/>
  <c r="G493" i="31"/>
  <c r="M492" i="31"/>
  <c r="K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L544"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383" i="31"/>
  <c r="P382" i="31"/>
  <c r="H38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7" i="31"/>
  <c r="F497" i="31"/>
  <c r="L496" i="31"/>
  <c r="J495" i="31"/>
  <c r="P494" i="31"/>
  <c r="H494" i="31"/>
  <c r="N493" i="31"/>
  <c r="F493" i="31"/>
  <c r="L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544"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383" i="31"/>
  <c r="I383" i="31"/>
  <c r="O382" i="31"/>
  <c r="G38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7" i="31"/>
  <c r="K496" i="31"/>
  <c r="Q495" i="31"/>
  <c r="I495" i="31"/>
  <c r="O494" i="31"/>
  <c r="G494" i="31"/>
  <c r="M493" i="31"/>
  <c r="K492" i="31"/>
  <c r="Q491"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J384" i="31"/>
  <c r="P547" i="31"/>
  <c r="Q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383" i="31"/>
  <c r="H383" i="31"/>
  <c r="N382" i="31"/>
  <c r="F38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7" i="31"/>
  <c r="J496" i="31"/>
  <c r="P495" i="31"/>
  <c r="H495" i="31"/>
  <c r="N494" i="31"/>
  <c r="F494" i="31"/>
  <c r="L493" i="31"/>
  <c r="J492" i="31"/>
  <c r="P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H547" i="31"/>
  <c r="P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383" i="31"/>
  <c r="G383" i="31"/>
  <c r="M38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7" i="31"/>
  <c r="Q496" i="31"/>
  <c r="I496" i="31"/>
  <c r="O495" i="31"/>
  <c r="G495" i="31"/>
  <c r="M494" i="31"/>
  <c r="K493" i="31"/>
  <c r="Q492" i="31"/>
  <c r="I492" i="31"/>
  <c r="O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N546"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383" i="31"/>
  <c r="F383" i="31"/>
  <c r="L38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7" i="31"/>
  <c r="P496" i="31"/>
  <c r="H496" i="31"/>
  <c r="N495" i="31"/>
  <c r="F495" i="31"/>
  <c r="L494" i="31"/>
  <c r="J493" i="31"/>
  <c r="P492" i="31"/>
  <c r="H492" i="31"/>
  <c r="N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F546"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383" i="31"/>
  <c r="K38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7" i="31"/>
  <c r="I497" i="31"/>
  <c r="O496" i="31"/>
  <c r="G496" i="31"/>
  <c r="M495" i="31"/>
  <c r="K494" i="31"/>
  <c r="Q493" i="31"/>
  <c r="I493" i="31"/>
  <c r="O492" i="31"/>
  <c r="G492" i="31"/>
  <c r="M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L545"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383" i="31"/>
  <c r="J38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500" i="31"/>
  <c r="F500" i="31"/>
  <c r="L499" i="31"/>
  <c r="J498" i="31"/>
  <c r="P497" i="31"/>
  <c r="H497" i="31"/>
  <c r="N496" i="31"/>
  <c r="F496" i="31"/>
  <c r="L495" i="31"/>
  <c r="J494" i="31"/>
  <c r="P493" i="31"/>
  <c r="H493" i="31"/>
  <c r="N492" i="31"/>
  <c r="F492" i="31"/>
  <c r="L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F472" i="31"/>
  <c r="H461" i="31"/>
  <c r="F456" i="31"/>
  <c r="Q451" i="31"/>
  <c r="O450" i="31"/>
  <c r="M449" i="31"/>
  <c r="L448" i="31"/>
  <c r="P447" i="31"/>
  <c r="G447" i="31"/>
  <c r="L446" i="31"/>
  <c r="Q445" i="31"/>
  <c r="I445" i="31"/>
  <c r="O444" i="31"/>
  <c r="G444" i="31"/>
  <c r="M443" i="31"/>
  <c r="K442" i="31"/>
  <c r="Q441" i="31"/>
  <c r="I441" i="31"/>
  <c r="O440" i="31"/>
  <c r="G440" i="31"/>
  <c r="M439" i="31"/>
  <c r="K438" i="31"/>
  <c r="Q437" i="31"/>
  <c r="I437" i="31"/>
  <c r="O436" i="31"/>
  <c r="G436" i="31"/>
  <c r="M435" i="31"/>
  <c r="K434" i="31"/>
  <c r="Q433" i="31"/>
  <c r="I433" i="31"/>
  <c r="O432" i="31"/>
  <c r="G432" i="31"/>
  <c r="M431" i="31"/>
  <c r="K430" i="31"/>
  <c r="Q429" i="31"/>
  <c r="I429" i="31"/>
  <c r="O428" i="31"/>
  <c r="G428" i="31"/>
  <c r="M427" i="31"/>
  <c r="K426" i="31"/>
  <c r="Q425" i="31"/>
  <c r="I425" i="31"/>
  <c r="O424" i="31"/>
  <c r="G424" i="31"/>
  <c r="M423" i="31"/>
  <c r="K422" i="31"/>
  <c r="Q421" i="31"/>
  <c r="I421" i="31"/>
  <c r="O420" i="31"/>
  <c r="G420" i="31"/>
  <c r="M419" i="31"/>
  <c r="K418" i="31"/>
  <c r="Q417" i="31"/>
  <c r="I417" i="31"/>
  <c r="O416" i="31"/>
  <c r="G416" i="31"/>
  <c r="M415" i="31"/>
  <c r="K414" i="31"/>
  <c r="Q413" i="31"/>
  <c r="I413" i="31"/>
  <c r="O412" i="31"/>
  <c r="G412" i="31"/>
  <c r="M411" i="31"/>
  <c r="K410" i="31"/>
  <c r="Q409" i="31"/>
  <c r="I409" i="31"/>
  <c r="O408" i="31"/>
  <c r="G408" i="31"/>
  <c r="M407" i="31"/>
  <c r="K406" i="31"/>
  <c r="Q405" i="31"/>
  <c r="I405" i="31"/>
  <c r="O404" i="31"/>
  <c r="G404" i="31"/>
  <c r="M403" i="31"/>
  <c r="K402" i="31"/>
  <c r="Q401" i="31"/>
  <c r="I401" i="31"/>
  <c r="O400" i="31"/>
  <c r="G400" i="31"/>
  <c r="M399" i="31"/>
  <c r="K398" i="31"/>
  <c r="Q397" i="31"/>
  <c r="I397" i="31"/>
  <c r="O396" i="31"/>
  <c r="G396" i="31"/>
  <c r="M389" i="31"/>
  <c r="K388" i="31"/>
  <c r="Q1057" i="31"/>
  <c r="I1057" i="31"/>
  <c r="O1056" i="31"/>
  <c r="G1056" i="31"/>
  <c r="M1055" i="31"/>
  <c r="K1054" i="31"/>
  <c r="Q1179" i="31"/>
  <c r="I1179" i="31"/>
  <c r="O1178" i="31"/>
  <c r="G1178" i="31"/>
  <c r="M1067" i="31"/>
  <c r="K1066" i="31"/>
  <c r="Q1071" i="31"/>
  <c r="I1071" i="31"/>
  <c r="O1070" i="31"/>
  <c r="G1070" i="31"/>
  <c r="M1075" i="31"/>
  <c r="K1074" i="31"/>
  <c r="Q1073" i="31"/>
  <c r="I1073" i="31"/>
  <c r="O1072" i="31"/>
  <c r="G1072" i="31"/>
  <c r="M1063" i="31"/>
  <c r="K1062" i="31"/>
  <c r="Q1061" i="31"/>
  <c r="I1061" i="31"/>
  <c r="O1060" i="31"/>
  <c r="G1060" i="31"/>
  <c r="M1059" i="31"/>
  <c r="K1058" i="31"/>
  <c r="Q1069" i="31"/>
  <c r="I1069" i="31"/>
  <c r="O1068" i="31"/>
  <c r="G1068" i="31"/>
  <c r="M1065" i="31"/>
  <c r="K1064" i="31"/>
  <c r="Q1171" i="31"/>
  <c r="I1171" i="31"/>
  <c r="O1170" i="31"/>
  <c r="G1170" i="31"/>
  <c r="M1129" i="31"/>
  <c r="K1128" i="31"/>
  <c r="Q89" i="31"/>
  <c r="I89" i="31"/>
  <c r="O88" i="31"/>
  <c r="G88" i="31"/>
  <c r="M65" i="31"/>
  <c r="K64" i="31"/>
  <c r="Q1077" i="31"/>
  <c r="I1077" i="31"/>
  <c r="O1076" i="31"/>
  <c r="G1076" i="31"/>
  <c r="M125" i="31"/>
  <c r="K124" i="31"/>
  <c r="Q227" i="31"/>
  <c r="I227" i="31"/>
  <c r="O226" i="31"/>
  <c r="G226" i="31"/>
  <c r="M87" i="31"/>
  <c r="K86" i="31"/>
  <c r="Q93" i="31"/>
  <c r="I93" i="31"/>
  <c r="O92" i="31"/>
  <c r="G92" i="31"/>
  <c r="M211" i="31"/>
  <c r="K210" i="31"/>
  <c r="Q213" i="31"/>
  <c r="I213" i="31"/>
  <c r="O212" i="31"/>
  <c r="G212" i="31"/>
  <c r="M205" i="31"/>
  <c r="K204" i="31"/>
  <c r="Q83" i="31"/>
  <c r="I83" i="31"/>
  <c r="O82" i="31"/>
  <c r="G82" i="31"/>
  <c r="M181" i="31"/>
  <c r="K180" i="31"/>
  <c r="Q249" i="31"/>
  <c r="I249" i="31"/>
  <c r="O248" i="31"/>
  <c r="G248" i="31"/>
  <c r="Q225" i="31"/>
  <c r="I225" i="31"/>
  <c r="O224" i="31"/>
  <c r="G224" i="31"/>
  <c r="M1079" i="31"/>
  <c r="K1078" i="31"/>
  <c r="M341" i="31"/>
  <c r="K340" i="31"/>
  <c r="M343" i="31"/>
  <c r="K342" i="31"/>
  <c r="P223" i="31"/>
  <c r="H223" i="31"/>
  <c r="M222" i="31"/>
  <c r="K237" i="31"/>
  <c r="Q236" i="31"/>
  <c r="I236" i="31"/>
  <c r="O279" i="31"/>
  <c r="G279" i="31"/>
  <c r="M278" i="31"/>
  <c r="J323" i="31"/>
  <c r="O322" i="31"/>
  <c r="G322" i="31"/>
  <c r="M243" i="31"/>
  <c r="K242" i="31"/>
  <c r="P233" i="31"/>
  <c r="H233" i="31"/>
  <c r="M232" i="31"/>
  <c r="K157" i="31"/>
  <c r="Q156" i="31"/>
  <c r="I156" i="31"/>
  <c r="J1087" i="31"/>
  <c r="O1086" i="31"/>
  <c r="G1086" i="31"/>
  <c r="M105" i="31"/>
  <c r="K104" i="31"/>
  <c r="Q103" i="31"/>
  <c r="I103" i="31"/>
  <c r="O102" i="31"/>
  <c r="G102" i="31"/>
  <c r="M1169" i="31"/>
  <c r="K1168" i="31"/>
  <c r="Q1167" i="31"/>
  <c r="I1167" i="31"/>
  <c r="O1166" i="31"/>
  <c r="G1166" i="31"/>
  <c r="M1165" i="31"/>
  <c r="K1164" i="31"/>
  <c r="Q1163" i="31"/>
  <c r="I1163" i="31"/>
  <c r="O1162" i="31"/>
  <c r="G1162" i="31"/>
  <c r="M1161" i="31"/>
  <c r="K1160" i="31"/>
  <c r="Q121" i="31"/>
  <c r="I121" i="31"/>
  <c r="O120" i="31"/>
  <c r="G120" i="31"/>
  <c r="M1159" i="31"/>
  <c r="K1158" i="31"/>
  <c r="Q1157" i="31"/>
  <c r="I1157" i="31"/>
  <c r="O1156" i="31"/>
  <c r="G1156" i="31"/>
  <c r="M395" i="31"/>
  <c r="K394" i="31"/>
  <c r="Q1155" i="31"/>
  <c r="I1155" i="31"/>
  <c r="O1154" i="31"/>
  <c r="G1154" i="31"/>
  <c r="M1153" i="31"/>
  <c r="K1152" i="31"/>
  <c r="Q1141" i="31"/>
  <c r="I1141" i="31"/>
  <c r="O1140" i="31"/>
  <c r="G1140" i="31"/>
  <c r="M1151" i="31"/>
  <c r="K1150" i="31"/>
  <c r="Q1149" i="31"/>
  <c r="I1149" i="31"/>
  <c r="L471" i="31"/>
  <c r="J466" i="31"/>
  <c r="P465" i="31"/>
  <c r="N460" i="31"/>
  <c r="L455" i="31"/>
  <c r="P451" i="31"/>
  <c r="N450" i="31"/>
  <c r="L449" i="31"/>
  <c r="K448" i="31"/>
  <c r="O447" i="31"/>
  <c r="F447" i="31"/>
  <c r="J446" i="31"/>
  <c r="P445" i="31"/>
  <c r="H445" i="31"/>
  <c r="N444" i="31"/>
  <c r="F444" i="31"/>
  <c r="L443" i="31"/>
  <c r="J442" i="31"/>
  <c r="P441" i="31"/>
  <c r="H441" i="31"/>
  <c r="N440" i="31"/>
  <c r="F440" i="31"/>
  <c r="L439" i="31"/>
  <c r="J438" i="31"/>
  <c r="P437" i="31"/>
  <c r="H437" i="31"/>
  <c r="N436" i="31"/>
  <c r="F436" i="31"/>
  <c r="L435" i="31"/>
  <c r="J434" i="31"/>
  <c r="P433" i="31"/>
  <c r="H433" i="31"/>
  <c r="N432" i="31"/>
  <c r="F432" i="31"/>
  <c r="L431" i="31"/>
  <c r="J430" i="31"/>
  <c r="P429" i="31"/>
  <c r="H429" i="31"/>
  <c r="N428" i="31"/>
  <c r="F428" i="31"/>
  <c r="L427" i="31"/>
  <c r="J426" i="31"/>
  <c r="P425" i="31"/>
  <c r="H425" i="31"/>
  <c r="N424" i="31"/>
  <c r="F424" i="31"/>
  <c r="L423" i="31"/>
  <c r="J422" i="31"/>
  <c r="P421" i="31"/>
  <c r="H421" i="31"/>
  <c r="N420" i="31"/>
  <c r="F420" i="31"/>
  <c r="L419" i="31"/>
  <c r="J418" i="31"/>
  <c r="P417" i="31"/>
  <c r="H417" i="31"/>
  <c r="N416" i="31"/>
  <c r="F416" i="31"/>
  <c r="L415" i="31"/>
  <c r="J414" i="31"/>
  <c r="P413" i="31"/>
  <c r="H413" i="31"/>
  <c r="N412" i="31"/>
  <c r="F412" i="31"/>
  <c r="L411" i="31"/>
  <c r="J410" i="31"/>
  <c r="P409" i="31"/>
  <c r="H409" i="31"/>
  <c r="N408" i="31"/>
  <c r="F408" i="31"/>
  <c r="L407" i="31"/>
  <c r="J406" i="31"/>
  <c r="P405" i="31"/>
  <c r="H405" i="31"/>
  <c r="N404" i="31"/>
  <c r="F404" i="31"/>
  <c r="L403" i="31"/>
  <c r="J402" i="31"/>
  <c r="P401" i="31"/>
  <c r="H401" i="31"/>
  <c r="N400" i="31"/>
  <c r="F400" i="31"/>
  <c r="L399" i="31"/>
  <c r="J398" i="31"/>
  <c r="P397" i="31"/>
  <c r="H397" i="31"/>
  <c r="N396" i="31"/>
  <c r="F396" i="31"/>
  <c r="L389" i="31"/>
  <c r="J388" i="31"/>
  <c r="P1057" i="31"/>
  <c r="H1057" i="31"/>
  <c r="N1056" i="31"/>
  <c r="F1056" i="31"/>
  <c r="L1055" i="31"/>
  <c r="J1054" i="31"/>
  <c r="P1179" i="31"/>
  <c r="H1179" i="31"/>
  <c r="N1178" i="31"/>
  <c r="F1178" i="31"/>
  <c r="L1067" i="31"/>
  <c r="J1066" i="31"/>
  <c r="P1071" i="31"/>
  <c r="H1071" i="31"/>
  <c r="N1070" i="31"/>
  <c r="F1070" i="31"/>
  <c r="L1075" i="31"/>
  <c r="J1074" i="31"/>
  <c r="P1073" i="31"/>
  <c r="H1073" i="31"/>
  <c r="N1072" i="31"/>
  <c r="F1072" i="31"/>
  <c r="L1063" i="31"/>
  <c r="J1062" i="31"/>
  <c r="P1061" i="31"/>
  <c r="H1061" i="31"/>
  <c r="N1060" i="31"/>
  <c r="F1060" i="31"/>
  <c r="L1059" i="31"/>
  <c r="J1058" i="31"/>
  <c r="P1069" i="31"/>
  <c r="H1069" i="31"/>
  <c r="N1068" i="31"/>
  <c r="F1068" i="31"/>
  <c r="L1065" i="31"/>
  <c r="J1064" i="31"/>
  <c r="P1171" i="31"/>
  <c r="H1171" i="31"/>
  <c r="N1170" i="31"/>
  <c r="F1170" i="31"/>
  <c r="L1129" i="31"/>
  <c r="J1128" i="31"/>
  <c r="P89" i="31"/>
  <c r="H89" i="31"/>
  <c r="N88" i="31"/>
  <c r="F88" i="31"/>
  <c r="L65" i="31"/>
  <c r="J64" i="31"/>
  <c r="P1077" i="31"/>
  <c r="H1077" i="31"/>
  <c r="N1076" i="31"/>
  <c r="F1076" i="31"/>
  <c r="L125" i="31"/>
  <c r="J124" i="31"/>
  <c r="P227" i="31"/>
  <c r="H227" i="31"/>
  <c r="N226" i="31"/>
  <c r="F226" i="31"/>
  <c r="L87" i="31"/>
  <c r="J86" i="31"/>
  <c r="P93" i="31"/>
  <c r="H93" i="31"/>
  <c r="N92" i="31"/>
  <c r="F92" i="31"/>
  <c r="L211" i="31"/>
  <c r="J210" i="31"/>
  <c r="P213" i="31"/>
  <c r="H213" i="31"/>
  <c r="N212" i="31"/>
  <c r="F212" i="31"/>
  <c r="L205" i="31"/>
  <c r="J204" i="31"/>
  <c r="P83" i="31"/>
  <c r="H83" i="31"/>
  <c r="N82" i="31"/>
  <c r="F82" i="31"/>
  <c r="L181" i="31"/>
  <c r="J180" i="31"/>
  <c r="P249" i="31"/>
  <c r="H249" i="31"/>
  <c r="N248" i="31"/>
  <c r="F248" i="31"/>
  <c r="P225" i="31"/>
  <c r="H225" i="31"/>
  <c r="N224" i="31"/>
  <c r="F224" i="31"/>
  <c r="L1079" i="31"/>
  <c r="J1078" i="31"/>
  <c r="L341" i="31"/>
  <c r="J340" i="31"/>
  <c r="L343" i="31"/>
  <c r="J342" i="31"/>
  <c r="O223" i="31"/>
  <c r="G223" i="31"/>
  <c r="L222" i="31"/>
  <c r="J237" i="31"/>
  <c r="P236" i="31"/>
  <c r="H236" i="31"/>
  <c r="N279" i="31"/>
  <c r="F279" i="31"/>
  <c r="L278" i="31"/>
  <c r="Q323" i="31"/>
  <c r="I323" i="31"/>
  <c r="N322" i="31"/>
  <c r="F322" i="31"/>
  <c r="L243" i="31"/>
  <c r="J242" i="31"/>
  <c r="O233" i="31"/>
  <c r="G233" i="31"/>
  <c r="L232" i="31"/>
  <c r="J157" i="31"/>
  <c r="P156" i="31"/>
  <c r="H156" i="31"/>
  <c r="Q1087" i="31"/>
  <c r="I1087" i="31"/>
  <c r="N1086" i="31"/>
  <c r="F1086" i="31"/>
  <c r="L105" i="31"/>
  <c r="J104" i="31"/>
  <c r="P103" i="31"/>
  <c r="H103" i="31"/>
  <c r="N102" i="31"/>
  <c r="F102" i="31"/>
  <c r="L1169" i="31"/>
  <c r="J1168" i="31"/>
  <c r="P1167" i="31"/>
  <c r="H1167" i="31"/>
  <c r="N1166" i="31"/>
  <c r="F1166" i="31"/>
  <c r="L1165" i="31"/>
  <c r="J1164" i="31"/>
  <c r="P1163" i="31"/>
  <c r="H1163" i="31"/>
  <c r="N1162" i="31"/>
  <c r="F1162" i="31"/>
  <c r="L1161" i="31"/>
  <c r="J1160" i="31"/>
  <c r="P121" i="31"/>
  <c r="H121" i="31"/>
  <c r="N120" i="31"/>
  <c r="F120" i="31"/>
  <c r="L1159" i="31"/>
  <c r="J1158" i="31"/>
  <c r="P1157" i="31"/>
  <c r="H1157" i="31"/>
  <c r="N1156" i="31"/>
  <c r="F1156" i="31"/>
  <c r="L395" i="31"/>
  <c r="J394" i="31"/>
  <c r="P1155" i="31"/>
  <c r="H1155" i="31"/>
  <c r="N1154" i="31"/>
  <c r="F1154" i="31"/>
  <c r="H465" i="31"/>
  <c r="F460" i="31"/>
  <c r="L451" i="31"/>
  <c r="J450" i="31"/>
  <c r="H449" i="31"/>
  <c r="J448" i="31"/>
  <c r="N447" i="31"/>
  <c r="I446" i="31"/>
  <c r="O445" i="31"/>
  <c r="G445" i="31"/>
  <c r="M444" i="31"/>
  <c r="K443" i="31"/>
  <c r="Q442" i="31"/>
  <c r="I442" i="31"/>
  <c r="O441" i="31"/>
  <c r="G441" i="31"/>
  <c r="M440" i="31"/>
  <c r="K439" i="31"/>
  <c r="Q438" i="31"/>
  <c r="I438" i="31"/>
  <c r="O437" i="31"/>
  <c r="G437" i="31"/>
  <c r="M436" i="31"/>
  <c r="K435" i="31"/>
  <c r="Q434" i="31"/>
  <c r="I434" i="31"/>
  <c r="O433" i="31"/>
  <c r="G433" i="31"/>
  <c r="M432" i="31"/>
  <c r="K431" i="31"/>
  <c r="Q430" i="31"/>
  <c r="I430" i="31"/>
  <c r="O429" i="31"/>
  <c r="G429" i="31"/>
  <c r="M428" i="31"/>
  <c r="K427" i="31"/>
  <c r="Q426" i="31"/>
  <c r="I426" i="31"/>
  <c r="O425" i="31"/>
  <c r="G425" i="31"/>
  <c r="M424" i="31"/>
  <c r="K423" i="31"/>
  <c r="Q422" i="31"/>
  <c r="I422" i="31"/>
  <c r="O421" i="31"/>
  <c r="G421" i="31"/>
  <c r="M420" i="31"/>
  <c r="K419" i="31"/>
  <c r="Q418" i="31"/>
  <c r="I418" i="31"/>
  <c r="O417" i="31"/>
  <c r="G417" i="31"/>
  <c r="M416" i="31"/>
  <c r="K415" i="31"/>
  <c r="Q414" i="31"/>
  <c r="I414" i="31"/>
  <c r="O413" i="31"/>
  <c r="G413" i="31"/>
  <c r="M412" i="31"/>
  <c r="K411" i="31"/>
  <c r="Q410" i="31"/>
  <c r="I410" i="31"/>
  <c r="O409" i="31"/>
  <c r="G409" i="31"/>
  <c r="M408" i="31"/>
  <c r="K407" i="31"/>
  <c r="Q406" i="31"/>
  <c r="I406" i="31"/>
  <c r="O405" i="31"/>
  <c r="G405" i="31"/>
  <c r="M404" i="31"/>
  <c r="K403" i="31"/>
  <c r="Q402" i="31"/>
  <c r="I402" i="31"/>
  <c r="O401" i="31"/>
  <c r="G401" i="31"/>
  <c r="M400" i="31"/>
  <c r="K399" i="31"/>
  <c r="Q398" i="31"/>
  <c r="I398" i="31"/>
  <c r="O397" i="31"/>
  <c r="G397" i="31"/>
  <c r="M396" i="31"/>
  <c r="K389" i="31"/>
  <c r="Q388" i="31"/>
  <c r="I388" i="31"/>
  <c r="O1057" i="31"/>
  <c r="G1057" i="31"/>
  <c r="M1056" i="31"/>
  <c r="K1055" i="31"/>
  <c r="Q1054" i="31"/>
  <c r="I1054" i="31"/>
  <c r="O1179" i="31"/>
  <c r="G1179" i="31"/>
  <c r="M1178" i="31"/>
  <c r="K1067" i="31"/>
  <c r="Q1066" i="31"/>
  <c r="I1066" i="31"/>
  <c r="O1071" i="31"/>
  <c r="G1071" i="31"/>
  <c r="M1070" i="31"/>
  <c r="K1075" i="31"/>
  <c r="Q1074" i="31"/>
  <c r="I1074" i="31"/>
  <c r="O1073" i="31"/>
  <c r="G1073" i="31"/>
  <c r="M1072" i="31"/>
  <c r="K1063" i="31"/>
  <c r="Q1062" i="31"/>
  <c r="I1062" i="31"/>
  <c r="O1061" i="31"/>
  <c r="G1061" i="31"/>
  <c r="M1060" i="31"/>
  <c r="K1059" i="31"/>
  <c r="Q1058" i="31"/>
  <c r="I1058" i="31"/>
  <c r="O1069" i="31"/>
  <c r="G1069" i="31"/>
  <c r="M1068" i="31"/>
  <c r="K1065" i="31"/>
  <c r="Q1064" i="31"/>
  <c r="I1064" i="31"/>
  <c r="O1171" i="31"/>
  <c r="G1171" i="31"/>
  <c r="M1170" i="31"/>
  <c r="K1129" i="31"/>
  <c r="Q1128" i="31"/>
  <c r="I1128" i="31"/>
  <c r="O89" i="31"/>
  <c r="G89" i="31"/>
  <c r="M88" i="31"/>
  <c r="K65" i="31"/>
  <c r="Q64" i="31"/>
  <c r="I64" i="31"/>
  <c r="O1077" i="31"/>
  <c r="G1077" i="31"/>
  <c r="M1076" i="31"/>
  <c r="K125" i="31"/>
  <c r="Q124" i="31"/>
  <c r="I124" i="31"/>
  <c r="O227" i="31"/>
  <c r="G227" i="31"/>
  <c r="M226" i="31"/>
  <c r="K87" i="31"/>
  <c r="Q86" i="31"/>
  <c r="I86" i="31"/>
  <c r="O93" i="31"/>
  <c r="G93" i="31"/>
  <c r="M92" i="31"/>
  <c r="K211" i="31"/>
  <c r="Q210" i="31"/>
  <c r="I210" i="31"/>
  <c r="O213" i="31"/>
  <c r="G213" i="31"/>
  <c r="M212" i="31"/>
  <c r="K205" i="31"/>
  <c r="Q204" i="31"/>
  <c r="I204" i="31"/>
  <c r="O83" i="31"/>
  <c r="G83" i="31"/>
  <c r="M82" i="31"/>
  <c r="K181" i="31"/>
  <c r="Q180" i="31"/>
  <c r="I180" i="31"/>
  <c r="O249" i="31"/>
  <c r="G249" i="31"/>
  <c r="M248" i="31"/>
  <c r="O225" i="31"/>
  <c r="G225" i="31"/>
  <c r="M224" i="31"/>
  <c r="K1079" i="31"/>
  <c r="Q1078" i="31"/>
  <c r="I1078" i="31"/>
  <c r="K341" i="31"/>
  <c r="Q340" i="31"/>
  <c r="I340" i="31"/>
  <c r="K343" i="31"/>
  <c r="Q342" i="31"/>
  <c r="I342" i="31"/>
  <c r="N223" i="31"/>
  <c r="F223" i="31"/>
  <c r="K222" i="31"/>
  <c r="Q237" i="31"/>
  <c r="I237" i="31"/>
  <c r="O236" i="31"/>
  <c r="G236" i="31"/>
  <c r="M279" i="31"/>
  <c r="K278" i="31"/>
  <c r="P323" i="31"/>
  <c r="H323" i="31"/>
  <c r="M322" i="31"/>
  <c r="K243" i="31"/>
  <c r="Q242" i="31"/>
  <c r="I242" i="31"/>
  <c r="N233" i="31"/>
  <c r="F233" i="31"/>
  <c r="K232" i="31"/>
  <c r="Q157" i="31"/>
  <c r="I157" i="31"/>
  <c r="O156" i="31"/>
  <c r="G156" i="31"/>
  <c r="P1087" i="31"/>
  <c r="H1087" i="31"/>
  <c r="M1086" i="31"/>
  <c r="K105" i="31"/>
  <c r="Q104" i="31"/>
  <c r="I104" i="31"/>
  <c r="O103" i="31"/>
  <c r="G103" i="31"/>
  <c r="M102" i="31"/>
  <c r="K1169" i="31"/>
  <c r="Q1168" i="31"/>
  <c r="I1168" i="31"/>
  <c r="O1167" i="31"/>
  <c r="G1167" i="31"/>
  <c r="M1166" i="31"/>
  <c r="K1165" i="31"/>
  <c r="Q1164" i="31"/>
  <c r="I1164" i="31"/>
  <c r="O1163" i="31"/>
  <c r="G1163" i="31"/>
  <c r="M1162" i="31"/>
  <c r="K1161" i="31"/>
  <c r="Q1160" i="31"/>
  <c r="I1160" i="31"/>
  <c r="O121" i="31"/>
  <c r="G121" i="31"/>
  <c r="M120" i="31"/>
  <c r="K1159" i="31"/>
  <c r="Q1158" i="31"/>
  <c r="I1158" i="31"/>
  <c r="J470" i="31"/>
  <c r="P469" i="31"/>
  <c r="N464" i="31"/>
  <c r="L459" i="31"/>
  <c r="J454" i="31"/>
  <c r="P453" i="31"/>
  <c r="J451" i="31"/>
  <c r="H450" i="31"/>
  <c r="F449" i="31"/>
  <c r="H448" i="31"/>
  <c r="L447" i="31"/>
  <c r="Q446" i="31"/>
  <c r="H446" i="31"/>
  <c r="N445" i="31"/>
  <c r="F445" i="31"/>
  <c r="L444" i="31"/>
  <c r="J443" i="31"/>
  <c r="P442" i="31"/>
  <c r="H442" i="31"/>
  <c r="N441" i="31"/>
  <c r="F441" i="31"/>
  <c r="L440" i="31"/>
  <c r="J439" i="31"/>
  <c r="P438" i="31"/>
  <c r="H438" i="31"/>
  <c r="N437" i="31"/>
  <c r="F437" i="31"/>
  <c r="L436" i="31"/>
  <c r="J435" i="31"/>
  <c r="P434" i="31"/>
  <c r="H434" i="31"/>
  <c r="N433" i="31"/>
  <c r="F433" i="31"/>
  <c r="L432" i="31"/>
  <c r="J431" i="31"/>
  <c r="P430" i="31"/>
  <c r="H430" i="31"/>
  <c r="N429" i="31"/>
  <c r="F429" i="31"/>
  <c r="L428" i="31"/>
  <c r="J427" i="31"/>
  <c r="P426" i="31"/>
  <c r="H426" i="31"/>
  <c r="N425" i="31"/>
  <c r="F425" i="31"/>
  <c r="L424" i="31"/>
  <c r="J423" i="31"/>
  <c r="P422" i="31"/>
  <c r="H422" i="31"/>
  <c r="N421" i="31"/>
  <c r="F421" i="31"/>
  <c r="L420" i="31"/>
  <c r="J419" i="31"/>
  <c r="P418" i="31"/>
  <c r="H418" i="31"/>
  <c r="N417" i="31"/>
  <c r="F417" i="31"/>
  <c r="L416" i="31"/>
  <c r="J415" i="31"/>
  <c r="P414" i="31"/>
  <c r="H414" i="31"/>
  <c r="N413" i="31"/>
  <c r="F413" i="31"/>
  <c r="L412" i="31"/>
  <c r="J411" i="31"/>
  <c r="P410" i="31"/>
  <c r="H410" i="31"/>
  <c r="N409" i="31"/>
  <c r="F409" i="31"/>
  <c r="L408" i="31"/>
  <c r="J407" i="31"/>
  <c r="P406" i="31"/>
  <c r="H406" i="31"/>
  <c r="N405" i="31"/>
  <c r="F405" i="31"/>
  <c r="L404" i="31"/>
  <c r="J403" i="31"/>
  <c r="P402" i="31"/>
  <c r="H402" i="31"/>
  <c r="N401" i="31"/>
  <c r="F401" i="31"/>
  <c r="L400" i="31"/>
  <c r="J399" i="31"/>
  <c r="P398" i="31"/>
  <c r="H398" i="31"/>
  <c r="N397" i="31"/>
  <c r="F397" i="31"/>
  <c r="L396" i="31"/>
  <c r="J389" i="31"/>
  <c r="P388" i="31"/>
  <c r="H388" i="31"/>
  <c r="N1057" i="31"/>
  <c r="F1057" i="31"/>
  <c r="L1056" i="31"/>
  <c r="J1055" i="31"/>
  <c r="P1054" i="31"/>
  <c r="H1054" i="31"/>
  <c r="N1179" i="31"/>
  <c r="F1179" i="31"/>
  <c r="L1178" i="31"/>
  <c r="J1067" i="31"/>
  <c r="P1066" i="31"/>
  <c r="H1066" i="31"/>
  <c r="N1071" i="31"/>
  <c r="F1071" i="31"/>
  <c r="L1070" i="31"/>
  <c r="J1075" i="31"/>
  <c r="P1074" i="31"/>
  <c r="H1074" i="31"/>
  <c r="N1073" i="31"/>
  <c r="F1073" i="31"/>
  <c r="L1072" i="31"/>
  <c r="J1063" i="31"/>
  <c r="P1062" i="31"/>
  <c r="H1062" i="31"/>
  <c r="N1061" i="31"/>
  <c r="F1061" i="31"/>
  <c r="L1060" i="31"/>
  <c r="J1059" i="31"/>
  <c r="P1058" i="31"/>
  <c r="H1058" i="31"/>
  <c r="N1069" i="31"/>
  <c r="F1069" i="31"/>
  <c r="L1068" i="31"/>
  <c r="J1065" i="31"/>
  <c r="P1064" i="31"/>
  <c r="H1064" i="31"/>
  <c r="N1171" i="31"/>
  <c r="F1171" i="31"/>
  <c r="L1170" i="31"/>
  <c r="J1129" i="31"/>
  <c r="P1128" i="31"/>
  <c r="H1128" i="31"/>
  <c r="N89" i="31"/>
  <c r="F89" i="31"/>
  <c r="L88" i="31"/>
  <c r="J65" i="31"/>
  <c r="P64" i="31"/>
  <c r="H64" i="31"/>
  <c r="N1077" i="31"/>
  <c r="F1077" i="31"/>
  <c r="L1076" i="31"/>
  <c r="J125" i="31"/>
  <c r="P124" i="31"/>
  <c r="H124" i="31"/>
  <c r="N227" i="31"/>
  <c r="F227" i="31"/>
  <c r="L226" i="31"/>
  <c r="J87" i="31"/>
  <c r="P86" i="31"/>
  <c r="H86" i="31"/>
  <c r="N93" i="31"/>
  <c r="F93" i="31"/>
  <c r="L92" i="31"/>
  <c r="J211" i="31"/>
  <c r="P210" i="31"/>
  <c r="H210" i="31"/>
  <c r="N213" i="31"/>
  <c r="F213" i="31"/>
  <c r="L212" i="31"/>
  <c r="J205" i="31"/>
  <c r="P204" i="31"/>
  <c r="H204" i="31"/>
  <c r="N83" i="31"/>
  <c r="F83" i="31"/>
  <c r="L82" i="31"/>
  <c r="J181" i="31"/>
  <c r="P180" i="31"/>
  <c r="H180" i="31"/>
  <c r="N249" i="31"/>
  <c r="F249" i="31"/>
  <c r="L248" i="31"/>
  <c r="N225" i="31"/>
  <c r="F225" i="31"/>
  <c r="L224" i="31"/>
  <c r="J1079" i="31"/>
  <c r="P1078" i="31"/>
  <c r="H1078" i="31"/>
  <c r="J341" i="31"/>
  <c r="P340" i="31"/>
  <c r="H340" i="31"/>
  <c r="J343" i="31"/>
  <c r="P342" i="31"/>
  <c r="H342" i="31"/>
  <c r="M223" i="31"/>
  <c r="J222" i="31"/>
  <c r="P237" i="31"/>
  <c r="H237" i="31"/>
  <c r="N236" i="31"/>
  <c r="F236" i="31"/>
  <c r="L279" i="31"/>
  <c r="J278" i="31"/>
  <c r="O323" i="31"/>
  <c r="G323" i="31"/>
  <c r="L322" i="31"/>
  <c r="J243" i="31"/>
  <c r="P242" i="31"/>
  <c r="H242" i="31"/>
  <c r="M233" i="31"/>
  <c r="J232" i="31"/>
  <c r="P157" i="31"/>
  <c r="H157" i="31"/>
  <c r="N156" i="31"/>
  <c r="F156" i="31"/>
  <c r="O1087" i="31"/>
  <c r="G1087" i="31"/>
  <c r="L1086" i="31"/>
  <c r="J105" i="31"/>
  <c r="P104" i="31"/>
  <c r="H104" i="31"/>
  <c r="N103" i="31"/>
  <c r="F103" i="31"/>
  <c r="L102" i="31"/>
  <c r="J1169" i="31"/>
  <c r="P1168" i="31"/>
  <c r="H1168" i="31"/>
  <c r="N1167" i="31"/>
  <c r="F1167" i="31"/>
  <c r="L1166" i="31"/>
  <c r="J1165" i="31"/>
  <c r="P1164" i="31"/>
  <c r="H1164" i="31"/>
  <c r="N1163" i="31"/>
  <c r="F1163" i="31"/>
  <c r="L1162" i="31"/>
  <c r="J1161" i="31"/>
  <c r="P1160" i="31"/>
  <c r="H1160" i="31"/>
  <c r="N121" i="31"/>
  <c r="F121" i="31"/>
  <c r="L120" i="31"/>
  <c r="J1159" i="31"/>
  <c r="P1158" i="31"/>
  <c r="H469" i="31"/>
  <c r="F464" i="31"/>
  <c r="H453" i="31"/>
  <c r="I451" i="31"/>
  <c r="G450" i="31"/>
  <c r="F448" i="31"/>
  <c r="K447" i="31"/>
  <c r="P446" i="31"/>
  <c r="G446" i="31"/>
  <c r="M445" i="31"/>
  <c r="K444" i="31"/>
  <c r="Q443" i="31"/>
  <c r="I443" i="31"/>
  <c r="O442" i="31"/>
  <c r="G442" i="31"/>
  <c r="M441" i="31"/>
  <c r="K440" i="31"/>
  <c r="Q439" i="31"/>
  <c r="I439" i="31"/>
  <c r="O438" i="31"/>
  <c r="G438" i="31"/>
  <c r="M437" i="31"/>
  <c r="K436" i="31"/>
  <c r="Q435" i="31"/>
  <c r="I435" i="31"/>
  <c r="O434" i="31"/>
  <c r="G434" i="31"/>
  <c r="M433" i="31"/>
  <c r="K432" i="31"/>
  <c r="Q431" i="31"/>
  <c r="I431" i="31"/>
  <c r="O430" i="31"/>
  <c r="G430" i="31"/>
  <c r="M429" i="31"/>
  <c r="K428" i="31"/>
  <c r="Q427" i="31"/>
  <c r="I427" i="31"/>
  <c r="O426" i="31"/>
  <c r="G426" i="31"/>
  <c r="M425" i="31"/>
  <c r="K424" i="31"/>
  <c r="Q423" i="31"/>
  <c r="I423" i="31"/>
  <c r="O422" i="31"/>
  <c r="G422" i="31"/>
  <c r="M421" i="31"/>
  <c r="K420" i="31"/>
  <c r="Q419" i="31"/>
  <c r="I419" i="31"/>
  <c r="O418" i="31"/>
  <c r="G418" i="31"/>
  <c r="M417" i="31"/>
  <c r="K416" i="31"/>
  <c r="Q415" i="31"/>
  <c r="I415" i="31"/>
  <c r="O414" i="31"/>
  <c r="G414" i="31"/>
  <c r="M413" i="31"/>
  <c r="K412" i="31"/>
  <c r="Q411" i="31"/>
  <c r="I411" i="31"/>
  <c r="O410" i="31"/>
  <c r="G410" i="31"/>
  <c r="M409" i="31"/>
  <c r="K408" i="31"/>
  <c r="Q407" i="31"/>
  <c r="I407" i="31"/>
  <c r="O406" i="31"/>
  <c r="G406" i="31"/>
  <c r="M405" i="31"/>
  <c r="K404" i="31"/>
  <c r="Q403" i="31"/>
  <c r="I403" i="31"/>
  <c r="O402" i="31"/>
  <c r="G402" i="31"/>
  <c r="M401" i="31"/>
  <c r="K400" i="31"/>
  <c r="Q399" i="31"/>
  <c r="I399" i="31"/>
  <c r="O398" i="31"/>
  <c r="G398" i="31"/>
  <c r="M397" i="31"/>
  <c r="K396" i="31"/>
  <c r="Q389" i="31"/>
  <c r="I389" i="31"/>
  <c r="O388" i="31"/>
  <c r="G388" i="31"/>
  <c r="M1057" i="31"/>
  <c r="K1056" i="31"/>
  <c r="Q1055" i="31"/>
  <c r="I1055" i="31"/>
  <c r="O1054" i="31"/>
  <c r="G1054" i="31"/>
  <c r="M1179" i="31"/>
  <c r="K1178" i="31"/>
  <c r="Q1067" i="31"/>
  <c r="I1067" i="31"/>
  <c r="O1066" i="31"/>
  <c r="G1066" i="31"/>
  <c r="M1071" i="31"/>
  <c r="K1070" i="31"/>
  <c r="Q1075" i="31"/>
  <c r="I1075" i="31"/>
  <c r="O1074" i="31"/>
  <c r="G1074" i="31"/>
  <c r="M1073" i="31"/>
  <c r="K1072" i="31"/>
  <c r="Q1063" i="31"/>
  <c r="I1063" i="31"/>
  <c r="O1062" i="31"/>
  <c r="G1062" i="31"/>
  <c r="M1061" i="31"/>
  <c r="K1060" i="31"/>
  <c r="Q1059" i="31"/>
  <c r="I1059" i="31"/>
  <c r="O1058" i="31"/>
  <c r="G1058" i="31"/>
  <c r="M1069" i="31"/>
  <c r="K1068" i="31"/>
  <c r="Q1065" i="31"/>
  <c r="I1065" i="31"/>
  <c r="O1064" i="31"/>
  <c r="G1064" i="31"/>
  <c r="M1171" i="31"/>
  <c r="K1170" i="31"/>
  <c r="Q1129" i="31"/>
  <c r="I1129" i="31"/>
  <c r="O1128" i="31"/>
  <c r="G1128" i="31"/>
  <c r="M89" i="31"/>
  <c r="K88" i="31"/>
  <c r="Q65" i="31"/>
  <c r="I65" i="31"/>
  <c r="O64" i="31"/>
  <c r="G64" i="31"/>
  <c r="M1077" i="31"/>
  <c r="K1076" i="31"/>
  <c r="Q125" i="31"/>
  <c r="I125" i="31"/>
  <c r="O124" i="31"/>
  <c r="G124" i="31"/>
  <c r="M227" i="31"/>
  <c r="K226" i="31"/>
  <c r="Q87" i="31"/>
  <c r="I87" i="31"/>
  <c r="O86" i="31"/>
  <c r="G86" i="31"/>
  <c r="M93" i="31"/>
  <c r="K92" i="31"/>
  <c r="Q211" i="31"/>
  <c r="I211" i="31"/>
  <c r="O210" i="31"/>
  <c r="G210" i="31"/>
  <c r="M213" i="31"/>
  <c r="K212" i="31"/>
  <c r="Q205" i="31"/>
  <c r="I205" i="31"/>
  <c r="O204" i="31"/>
  <c r="G204" i="31"/>
  <c r="M83" i="31"/>
  <c r="K82" i="31"/>
  <c r="Q181" i="31"/>
  <c r="I181" i="31"/>
  <c r="O180" i="31"/>
  <c r="G180" i="31"/>
  <c r="M249" i="31"/>
  <c r="K248" i="31"/>
  <c r="M225" i="31"/>
  <c r="K224" i="31"/>
  <c r="Q1079" i="31"/>
  <c r="I1079" i="31"/>
  <c r="O1078" i="31"/>
  <c r="G1078" i="31"/>
  <c r="Q341" i="31"/>
  <c r="I341" i="31"/>
  <c r="O340" i="31"/>
  <c r="G340" i="31"/>
  <c r="Q343" i="31"/>
  <c r="I343" i="31"/>
  <c r="O342" i="31"/>
  <c r="G342" i="31"/>
  <c r="L223" i="31"/>
  <c r="Q222" i="31"/>
  <c r="I222" i="31"/>
  <c r="O237" i="31"/>
  <c r="G237" i="31"/>
  <c r="M236" i="31"/>
  <c r="K279" i="31"/>
  <c r="Q278" i="31"/>
  <c r="I278" i="31"/>
  <c r="N323" i="31"/>
  <c r="F323" i="31"/>
  <c r="K322" i="31"/>
  <c r="Q243" i="31"/>
  <c r="I243" i="31"/>
  <c r="O242" i="31"/>
  <c r="G242" i="31"/>
  <c r="L233" i="31"/>
  <c r="Q232" i="31"/>
  <c r="I232" i="31"/>
  <c r="O157" i="31"/>
  <c r="G157" i="31"/>
  <c r="M156" i="31"/>
  <c r="N1087" i="31"/>
  <c r="F1087" i="31"/>
  <c r="K1086" i="31"/>
  <c r="Q105" i="31"/>
  <c r="I105" i="31"/>
  <c r="O104" i="31"/>
  <c r="G104" i="31"/>
  <c r="M103" i="31"/>
  <c r="K102" i="31"/>
  <c r="Q1169" i="31"/>
  <c r="I1169" i="31"/>
  <c r="O1168" i="31"/>
  <c r="G1168" i="31"/>
  <c r="M1167" i="31"/>
  <c r="K1166" i="31"/>
  <c r="Q1165" i="31"/>
  <c r="I1165" i="31"/>
  <c r="O1164" i="31"/>
  <c r="G1164" i="31"/>
  <c r="M1163" i="31"/>
  <c r="K1162" i="31"/>
  <c r="Q1161" i="31"/>
  <c r="I1161" i="31"/>
  <c r="O1160" i="31"/>
  <c r="G1160" i="31"/>
  <c r="M121" i="31"/>
  <c r="K120" i="31"/>
  <c r="Q1159" i="31"/>
  <c r="I1159" i="31"/>
  <c r="O1158" i="31"/>
  <c r="G1158" i="31"/>
  <c r="M1157" i="31"/>
  <c r="K1156" i="31"/>
  <c r="Q395" i="31"/>
  <c r="I395" i="31"/>
  <c r="O394" i="31"/>
  <c r="G394" i="31"/>
  <c r="M1155" i="31"/>
  <c r="K1154" i="31"/>
  <c r="Q1153" i="31"/>
  <c r="I1153" i="31"/>
  <c r="O1152" i="31"/>
  <c r="G1152" i="31"/>
  <c r="M1141" i="31"/>
  <c r="K1140" i="31"/>
  <c r="Q1151" i="31"/>
  <c r="I1151" i="31"/>
  <c r="O1150" i="31"/>
  <c r="J474" i="31"/>
  <c r="P473" i="31"/>
  <c r="N468" i="31"/>
  <c r="L463" i="31"/>
  <c r="J458" i="31"/>
  <c r="P457" i="31"/>
  <c r="N452" i="31"/>
  <c r="H451" i="31"/>
  <c r="F450" i="31"/>
  <c r="J447" i="31"/>
  <c r="O446" i="31"/>
  <c r="F446" i="31"/>
  <c r="L445" i="31"/>
  <c r="J444" i="31"/>
  <c r="P443" i="31"/>
  <c r="H443" i="31"/>
  <c r="N442" i="31"/>
  <c r="F442" i="31"/>
  <c r="L441" i="31"/>
  <c r="J440" i="31"/>
  <c r="P439" i="31"/>
  <c r="H439" i="31"/>
  <c r="N438" i="31"/>
  <c r="F438" i="31"/>
  <c r="L437" i="31"/>
  <c r="J436" i="31"/>
  <c r="P435" i="31"/>
  <c r="H435" i="31"/>
  <c r="N434" i="31"/>
  <c r="F434" i="31"/>
  <c r="L433" i="31"/>
  <c r="J432" i="31"/>
  <c r="P431" i="31"/>
  <c r="H431" i="31"/>
  <c r="N430" i="31"/>
  <c r="F430" i="31"/>
  <c r="L429" i="31"/>
  <c r="J428" i="31"/>
  <c r="P427" i="31"/>
  <c r="H427" i="31"/>
  <c r="N426" i="31"/>
  <c r="F426" i="31"/>
  <c r="L425" i="31"/>
  <c r="J424" i="31"/>
  <c r="P423" i="31"/>
  <c r="H423" i="31"/>
  <c r="N422" i="31"/>
  <c r="F422" i="31"/>
  <c r="L421" i="31"/>
  <c r="J420" i="31"/>
  <c r="P419" i="31"/>
  <c r="H419" i="31"/>
  <c r="N418" i="31"/>
  <c r="F418" i="31"/>
  <c r="L417" i="31"/>
  <c r="J416" i="31"/>
  <c r="P415" i="31"/>
  <c r="H415" i="31"/>
  <c r="N414" i="31"/>
  <c r="F414" i="31"/>
  <c r="L413" i="31"/>
  <c r="J412" i="31"/>
  <c r="P411" i="31"/>
  <c r="H411" i="31"/>
  <c r="N410" i="31"/>
  <c r="F410" i="31"/>
  <c r="L409" i="31"/>
  <c r="J408" i="31"/>
  <c r="P407" i="31"/>
  <c r="H407" i="31"/>
  <c r="N406" i="31"/>
  <c r="F406" i="31"/>
  <c r="L405" i="31"/>
  <c r="J404" i="31"/>
  <c r="P403" i="31"/>
  <c r="H403" i="31"/>
  <c r="N402" i="31"/>
  <c r="F402" i="31"/>
  <c r="L401" i="31"/>
  <c r="J400" i="31"/>
  <c r="P399" i="31"/>
  <c r="H399" i="31"/>
  <c r="N398" i="31"/>
  <c r="F398" i="31"/>
  <c r="L397" i="31"/>
  <c r="J396" i="31"/>
  <c r="P389" i="31"/>
  <c r="H389" i="31"/>
  <c r="N388" i="31"/>
  <c r="F388" i="31"/>
  <c r="L1057" i="31"/>
  <c r="J1056" i="31"/>
  <c r="P1055" i="31"/>
  <c r="H1055" i="31"/>
  <c r="N1054" i="31"/>
  <c r="F1054" i="31"/>
  <c r="L1179" i="31"/>
  <c r="J1178" i="31"/>
  <c r="P1067" i="31"/>
  <c r="H1067" i="31"/>
  <c r="N1066" i="31"/>
  <c r="F1066" i="31"/>
  <c r="L1071" i="31"/>
  <c r="J1070" i="31"/>
  <c r="P1075" i="31"/>
  <c r="H1075" i="31"/>
  <c r="N1074" i="31"/>
  <c r="F1074" i="31"/>
  <c r="L1073" i="31"/>
  <c r="J1072" i="31"/>
  <c r="P1063" i="31"/>
  <c r="H1063" i="31"/>
  <c r="N1062" i="31"/>
  <c r="F1062" i="31"/>
  <c r="L1061" i="31"/>
  <c r="J1060" i="31"/>
  <c r="P1059" i="31"/>
  <c r="H1059" i="31"/>
  <c r="N1058" i="31"/>
  <c r="F1058" i="31"/>
  <c r="L1069" i="31"/>
  <c r="J1068" i="31"/>
  <c r="P1065" i="31"/>
  <c r="H1065" i="31"/>
  <c r="N1064" i="31"/>
  <c r="F1064" i="31"/>
  <c r="L1171" i="31"/>
  <c r="J1170" i="31"/>
  <c r="P1129" i="31"/>
  <c r="H1129" i="31"/>
  <c r="N1128" i="31"/>
  <c r="F1128" i="31"/>
  <c r="L89" i="31"/>
  <c r="J88" i="31"/>
  <c r="P65" i="31"/>
  <c r="H65" i="31"/>
  <c r="N64" i="31"/>
  <c r="F64" i="31"/>
  <c r="L1077" i="31"/>
  <c r="J1076" i="31"/>
  <c r="P125" i="31"/>
  <c r="H125" i="31"/>
  <c r="N124" i="31"/>
  <c r="F124" i="31"/>
  <c r="L227" i="31"/>
  <c r="J226" i="31"/>
  <c r="P87" i="31"/>
  <c r="H87" i="31"/>
  <c r="N86" i="31"/>
  <c r="F86" i="31"/>
  <c r="L93" i="31"/>
  <c r="J92" i="31"/>
  <c r="P211" i="31"/>
  <c r="H211" i="31"/>
  <c r="N210" i="31"/>
  <c r="F210" i="31"/>
  <c r="L213" i="31"/>
  <c r="J212" i="31"/>
  <c r="P205" i="31"/>
  <c r="H205" i="31"/>
  <c r="N204" i="31"/>
  <c r="F204" i="31"/>
  <c r="L83" i="31"/>
  <c r="J82" i="31"/>
  <c r="P181" i="31"/>
  <c r="H181" i="31"/>
  <c r="N180" i="31"/>
  <c r="F180" i="31"/>
  <c r="L249" i="31"/>
  <c r="J248" i="31"/>
  <c r="L225" i="31"/>
  <c r="J224" i="31"/>
  <c r="P1079" i="31"/>
  <c r="H1079" i="31"/>
  <c r="N1078" i="31"/>
  <c r="F1078" i="31"/>
  <c r="P341" i="31"/>
  <c r="H341" i="31"/>
  <c r="N340" i="31"/>
  <c r="F340" i="31"/>
  <c r="P343" i="31"/>
  <c r="H343" i="31"/>
  <c r="N342" i="31"/>
  <c r="F342" i="31"/>
  <c r="K223" i="31"/>
  <c r="P222" i="31"/>
  <c r="H222" i="31"/>
  <c r="N237" i="31"/>
  <c r="F237" i="31"/>
  <c r="L236" i="31"/>
  <c r="J279" i="31"/>
  <c r="P278" i="31"/>
  <c r="H278" i="31"/>
  <c r="M323" i="31"/>
  <c r="J322" i="31"/>
  <c r="P243" i="31"/>
  <c r="H243" i="31"/>
  <c r="N242" i="31"/>
  <c r="F242" i="31"/>
  <c r="K233" i="31"/>
  <c r="P232" i="31"/>
  <c r="H232" i="31"/>
  <c r="N157" i="31"/>
  <c r="F157" i="31"/>
  <c r="L156" i="31"/>
  <c r="M1087" i="31"/>
  <c r="J1086" i="31"/>
  <c r="P105" i="31"/>
  <c r="H105" i="31"/>
  <c r="N104" i="31"/>
  <c r="F104" i="31"/>
  <c r="L103" i="31"/>
  <c r="J102" i="31"/>
  <c r="P1169" i="31"/>
  <c r="H1169" i="31"/>
  <c r="N1168" i="31"/>
  <c r="F1168" i="31"/>
  <c r="L1167" i="31"/>
  <c r="J1166" i="31"/>
  <c r="P1165" i="31"/>
  <c r="H1165" i="31"/>
  <c r="N1164" i="31"/>
  <c r="F1164" i="31"/>
  <c r="L1163" i="31"/>
  <c r="J1162" i="31"/>
  <c r="P1161" i="31"/>
  <c r="H1161" i="31"/>
  <c r="N1160" i="31"/>
  <c r="F1160" i="31"/>
  <c r="L121" i="31"/>
  <c r="J120" i="31"/>
  <c r="P1159" i="31"/>
  <c r="H1159" i="31"/>
  <c r="N1158" i="31"/>
  <c r="F1158" i="31"/>
  <c r="L1157" i="31"/>
  <c r="J1156" i="31"/>
  <c r="P395" i="31"/>
  <c r="H395" i="31"/>
  <c r="N394" i="31"/>
  <c r="F394" i="31"/>
  <c r="L1155" i="31"/>
  <c r="J1154" i="31"/>
  <c r="P1153" i="31"/>
  <c r="H1153" i="31"/>
  <c r="N1152" i="31"/>
  <c r="F1152" i="31"/>
  <c r="L1141" i="31"/>
  <c r="H473" i="31"/>
  <c r="F468" i="31"/>
  <c r="H457" i="31"/>
  <c r="F452" i="31"/>
  <c r="P449" i="31"/>
  <c r="P448" i="31"/>
  <c r="I447" i="31"/>
  <c r="N446" i="31"/>
  <c r="K445" i="31"/>
  <c r="Q444" i="31"/>
  <c r="I444" i="31"/>
  <c r="O443" i="31"/>
  <c r="G443" i="31"/>
  <c r="M442" i="31"/>
  <c r="K441" i="31"/>
  <c r="Q440" i="31"/>
  <c r="I440" i="31"/>
  <c r="O439" i="31"/>
  <c r="G439" i="31"/>
  <c r="M438" i="31"/>
  <c r="K437" i="31"/>
  <c r="Q436" i="31"/>
  <c r="I436" i="31"/>
  <c r="O435" i="31"/>
  <c r="G435" i="31"/>
  <c r="M434" i="31"/>
  <c r="K433" i="31"/>
  <c r="Q432" i="31"/>
  <c r="I432" i="31"/>
  <c r="O431" i="31"/>
  <c r="G431" i="31"/>
  <c r="M430" i="31"/>
  <c r="K429" i="31"/>
  <c r="Q428" i="31"/>
  <c r="I428" i="31"/>
  <c r="O427" i="31"/>
  <c r="G427" i="31"/>
  <c r="M426" i="31"/>
  <c r="K425" i="31"/>
  <c r="Q424" i="31"/>
  <c r="I424" i="31"/>
  <c r="O423" i="31"/>
  <c r="G423" i="31"/>
  <c r="M422" i="31"/>
  <c r="K421" i="31"/>
  <c r="Q420" i="31"/>
  <c r="I420" i="31"/>
  <c r="O419" i="31"/>
  <c r="G419" i="31"/>
  <c r="M418" i="31"/>
  <c r="K417" i="31"/>
  <c r="Q416" i="31"/>
  <c r="I416" i="31"/>
  <c r="O415" i="31"/>
  <c r="G415" i="31"/>
  <c r="M414" i="31"/>
  <c r="K413" i="31"/>
  <c r="Q412" i="31"/>
  <c r="I412" i="31"/>
  <c r="O411" i="31"/>
  <c r="G411" i="31"/>
  <c r="M410" i="31"/>
  <c r="K409" i="31"/>
  <c r="Q408" i="31"/>
  <c r="I408" i="31"/>
  <c r="O407" i="31"/>
  <c r="G407" i="31"/>
  <c r="M406" i="31"/>
  <c r="K405" i="31"/>
  <c r="Q404" i="31"/>
  <c r="I404" i="31"/>
  <c r="O403" i="31"/>
  <c r="G403" i="31"/>
  <c r="M402" i="31"/>
  <c r="K401" i="31"/>
  <c r="Q400" i="31"/>
  <c r="I400" i="31"/>
  <c r="O399" i="31"/>
  <c r="G399" i="31"/>
  <c r="M398" i="31"/>
  <c r="K397" i="31"/>
  <c r="Q396" i="31"/>
  <c r="I396" i="31"/>
  <c r="O389" i="31"/>
  <c r="G389" i="31"/>
  <c r="M388" i="31"/>
  <c r="K1057" i="31"/>
  <c r="Q1056" i="31"/>
  <c r="I1056" i="31"/>
  <c r="O1055" i="31"/>
  <c r="G1055" i="31"/>
  <c r="M1054" i="31"/>
  <c r="K1179" i="31"/>
  <c r="Q1178" i="31"/>
  <c r="I1178" i="31"/>
  <c r="O1067" i="31"/>
  <c r="G1067" i="31"/>
  <c r="M1066" i="31"/>
  <c r="K1071" i="31"/>
  <c r="Q1070" i="31"/>
  <c r="I1070" i="31"/>
  <c r="O1075" i="31"/>
  <c r="G1075" i="31"/>
  <c r="M1074" i="31"/>
  <c r="K1073" i="31"/>
  <c r="Q1072" i="31"/>
  <c r="I1072" i="31"/>
  <c r="O1063" i="31"/>
  <c r="G1063" i="31"/>
  <c r="M1062" i="31"/>
  <c r="K1061" i="31"/>
  <c r="Q1060" i="31"/>
  <c r="I1060" i="31"/>
  <c r="O1059" i="31"/>
  <c r="G1059" i="31"/>
  <c r="M1058" i="31"/>
  <c r="K1069" i="31"/>
  <c r="Q1068" i="31"/>
  <c r="I1068" i="31"/>
  <c r="O1065" i="31"/>
  <c r="G1065" i="31"/>
  <c r="M1064" i="31"/>
  <c r="K1171" i="31"/>
  <c r="Q1170" i="31"/>
  <c r="I1170" i="31"/>
  <c r="O1129" i="31"/>
  <c r="G1129" i="31"/>
  <c r="M1128" i="31"/>
  <c r="K89" i="31"/>
  <c r="Q88" i="31"/>
  <c r="I88" i="31"/>
  <c r="O65" i="31"/>
  <c r="G65" i="31"/>
  <c r="M64" i="31"/>
  <c r="K1077" i="31"/>
  <c r="Q1076" i="31"/>
  <c r="I1076" i="31"/>
  <c r="O125" i="31"/>
  <c r="G125" i="31"/>
  <c r="M124" i="31"/>
  <c r="K227" i="31"/>
  <c r="Q226" i="31"/>
  <c r="I226" i="31"/>
  <c r="O87" i="31"/>
  <c r="G87" i="31"/>
  <c r="M86" i="31"/>
  <c r="K93" i="31"/>
  <c r="Q92" i="31"/>
  <c r="I92" i="31"/>
  <c r="O211" i="31"/>
  <c r="G211" i="31"/>
  <c r="M210" i="31"/>
  <c r="K213" i="31"/>
  <c r="Q212" i="31"/>
  <c r="I212" i="31"/>
  <c r="O205" i="31"/>
  <c r="G205" i="31"/>
  <c r="M204" i="31"/>
  <c r="K83" i="31"/>
  <c r="Q82" i="31"/>
  <c r="I82" i="31"/>
  <c r="O181" i="31"/>
  <c r="G181" i="31"/>
  <c r="M180" i="31"/>
  <c r="K249" i="31"/>
  <c r="Q248" i="31"/>
  <c r="I248" i="31"/>
  <c r="K225" i="31"/>
  <c r="Q224" i="31"/>
  <c r="I224" i="31"/>
  <c r="O1079" i="31"/>
  <c r="G1079" i="31"/>
  <c r="M1078" i="31"/>
  <c r="O341" i="31"/>
  <c r="G341" i="31"/>
  <c r="M340" i="31"/>
  <c r="O343" i="31"/>
  <c r="G343" i="31"/>
  <c r="M342" i="31"/>
  <c r="J223" i="31"/>
  <c r="O222" i="31"/>
  <c r="G222" i="31"/>
  <c r="M237" i="31"/>
  <c r="K236" i="31"/>
  <c r="Q279" i="31"/>
  <c r="I279" i="31"/>
  <c r="O278" i="31"/>
  <c r="G278" i="31"/>
  <c r="L323" i="31"/>
  <c r="Q322" i="31"/>
  <c r="I322" i="31"/>
  <c r="O243" i="31"/>
  <c r="G243" i="31"/>
  <c r="M242" i="31"/>
  <c r="J233" i="31"/>
  <c r="O232" i="31"/>
  <c r="G232" i="31"/>
  <c r="M157" i="31"/>
  <c r="K156" i="31"/>
  <c r="L1087" i="31"/>
  <c r="Q1086" i="31"/>
  <c r="I1086" i="31"/>
  <c r="O105" i="31"/>
  <c r="G105" i="31"/>
  <c r="M104" i="31"/>
  <c r="K103" i="31"/>
  <c r="Q102" i="31"/>
  <c r="I102" i="31"/>
  <c r="O1169" i="31"/>
  <c r="G1169" i="31"/>
  <c r="M1168" i="31"/>
  <c r="K1167" i="31"/>
  <c r="Q1166" i="31"/>
  <c r="I1166" i="31"/>
  <c r="O1165" i="31"/>
  <c r="G1165" i="31"/>
  <c r="M1164" i="31"/>
  <c r="K1163" i="31"/>
  <c r="Q1162" i="31"/>
  <c r="I1162" i="31"/>
  <c r="O1161" i="31"/>
  <c r="G1161" i="31"/>
  <c r="M1160" i="31"/>
  <c r="K121" i="31"/>
  <c r="Q120" i="31"/>
  <c r="I120" i="31"/>
  <c r="O1159" i="31"/>
  <c r="G1159" i="31"/>
  <c r="M1158" i="31"/>
  <c r="K1157" i="31"/>
  <c r="Q1156" i="31"/>
  <c r="I1156" i="31"/>
  <c r="O395" i="31"/>
  <c r="G395" i="31"/>
  <c r="M394" i="31"/>
  <c r="K1155" i="31"/>
  <c r="Q1154" i="31"/>
  <c r="I1154" i="31"/>
  <c r="O1153" i="31"/>
  <c r="G1153" i="31"/>
  <c r="M1152" i="31"/>
  <c r="K1141" i="31"/>
  <c r="Q1140" i="31"/>
  <c r="I1140" i="31"/>
  <c r="O1151" i="31"/>
  <c r="G1151" i="31"/>
  <c r="M1150" i="31"/>
  <c r="N472" i="31"/>
  <c r="L467" i="31"/>
  <c r="J462" i="31"/>
  <c r="P461" i="31"/>
  <c r="N456" i="31"/>
  <c r="P450" i="31"/>
  <c r="N449" i="31"/>
  <c r="N448" i="31"/>
  <c r="Q447" i="31"/>
  <c r="H447" i="31"/>
  <c r="M446" i="31"/>
  <c r="J445" i="31"/>
  <c r="P444" i="31"/>
  <c r="H444" i="31"/>
  <c r="N443" i="31"/>
  <c r="F443" i="31"/>
  <c r="L442" i="31"/>
  <c r="J441" i="31"/>
  <c r="P440" i="31"/>
  <c r="H440" i="31"/>
  <c r="N439" i="31"/>
  <c r="F439" i="31"/>
  <c r="L438" i="31"/>
  <c r="J437" i="31"/>
  <c r="P436" i="31"/>
  <c r="H436" i="31"/>
  <c r="N435" i="31"/>
  <c r="F435" i="31"/>
  <c r="L434" i="31"/>
  <c r="J433" i="31"/>
  <c r="P432" i="31"/>
  <c r="H432" i="31"/>
  <c r="N431" i="31"/>
  <c r="F431" i="31"/>
  <c r="L430" i="31"/>
  <c r="J429" i="31"/>
  <c r="P428" i="31"/>
  <c r="H428" i="31"/>
  <c r="N427" i="31"/>
  <c r="F427" i="31"/>
  <c r="L426" i="31"/>
  <c r="J425" i="31"/>
  <c r="P424" i="31"/>
  <c r="H424" i="31"/>
  <c r="N423" i="31"/>
  <c r="F423" i="31"/>
  <c r="L422" i="31"/>
  <c r="J421" i="31"/>
  <c r="P420" i="31"/>
  <c r="H420" i="31"/>
  <c r="N419" i="31"/>
  <c r="F419" i="31"/>
  <c r="L418" i="31"/>
  <c r="J417" i="31"/>
  <c r="P416" i="31"/>
  <c r="H416" i="31"/>
  <c r="N415" i="31"/>
  <c r="F415" i="31"/>
  <c r="L414" i="31"/>
  <c r="J413" i="31"/>
  <c r="P412" i="31"/>
  <c r="H412" i="31"/>
  <c r="N411" i="31"/>
  <c r="F411" i="31"/>
  <c r="L410" i="31"/>
  <c r="J409" i="31"/>
  <c r="P408" i="31"/>
  <c r="H408" i="31"/>
  <c r="N407" i="31"/>
  <c r="F407" i="31"/>
  <c r="L406" i="31"/>
  <c r="J405" i="31"/>
  <c r="P404" i="31"/>
  <c r="H404" i="31"/>
  <c r="N403" i="31"/>
  <c r="F403" i="31"/>
  <c r="L402" i="31"/>
  <c r="J401" i="31"/>
  <c r="P400" i="31"/>
  <c r="H400" i="31"/>
  <c r="N399" i="31"/>
  <c r="F399" i="31"/>
  <c r="L398" i="31"/>
  <c r="J397" i="31"/>
  <c r="P396" i="31"/>
  <c r="H396" i="31"/>
  <c r="N389" i="31"/>
  <c r="F389" i="31"/>
  <c r="L388" i="31"/>
  <c r="J1057" i="31"/>
  <c r="P1056" i="31"/>
  <c r="H1056" i="31"/>
  <c r="N1055" i="31"/>
  <c r="F1055" i="31"/>
  <c r="L1054" i="31"/>
  <c r="J1179" i="31"/>
  <c r="P1178" i="31"/>
  <c r="H1178" i="31"/>
  <c r="N1067" i="31"/>
  <c r="F1067" i="31"/>
  <c r="L1066" i="31"/>
  <c r="J1071" i="31"/>
  <c r="P1070" i="31"/>
  <c r="H1070" i="31"/>
  <c r="N1075" i="31"/>
  <c r="F1075" i="31"/>
  <c r="L1074" i="31"/>
  <c r="J1073" i="31"/>
  <c r="P1072" i="31"/>
  <c r="H1072" i="31"/>
  <c r="N1063" i="31"/>
  <c r="F1063" i="31"/>
  <c r="L1062" i="31"/>
  <c r="J1061" i="31"/>
  <c r="P1060" i="31"/>
  <c r="H1060" i="31"/>
  <c r="N1059" i="31"/>
  <c r="F1059" i="31"/>
  <c r="L1058" i="31"/>
  <c r="J1069" i="31"/>
  <c r="P1068" i="31"/>
  <c r="H1068" i="31"/>
  <c r="N1065" i="31"/>
  <c r="F1065" i="31"/>
  <c r="L1064" i="31"/>
  <c r="J1171" i="31"/>
  <c r="P1170" i="31"/>
  <c r="H1170" i="31"/>
  <c r="N1129" i="31"/>
  <c r="F1129" i="31"/>
  <c r="L1128" i="31"/>
  <c r="J89" i="31"/>
  <c r="P88" i="31"/>
  <c r="H88" i="31"/>
  <c r="N65" i="31"/>
  <c r="F65" i="31"/>
  <c r="L64" i="31"/>
  <c r="J1077" i="31"/>
  <c r="P1076" i="31"/>
  <c r="H1076" i="31"/>
  <c r="N125" i="31"/>
  <c r="F125" i="31"/>
  <c r="L124" i="31"/>
  <c r="J227" i="31"/>
  <c r="P226" i="31"/>
  <c r="H226" i="31"/>
  <c r="N87" i="31"/>
  <c r="F87" i="31"/>
  <c r="L86" i="31"/>
  <c r="J93" i="31"/>
  <c r="P92" i="31"/>
  <c r="H92" i="31"/>
  <c r="N211" i="31"/>
  <c r="F211" i="31"/>
  <c r="L210" i="31"/>
  <c r="J213" i="31"/>
  <c r="P212" i="31"/>
  <c r="H212" i="31"/>
  <c r="N205" i="31"/>
  <c r="F205" i="31"/>
  <c r="L204" i="31"/>
  <c r="J83" i="31"/>
  <c r="P82" i="31"/>
  <c r="H82" i="31"/>
  <c r="N181" i="31"/>
  <c r="F181" i="31"/>
  <c r="L180" i="31"/>
  <c r="J249" i="31"/>
  <c r="P248" i="31"/>
  <c r="H248" i="31"/>
  <c r="J225" i="31"/>
  <c r="P224" i="31"/>
  <c r="H224" i="31"/>
  <c r="N1079" i="31"/>
  <c r="F1079" i="31"/>
  <c r="L1078" i="31"/>
  <c r="N341" i="31"/>
  <c r="F341" i="31"/>
  <c r="L340" i="31"/>
  <c r="N343" i="31"/>
  <c r="F343" i="31"/>
  <c r="L342" i="31"/>
  <c r="Q223" i="31"/>
  <c r="I223" i="31"/>
  <c r="N222" i="31"/>
  <c r="F222" i="31"/>
  <c r="L237" i="31"/>
  <c r="J236" i="31"/>
  <c r="P279" i="31"/>
  <c r="H279" i="31"/>
  <c r="N278" i="31"/>
  <c r="F278" i="31"/>
  <c r="K323" i="31"/>
  <c r="P322" i="31"/>
  <c r="H322" i="31"/>
  <c r="N243" i="31"/>
  <c r="F243" i="31"/>
  <c r="L242" i="31"/>
  <c r="Q233" i="31"/>
  <c r="I233" i="31"/>
  <c r="N232" i="31"/>
  <c r="F232" i="31"/>
  <c r="L157" i="31"/>
  <c r="J156" i="31"/>
  <c r="K1087" i="31"/>
  <c r="P1086" i="31"/>
  <c r="H1086" i="31"/>
  <c r="N105" i="31"/>
  <c r="F105" i="31"/>
  <c r="L104" i="31"/>
  <c r="J103" i="31"/>
  <c r="P102" i="31"/>
  <c r="H102" i="31"/>
  <c r="N1169" i="31"/>
  <c r="F1169" i="31"/>
  <c r="L1168" i="31"/>
  <c r="J1167" i="31"/>
  <c r="P1166" i="31"/>
  <c r="H1166" i="31"/>
  <c r="N1165" i="31"/>
  <c r="F1165" i="31"/>
  <c r="L1164" i="31"/>
  <c r="J1163" i="31"/>
  <c r="P1162" i="31"/>
  <c r="H1162" i="31"/>
  <c r="N1161" i="31"/>
  <c r="F1161" i="31"/>
  <c r="L1160" i="31"/>
  <c r="J121" i="31"/>
  <c r="P120" i="31"/>
  <c r="H120" i="31"/>
  <c r="N1159" i="31"/>
  <c r="F1159" i="31"/>
  <c r="L1158" i="31"/>
  <c r="M1156" i="31"/>
  <c r="Q394" i="31"/>
  <c r="G1155" i="31"/>
  <c r="N1153" i="31"/>
  <c r="L1152" i="31"/>
  <c r="H1141" i="31"/>
  <c r="J1140" i="31"/>
  <c r="K1151" i="31"/>
  <c r="L1150" i="31"/>
  <c r="P1149" i="31"/>
  <c r="G1149" i="31"/>
  <c r="M1148" i="31"/>
  <c r="K1147" i="31"/>
  <c r="Q1146" i="31"/>
  <c r="I1146" i="31"/>
  <c r="O101" i="31"/>
  <c r="M100" i="31"/>
  <c r="Q1144" i="31"/>
  <c r="O1123" i="31"/>
  <c r="M1122" i="31"/>
  <c r="O1144" i="31"/>
  <c r="H1158" i="31"/>
  <c r="L1156" i="31"/>
  <c r="P394" i="31"/>
  <c r="F1155" i="31"/>
  <c r="L1153" i="31"/>
  <c r="J1152" i="31"/>
  <c r="G1141" i="31"/>
  <c r="H1140" i="31"/>
  <c r="J1151" i="31"/>
  <c r="J1150" i="31"/>
  <c r="O1149" i="31"/>
  <c r="F1149" i="31"/>
  <c r="L1148" i="31"/>
  <c r="J1147" i="31"/>
  <c r="P1146" i="31"/>
  <c r="H1146" i="31"/>
  <c r="N101" i="31"/>
  <c r="F101" i="31"/>
  <c r="L100" i="31"/>
  <c r="J1145" i="31"/>
  <c r="P1144" i="31"/>
  <c r="H1144" i="31"/>
  <c r="N1123" i="31"/>
  <c r="F1123" i="31"/>
  <c r="L1122" i="31"/>
  <c r="K100" i="31"/>
  <c r="G1144" i="31"/>
  <c r="L1123" i="31"/>
  <c r="O1157" i="31"/>
  <c r="H1156" i="31"/>
  <c r="L394" i="31"/>
  <c r="P1154" i="31"/>
  <c r="K1153" i="31"/>
  <c r="I1152" i="31"/>
  <c r="F1141" i="31"/>
  <c r="F1140" i="31"/>
  <c r="H1151" i="31"/>
  <c r="I1150" i="31"/>
  <c r="N1149" i="31"/>
  <c r="K1148" i="31"/>
  <c r="Q1147" i="31"/>
  <c r="I1147" i="31"/>
  <c r="O1146" i="31"/>
  <c r="G1146" i="31"/>
  <c r="M101" i="31"/>
  <c r="I1145" i="31"/>
  <c r="K1122" i="31"/>
  <c r="N1157" i="31"/>
  <c r="I394" i="31"/>
  <c r="M1154" i="31"/>
  <c r="J1153" i="31"/>
  <c r="H1152" i="31"/>
  <c r="F1151" i="31"/>
  <c r="H1150" i="31"/>
  <c r="M1149" i="31"/>
  <c r="J1148" i="31"/>
  <c r="P1147" i="31"/>
  <c r="H1147" i="31"/>
  <c r="N1146" i="31"/>
  <c r="F1146" i="31"/>
  <c r="L101" i="31"/>
  <c r="J100" i="31"/>
  <c r="P1145" i="31"/>
  <c r="H1145" i="31"/>
  <c r="N1144" i="31"/>
  <c r="F1144" i="31"/>
  <c r="J1157" i="31"/>
  <c r="N395" i="31"/>
  <c r="H394" i="31"/>
  <c r="L1154" i="31"/>
  <c r="F1153" i="31"/>
  <c r="P1141" i="31"/>
  <c r="P1140" i="31"/>
  <c r="G1150" i="31"/>
  <c r="L1149" i="31"/>
  <c r="Q1148" i="31"/>
  <c r="I1148" i="31"/>
  <c r="O1147" i="31"/>
  <c r="G1147" i="31"/>
  <c r="M1146" i="31"/>
  <c r="K101" i="31"/>
  <c r="Q100" i="31"/>
  <c r="I100" i="31"/>
  <c r="O1145" i="31"/>
  <c r="G1145" i="31"/>
  <c r="M1144" i="31"/>
  <c r="K1123" i="31"/>
  <c r="Q1122" i="31"/>
  <c r="I1122" i="31"/>
  <c r="P100" i="31"/>
  <c r="N1145" i="31"/>
  <c r="L1144" i="31"/>
  <c r="P1122" i="31"/>
  <c r="Q1123" i="31"/>
  <c r="G1122" i="31"/>
  <c r="G1157" i="31"/>
  <c r="K395" i="31"/>
  <c r="O1155" i="31"/>
  <c r="H1154" i="31"/>
  <c r="O1141" i="31"/>
  <c r="N1140" i="31"/>
  <c r="P1151" i="31"/>
  <c r="Q1150" i="31"/>
  <c r="F1150" i="31"/>
  <c r="K1149" i="31"/>
  <c r="P1148" i="31"/>
  <c r="H1148" i="31"/>
  <c r="N1147" i="31"/>
  <c r="F1147" i="31"/>
  <c r="L1146" i="31"/>
  <c r="J101" i="31"/>
  <c r="H100" i="31"/>
  <c r="F1145" i="31"/>
  <c r="J1123" i="31"/>
  <c r="H1122" i="31"/>
  <c r="O1122" i="31"/>
  <c r="F1157" i="31"/>
  <c r="J395" i="31"/>
  <c r="N1155" i="31"/>
  <c r="Q1152" i="31"/>
  <c r="N1141" i="31"/>
  <c r="M1140" i="31"/>
  <c r="N1151" i="31"/>
  <c r="P1150" i="31"/>
  <c r="J1149" i="31"/>
  <c r="O1148" i="31"/>
  <c r="G1148" i="31"/>
  <c r="M1147" i="31"/>
  <c r="K1146" i="31"/>
  <c r="Q101" i="31"/>
  <c r="I101" i="31"/>
  <c r="O100" i="31"/>
  <c r="G100" i="31"/>
  <c r="M1145" i="31"/>
  <c r="K1144" i="31"/>
  <c r="I1123" i="31"/>
  <c r="P1156" i="31"/>
  <c r="F395" i="31"/>
  <c r="J1155" i="31"/>
  <c r="P1152" i="31"/>
  <c r="J1141" i="31"/>
  <c r="L1140" i="31"/>
  <c r="L1151" i="31"/>
  <c r="N1150" i="31"/>
  <c r="H1149" i="31"/>
  <c r="N1148" i="31"/>
  <c r="F1148" i="31"/>
  <c r="L1147" i="31"/>
  <c r="J1146" i="31"/>
  <c r="P101" i="31"/>
  <c r="H101" i="31"/>
  <c r="N100" i="31"/>
  <c r="F100" i="31"/>
  <c r="L1145" i="31"/>
  <c r="J1144" i="31"/>
  <c r="P1123" i="31"/>
  <c r="H1123" i="31"/>
  <c r="N1122" i="31"/>
  <c r="F1122" i="31"/>
  <c r="G101" i="31"/>
  <c r="K1145" i="31"/>
  <c r="I1144" i="31"/>
  <c r="G1123" i="31"/>
  <c r="Q1145" i="31"/>
  <c r="M1123" i="31"/>
  <c r="J1122" i="31"/>
  <c r="R1109" i="31" l="1"/>
  <c r="R1106" i="31"/>
  <c r="R1139" i="31"/>
  <c r="R355" i="31"/>
  <c r="R1119" i="31"/>
  <c r="R1098" i="31"/>
  <c r="R1101" i="31"/>
  <c r="R167" i="31"/>
  <c r="R96" i="31"/>
  <c r="R97" i="31"/>
  <c r="R146" i="31"/>
  <c r="R1093" i="31"/>
  <c r="R1097" i="31"/>
  <c r="R75" i="31"/>
  <c r="R153" i="31"/>
  <c r="R79" i="31"/>
  <c r="R177" i="31"/>
  <c r="R1117" i="31"/>
  <c r="R176" i="31"/>
  <c r="R1107" i="31"/>
  <c r="R145" i="31"/>
  <c r="R1102" i="31"/>
  <c r="R228" i="31"/>
  <c r="R144" i="31"/>
  <c r="R1092" i="31"/>
  <c r="R354" i="31"/>
  <c r="R1118" i="31"/>
  <c r="R164" i="31"/>
  <c r="R165" i="31"/>
  <c r="R48" i="31"/>
  <c r="R71" i="31"/>
  <c r="R78" i="31"/>
  <c r="R1111" i="31"/>
  <c r="R1108" i="31"/>
  <c r="R1099" i="31"/>
  <c r="R1138" i="31"/>
  <c r="R1100" i="31"/>
  <c r="R1124" i="31"/>
  <c r="R49" i="31"/>
  <c r="R1110" i="31"/>
  <c r="R147" i="31"/>
  <c r="R1103" i="31"/>
  <c r="R1125" i="31"/>
  <c r="R229" i="31"/>
  <c r="R1116" i="31"/>
  <c r="R70" i="31"/>
  <c r="R1096" i="31"/>
  <c r="R166" i="31"/>
  <c r="R74" i="31"/>
  <c r="R152" i="31"/>
  <c r="R931" i="31"/>
  <c r="R1115" i="31"/>
  <c r="R148" i="31"/>
  <c r="R282" i="31"/>
  <c r="R222" i="31"/>
  <c r="R452" i="31"/>
  <c r="R1148" i="31"/>
  <c r="R1141" i="31"/>
  <c r="R86" i="31"/>
  <c r="R1064" i="31"/>
  <c r="R1066" i="31"/>
  <c r="R402" i="31"/>
  <c r="R418" i="31"/>
  <c r="R434" i="31"/>
  <c r="R460" i="31"/>
  <c r="R546" i="31"/>
  <c r="R547" i="31"/>
  <c r="R561" i="31"/>
  <c r="R577" i="31"/>
  <c r="R593" i="31"/>
  <c r="R609" i="31"/>
  <c r="R391" i="31"/>
  <c r="R717" i="31"/>
  <c r="R741" i="31"/>
  <c r="R757" i="31"/>
  <c r="R773" i="31"/>
  <c r="R855" i="31"/>
  <c r="R852" i="31"/>
  <c r="R804" i="31"/>
  <c r="R860" i="31"/>
  <c r="R876" i="31"/>
  <c r="R892" i="31"/>
  <c r="R908" i="31"/>
  <c r="R924" i="31"/>
  <c r="R975" i="31"/>
  <c r="R1010" i="31"/>
  <c r="R945" i="31"/>
  <c r="R977" i="31"/>
  <c r="R1009" i="31"/>
  <c r="R1017" i="31"/>
  <c r="R321" i="31"/>
  <c r="R122" i="31"/>
  <c r="R339" i="31"/>
  <c r="R72" i="31"/>
  <c r="R150" i="31"/>
  <c r="R59" i="31"/>
  <c r="R285" i="31"/>
  <c r="R333" i="31"/>
  <c r="R195" i="31"/>
  <c r="R178" i="31"/>
  <c r="R298" i="31"/>
  <c r="R288" i="31"/>
  <c r="R280" i="31"/>
  <c r="R293" i="31"/>
  <c r="R163" i="31"/>
  <c r="R350" i="31"/>
  <c r="R27" i="31"/>
  <c r="R395" i="31"/>
  <c r="R1159" i="31"/>
  <c r="R105" i="31"/>
  <c r="R243" i="31"/>
  <c r="R468" i="31"/>
  <c r="R725" i="31"/>
  <c r="R718" i="31"/>
  <c r="R464" i="31"/>
  <c r="R1169" i="31"/>
  <c r="R1067" i="31"/>
  <c r="R403" i="31"/>
  <c r="R419" i="31"/>
  <c r="R435" i="31"/>
  <c r="R640" i="31"/>
  <c r="R786" i="31"/>
  <c r="R747" i="31"/>
  <c r="R763" i="31"/>
  <c r="R777" i="31"/>
  <c r="R214" i="31"/>
  <c r="R1095" i="31"/>
  <c r="R61" i="31"/>
  <c r="R729" i="31"/>
  <c r="R806" i="31"/>
  <c r="R80" i="31"/>
  <c r="R310" i="31"/>
  <c r="R1126" i="31"/>
  <c r="R45" i="31"/>
  <c r="R100" i="31"/>
  <c r="R1123" i="31"/>
  <c r="R1153" i="31"/>
  <c r="R1165" i="31"/>
  <c r="R1079" i="31"/>
  <c r="R211" i="31"/>
  <c r="R1129" i="31"/>
  <c r="R1075" i="31"/>
  <c r="R399" i="31"/>
  <c r="R415" i="31"/>
  <c r="R431" i="31"/>
  <c r="R450" i="31"/>
  <c r="R1163" i="31"/>
  <c r="R249" i="31"/>
  <c r="R227" i="31"/>
  <c r="R1069" i="31"/>
  <c r="R1179" i="31"/>
  <c r="R405" i="31"/>
  <c r="R421" i="31"/>
  <c r="R437" i="31"/>
  <c r="R233" i="31"/>
  <c r="R322" i="31"/>
  <c r="R456" i="31"/>
  <c r="R484" i="31"/>
  <c r="R500" i="31"/>
  <c r="R516" i="31"/>
  <c r="R530" i="31"/>
  <c r="R463" i="31"/>
  <c r="R479" i="31"/>
  <c r="R495" i="31"/>
  <c r="R511" i="31"/>
  <c r="R525" i="31"/>
  <c r="R541" i="31"/>
  <c r="R462" i="31"/>
  <c r="R478" i="31"/>
  <c r="R494" i="31"/>
  <c r="R510" i="31"/>
  <c r="R524" i="31"/>
  <c r="R540" i="31"/>
  <c r="R550" i="31"/>
  <c r="R566" i="31"/>
  <c r="R582" i="31"/>
  <c r="R598" i="31"/>
  <c r="R614" i="31"/>
  <c r="R628" i="31"/>
  <c r="R545" i="31"/>
  <c r="R559" i="31"/>
  <c r="R575" i="31"/>
  <c r="R591" i="31"/>
  <c r="R607" i="31"/>
  <c r="R393" i="31"/>
  <c r="R626" i="31"/>
  <c r="R630" i="31"/>
  <c r="R646" i="31"/>
  <c r="R662" i="31"/>
  <c r="R678" i="31"/>
  <c r="R694" i="31"/>
  <c r="R710" i="31"/>
  <c r="R726" i="31"/>
  <c r="R720" i="31"/>
  <c r="R736" i="31"/>
  <c r="R752" i="31"/>
  <c r="R768" i="31"/>
  <c r="R782" i="31"/>
  <c r="R787" i="31"/>
  <c r="R727" i="31"/>
  <c r="R743" i="31"/>
  <c r="R759" i="31"/>
  <c r="R775" i="31"/>
  <c r="R738" i="31"/>
  <c r="R754" i="31"/>
  <c r="R770" i="31"/>
  <c r="R784" i="31"/>
  <c r="R793" i="31"/>
  <c r="R807" i="31"/>
  <c r="R821" i="31"/>
  <c r="R837" i="31"/>
  <c r="R853" i="31"/>
  <c r="R795" i="31"/>
  <c r="R809" i="31"/>
  <c r="R823" i="31"/>
  <c r="R839" i="31"/>
  <c r="R871" i="31"/>
  <c r="R887" i="31"/>
  <c r="R903" i="31"/>
  <c r="R919" i="31"/>
  <c r="R967" i="31"/>
  <c r="R866" i="31"/>
  <c r="R882" i="31"/>
  <c r="R898" i="31"/>
  <c r="R914" i="31"/>
  <c r="R930" i="31"/>
  <c r="R987" i="31"/>
  <c r="R1003" i="31"/>
  <c r="R942" i="31"/>
  <c r="R958" i="31"/>
  <c r="R974" i="31"/>
  <c r="R990" i="31"/>
  <c r="R1006" i="31"/>
  <c r="R1021" i="31"/>
  <c r="R944" i="31"/>
  <c r="R960" i="31"/>
  <c r="R976" i="31"/>
  <c r="R992" i="31"/>
  <c r="R1008" i="31"/>
  <c r="R1028" i="31"/>
  <c r="R1044" i="31"/>
  <c r="R352" i="31"/>
  <c r="R368" i="31"/>
  <c r="R172" i="31"/>
  <c r="R1034" i="31"/>
  <c r="R1050" i="31"/>
  <c r="R358" i="31"/>
  <c r="R374" i="31"/>
  <c r="R1037" i="31"/>
  <c r="R1053" i="31"/>
  <c r="R361" i="31"/>
  <c r="R377" i="31"/>
  <c r="R290" i="31"/>
  <c r="R1131" i="31"/>
  <c r="R85" i="31"/>
  <c r="R10" i="31"/>
  <c r="R344" i="31"/>
  <c r="R316" i="31"/>
  <c r="R76" i="31"/>
  <c r="R1120" i="31"/>
  <c r="R200" i="31"/>
  <c r="R13" i="31"/>
  <c r="R1084" i="31"/>
  <c r="R327" i="31"/>
  <c r="R201" i="31"/>
  <c r="R15" i="31"/>
  <c r="R305" i="31"/>
  <c r="R16" i="31"/>
  <c r="R309" i="31"/>
  <c r="R52" i="31"/>
  <c r="R19" i="31"/>
  <c r="R109" i="31"/>
  <c r="R142" i="31"/>
  <c r="R1172" i="31"/>
  <c r="R116" i="31"/>
  <c r="R304" i="31"/>
  <c r="R286" i="31"/>
  <c r="R110" i="31"/>
  <c r="R139" i="31"/>
  <c r="R67" i="31"/>
  <c r="R60" i="31"/>
  <c r="R25" i="31"/>
  <c r="R119" i="31"/>
  <c r="R258" i="31"/>
  <c r="R154" i="31"/>
  <c r="R378" i="31"/>
  <c r="R1091" i="31"/>
  <c r="R32" i="31"/>
  <c r="R1113" i="31"/>
  <c r="R31" i="31"/>
  <c r="R221" i="31"/>
  <c r="R1157" i="31"/>
  <c r="R1147" i="31"/>
  <c r="R1151" i="31"/>
  <c r="R278" i="31"/>
  <c r="R1160" i="31"/>
  <c r="R342" i="31"/>
  <c r="R180" i="31"/>
  <c r="R124" i="31"/>
  <c r="R1058" i="31"/>
  <c r="R1054" i="31"/>
  <c r="R406" i="31"/>
  <c r="R422" i="31"/>
  <c r="R438" i="31"/>
  <c r="R448" i="31"/>
  <c r="R120" i="31"/>
  <c r="R1086" i="31"/>
  <c r="R248" i="31"/>
  <c r="R226" i="31"/>
  <c r="R1068" i="31"/>
  <c r="R1178" i="31"/>
  <c r="R404" i="31"/>
  <c r="R420" i="31"/>
  <c r="R436" i="31"/>
  <c r="R461" i="31"/>
  <c r="R477" i="31"/>
  <c r="R493" i="31"/>
  <c r="R509" i="31"/>
  <c r="R523" i="31"/>
  <c r="R539" i="31"/>
  <c r="R632" i="31"/>
  <c r="R627" i="31"/>
  <c r="R549" i="31"/>
  <c r="R565" i="31"/>
  <c r="R581" i="31"/>
  <c r="R597" i="31"/>
  <c r="R613" i="31"/>
  <c r="R548" i="31"/>
  <c r="R564" i="31"/>
  <c r="R580" i="31"/>
  <c r="R596" i="31"/>
  <c r="R612" i="31"/>
  <c r="R625" i="31"/>
  <c r="R641" i="31"/>
  <c r="R657" i="31"/>
  <c r="R673" i="31"/>
  <c r="R689" i="31"/>
  <c r="R705" i="31"/>
  <c r="R652" i="31"/>
  <c r="R668" i="31"/>
  <c r="R684" i="31"/>
  <c r="R700" i="31"/>
  <c r="R716" i="31"/>
  <c r="R643" i="31"/>
  <c r="R659" i="31"/>
  <c r="R675" i="31"/>
  <c r="R691" i="31"/>
  <c r="R707" i="31"/>
  <c r="R745" i="31"/>
  <c r="R761" i="31"/>
  <c r="R7" i="31"/>
  <c r="R810" i="31"/>
  <c r="R824" i="31"/>
  <c r="R840" i="31"/>
  <c r="R794" i="31"/>
  <c r="R808" i="31"/>
  <c r="R822" i="31"/>
  <c r="R838" i="31"/>
  <c r="R864" i="31"/>
  <c r="R880" i="31"/>
  <c r="R896" i="31"/>
  <c r="R912" i="31"/>
  <c r="R928" i="31"/>
  <c r="R861" i="31"/>
  <c r="R877" i="31"/>
  <c r="R893" i="31"/>
  <c r="R909" i="31"/>
  <c r="R925" i="31"/>
  <c r="R947" i="31"/>
  <c r="R933" i="31"/>
  <c r="R949" i="31"/>
  <c r="R965" i="31"/>
  <c r="R981" i="31"/>
  <c r="R997" i="31"/>
  <c r="R1027" i="31"/>
  <c r="R1043" i="31"/>
  <c r="R135" i="31"/>
  <c r="R367" i="31"/>
  <c r="R265" i="31"/>
  <c r="R209" i="31"/>
  <c r="R1114" i="31"/>
  <c r="R196" i="31"/>
  <c r="R141" i="31"/>
  <c r="R241" i="31"/>
  <c r="R239" i="31"/>
  <c r="R56" i="31"/>
  <c r="R336" i="31"/>
  <c r="R77" i="31"/>
  <c r="R1121" i="31"/>
  <c r="R73" i="31"/>
  <c r="R151" i="31"/>
  <c r="R1082" i="31"/>
  <c r="R199" i="31"/>
  <c r="R126" i="31"/>
  <c r="R302" i="31"/>
  <c r="R54" i="31"/>
  <c r="R257" i="31"/>
  <c r="R318" i="31"/>
  <c r="R1080" i="31"/>
  <c r="R319" i="31"/>
  <c r="R256" i="31"/>
  <c r="R14" i="31"/>
  <c r="R287" i="31"/>
  <c r="R111" i="31"/>
  <c r="R99" i="31"/>
  <c r="R1112" i="31"/>
  <c r="R351" i="31"/>
  <c r="R356" i="31"/>
  <c r="R41" i="31"/>
  <c r="R44" i="31"/>
  <c r="R259" i="31"/>
  <c r="R313" i="31"/>
  <c r="R312" i="31"/>
  <c r="R1146" i="31"/>
  <c r="R1140" i="31"/>
  <c r="R1149" i="31"/>
  <c r="R1155" i="31"/>
  <c r="R1161" i="31"/>
  <c r="R341" i="31"/>
  <c r="R205" i="31"/>
  <c r="R65" i="31"/>
  <c r="R1063" i="31"/>
  <c r="R389" i="31"/>
  <c r="R411" i="31"/>
  <c r="R427" i="31"/>
  <c r="R443" i="31"/>
  <c r="R242" i="31"/>
  <c r="R121" i="31"/>
  <c r="R225" i="31"/>
  <c r="R93" i="31"/>
  <c r="R1171" i="31"/>
  <c r="R1071" i="31"/>
  <c r="R401" i="31"/>
  <c r="R417" i="31"/>
  <c r="R433" i="31"/>
  <c r="R449" i="31"/>
  <c r="R447" i="31"/>
  <c r="R472" i="31"/>
  <c r="R480" i="31"/>
  <c r="R496" i="31"/>
  <c r="R512" i="31"/>
  <c r="R526" i="31"/>
  <c r="R542" i="31"/>
  <c r="R459" i="31"/>
  <c r="R475" i="31"/>
  <c r="R491" i="31"/>
  <c r="R507" i="31"/>
  <c r="R383" i="31"/>
  <c r="R537" i="31"/>
  <c r="R458" i="31"/>
  <c r="R474" i="31"/>
  <c r="R490" i="31"/>
  <c r="R506" i="31"/>
  <c r="R382" i="31"/>
  <c r="R536" i="31"/>
  <c r="R384" i="31"/>
  <c r="R562" i="31"/>
  <c r="R578" i="31"/>
  <c r="R594" i="31"/>
  <c r="R610" i="31"/>
  <c r="R622" i="31"/>
  <c r="R555" i="31"/>
  <c r="R571" i="31"/>
  <c r="R587" i="31"/>
  <c r="R603" i="31"/>
  <c r="R619" i="31"/>
  <c r="R642" i="31"/>
  <c r="R658" i="31"/>
  <c r="R674" i="31"/>
  <c r="R690" i="31"/>
  <c r="R706" i="31"/>
  <c r="R732" i="31"/>
  <c r="R748" i="31"/>
  <c r="R764" i="31"/>
  <c r="R778" i="31"/>
  <c r="R858" i="31"/>
  <c r="R723" i="31"/>
  <c r="R739" i="31"/>
  <c r="R755" i="31"/>
  <c r="R771" i="31"/>
  <c r="R785" i="31"/>
  <c r="R734" i="31"/>
  <c r="R750" i="31"/>
  <c r="R766" i="31"/>
  <c r="R780" i="31"/>
  <c r="R789" i="31"/>
  <c r="R387" i="31"/>
  <c r="R817" i="31"/>
  <c r="R833" i="31"/>
  <c r="R849" i="31"/>
  <c r="R791" i="31"/>
  <c r="R805" i="31"/>
  <c r="R819" i="31"/>
  <c r="R835" i="31"/>
  <c r="R851" i="31"/>
  <c r="R867" i="31"/>
  <c r="R883" i="31"/>
  <c r="R899" i="31"/>
  <c r="R915" i="31"/>
  <c r="R951" i="31"/>
  <c r="R862" i="31"/>
  <c r="R878" i="31"/>
  <c r="R894" i="31"/>
  <c r="R910" i="31"/>
  <c r="R926" i="31"/>
  <c r="R971" i="31"/>
  <c r="R999" i="31"/>
  <c r="R938" i="31"/>
  <c r="R954" i="31"/>
  <c r="R970" i="31"/>
  <c r="R986" i="31"/>
  <c r="R1002" i="31"/>
  <c r="R940" i="31"/>
  <c r="R956" i="31"/>
  <c r="R972" i="31"/>
  <c r="R988" i="31"/>
  <c r="R1004" i="31"/>
  <c r="R1024" i="31"/>
  <c r="R1040" i="31"/>
  <c r="R130" i="31"/>
  <c r="R364" i="31"/>
  <c r="R190" i="31"/>
  <c r="R1030" i="31"/>
  <c r="R1046" i="31"/>
  <c r="R132" i="31"/>
  <c r="R370" i="31"/>
  <c r="R268" i="31"/>
  <c r="R1033" i="31"/>
  <c r="R1049" i="31"/>
  <c r="R137" i="31"/>
  <c r="R373" i="31"/>
  <c r="R271" i="31"/>
  <c r="R245" i="31"/>
  <c r="R94" i="31"/>
  <c r="R140" i="31"/>
  <c r="R240" i="31"/>
  <c r="R58" i="31"/>
  <c r="R284" i="31"/>
  <c r="R1127" i="31"/>
  <c r="R1136" i="31"/>
  <c r="R170" i="31"/>
  <c r="R303" i="31"/>
  <c r="R1137" i="31"/>
  <c r="R192" i="31"/>
  <c r="R315" i="31"/>
  <c r="R281" i="31"/>
  <c r="R219" i="31"/>
  <c r="R1083" i="31"/>
  <c r="R185" i="31"/>
  <c r="R1177" i="31"/>
  <c r="R252" i="31"/>
  <c r="R330" i="31"/>
  <c r="R112" i="31"/>
  <c r="R328" i="31"/>
  <c r="R106" i="31"/>
  <c r="R159" i="31"/>
  <c r="R1089" i="31"/>
  <c r="R138" i="31"/>
  <c r="R66" i="31"/>
  <c r="R129" i="31"/>
  <c r="R1088" i="31"/>
  <c r="R274" i="31"/>
  <c r="R69" i="31"/>
  <c r="R21" i="31"/>
  <c r="R42" i="31"/>
  <c r="R230" i="31"/>
  <c r="R39" i="31"/>
  <c r="R47" i="31"/>
  <c r="R104" i="31"/>
  <c r="R1156" i="31"/>
  <c r="R102" i="31"/>
  <c r="R224" i="31"/>
  <c r="R92" i="31"/>
  <c r="R1170" i="31"/>
  <c r="R1070" i="31"/>
  <c r="R400" i="31"/>
  <c r="R416" i="31"/>
  <c r="R432" i="31"/>
  <c r="R457" i="31"/>
  <c r="R473" i="31"/>
  <c r="R489" i="31"/>
  <c r="R505" i="31"/>
  <c r="R521" i="31"/>
  <c r="R535" i="31"/>
  <c r="R560" i="31"/>
  <c r="R576" i="31"/>
  <c r="R592" i="31"/>
  <c r="R608" i="31"/>
  <c r="R390" i="31"/>
  <c r="R637" i="31"/>
  <c r="R653" i="31"/>
  <c r="R669" i="31"/>
  <c r="R685" i="31"/>
  <c r="R701" i="31"/>
  <c r="R648" i="31"/>
  <c r="R664" i="31"/>
  <c r="R680" i="31"/>
  <c r="R696" i="31"/>
  <c r="R712" i="31"/>
  <c r="R639" i="31"/>
  <c r="R655" i="31"/>
  <c r="R671" i="31"/>
  <c r="R687" i="31"/>
  <c r="R703" i="31"/>
  <c r="R386" i="31"/>
  <c r="R820" i="31"/>
  <c r="R836" i="31"/>
  <c r="R790" i="31"/>
  <c r="R818" i="31"/>
  <c r="R834" i="31"/>
  <c r="R850" i="31"/>
  <c r="R857" i="31"/>
  <c r="R873" i="31"/>
  <c r="R889" i="31"/>
  <c r="R905" i="31"/>
  <c r="R921" i="31"/>
  <c r="R961" i="31"/>
  <c r="R993" i="31"/>
  <c r="R1023" i="31"/>
  <c r="R1039" i="31"/>
  <c r="R9" i="31"/>
  <c r="R363" i="31"/>
  <c r="R273" i="31"/>
  <c r="R215" i="31"/>
  <c r="R238" i="31"/>
  <c r="R183" i="31"/>
  <c r="R260" i="31"/>
  <c r="R289" i="31"/>
  <c r="R250" i="31"/>
  <c r="R193" i="31"/>
  <c r="R346" i="31"/>
  <c r="R329" i="31"/>
  <c r="R107" i="31"/>
  <c r="R22" i="31"/>
  <c r="R275" i="31"/>
  <c r="R26" i="31"/>
  <c r="R1158" i="31"/>
  <c r="R343" i="31"/>
  <c r="R181" i="31"/>
  <c r="R125" i="31"/>
  <c r="R1059" i="31"/>
  <c r="R1055" i="31"/>
  <c r="R407" i="31"/>
  <c r="R423" i="31"/>
  <c r="R439" i="31"/>
  <c r="R237" i="31"/>
  <c r="R103" i="31"/>
  <c r="R236" i="31"/>
  <c r="R213" i="31"/>
  <c r="R89" i="31"/>
  <c r="R1073" i="31"/>
  <c r="R397" i="31"/>
  <c r="R413" i="31"/>
  <c r="R429" i="31"/>
  <c r="R445" i="31"/>
  <c r="R476" i="31"/>
  <c r="R492" i="31"/>
  <c r="R508" i="31"/>
  <c r="R522" i="31"/>
  <c r="R538" i="31"/>
  <c r="R455" i="31"/>
  <c r="R471" i="31"/>
  <c r="R487" i="31"/>
  <c r="R503" i="31"/>
  <c r="R519" i="31"/>
  <c r="R533" i="31"/>
  <c r="R454" i="31"/>
  <c r="R470" i="31"/>
  <c r="R486" i="31"/>
  <c r="R502" i="31"/>
  <c r="R518" i="31"/>
  <c r="R532" i="31"/>
  <c r="R544" i="31"/>
  <c r="R558" i="31"/>
  <c r="R574" i="31"/>
  <c r="R590" i="31"/>
  <c r="R606" i="31"/>
  <c r="R392" i="31"/>
  <c r="R629" i="31"/>
  <c r="R551" i="31"/>
  <c r="R567" i="31"/>
  <c r="R583" i="31"/>
  <c r="R599" i="31"/>
  <c r="R615" i="31"/>
  <c r="R636" i="31"/>
  <c r="R638" i="31"/>
  <c r="R654" i="31"/>
  <c r="R670" i="31"/>
  <c r="R686" i="31"/>
  <c r="R702" i="31"/>
  <c r="R721" i="31"/>
  <c r="R728" i="31"/>
  <c r="R744" i="31"/>
  <c r="R760" i="31"/>
  <c r="R6" i="31"/>
  <c r="R719" i="31"/>
  <c r="R735" i="31"/>
  <c r="R751" i="31"/>
  <c r="R767" i="31"/>
  <c r="R781" i="31"/>
  <c r="R800" i="31"/>
  <c r="R730" i="31"/>
  <c r="R746" i="31"/>
  <c r="R762" i="31"/>
  <c r="R776" i="31"/>
  <c r="R796" i="31"/>
  <c r="R801" i="31"/>
  <c r="R381" i="31"/>
  <c r="R829" i="31"/>
  <c r="R845" i="31"/>
  <c r="R803" i="31"/>
  <c r="R815" i="31"/>
  <c r="R831" i="31"/>
  <c r="R847" i="31"/>
  <c r="R863" i="31"/>
  <c r="R879" i="31"/>
  <c r="R895" i="31"/>
  <c r="R911" i="31"/>
  <c r="R927" i="31"/>
  <c r="R935" i="31"/>
  <c r="R874" i="31"/>
  <c r="R890" i="31"/>
  <c r="R906" i="31"/>
  <c r="R922" i="31"/>
  <c r="R955" i="31"/>
  <c r="R995" i="31"/>
  <c r="R1015" i="31"/>
  <c r="R934" i="31"/>
  <c r="R950" i="31"/>
  <c r="R966" i="31"/>
  <c r="R982" i="31"/>
  <c r="R998" i="31"/>
  <c r="R936" i="31"/>
  <c r="R952" i="31"/>
  <c r="R968" i="31"/>
  <c r="R984" i="31"/>
  <c r="R1000" i="31"/>
  <c r="R1105" i="31"/>
  <c r="R1020" i="31"/>
  <c r="R1036" i="31"/>
  <c r="R1052" i="31"/>
  <c r="R360" i="31"/>
  <c r="R376" i="31"/>
  <c r="R234" i="31"/>
  <c r="R1026" i="31"/>
  <c r="R1042" i="31"/>
  <c r="R134" i="31"/>
  <c r="R366" i="31"/>
  <c r="R264" i="31"/>
  <c r="R1029" i="31"/>
  <c r="R1045" i="31"/>
  <c r="R353" i="31"/>
  <c r="R369" i="31"/>
  <c r="R173" i="31"/>
  <c r="R197" i="31"/>
  <c r="R11" i="31"/>
  <c r="R320" i="31"/>
  <c r="R338" i="31"/>
  <c r="R1132" i="31"/>
  <c r="R262" i="31"/>
  <c r="R174" i="31"/>
  <c r="R171" i="31"/>
  <c r="R188" i="31"/>
  <c r="R168" i="31"/>
  <c r="R261" i="31"/>
  <c r="R246" i="31"/>
  <c r="R349" i="31"/>
  <c r="R348" i="31"/>
  <c r="R189" i="31"/>
  <c r="R169" i="31"/>
  <c r="R296" i="31"/>
  <c r="R1081" i="31"/>
  <c r="R301" i="31"/>
  <c r="R143" i="31"/>
  <c r="R1173" i="31"/>
  <c r="R117" i="31"/>
  <c r="R18" i="31"/>
  <c r="R108" i="31"/>
  <c r="R324" i="31"/>
  <c r="R1174" i="31"/>
  <c r="R118" i="31"/>
  <c r="R217" i="31"/>
  <c r="R98" i="31"/>
  <c r="R158" i="31"/>
  <c r="R335" i="31"/>
  <c r="R160" i="31"/>
  <c r="R203" i="31"/>
  <c r="R68" i="31"/>
  <c r="R36" i="31"/>
  <c r="R28" i="31"/>
  <c r="R30" i="31"/>
  <c r="R220" i="31"/>
  <c r="R379" i="31"/>
  <c r="R33" i="31"/>
  <c r="R1144" i="31"/>
  <c r="R101" i="31"/>
  <c r="R1145" i="31"/>
  <c r="R394" i="31"/>
  <c r="R1168" i="31"/>
  <c r="R157" i="31"/>
  <c r="R1078" i="31"/>
  <c r="R210" i="31"/>
  <c r="R1128" i="31"/>
  <c r="R1074" i="31"/>
  <c r="R398" i="31"/>
  <c r="R414" i="31"/>
  <c r="R430" i="31"/>
  <c r="R446" i="31"/>
  <c r="R1154" i="31"/>
  <c r="R1166" i="31"/>
  <c r="R279" i="31"/>
  <c r="R212" i="31"/>
  <c r="R88" i="31"/>
  <c r="R1072" i="31"/>
  <c r="R396" i="31"/>
  <c r="R412" i="31"/>
  <c r="R428" i="31"/>
  <c r="R444" i="31"/>
  <c r="R453" i="31"/>
  <c r="R469" i="31"/>
  <c r="R485" i="31"/>
  <c r="R501" i="31"/>
  <c r="R517" i="31"/>
  <c r="R531" i="31"/>
  <c r="R624" i="31"/>
  <c r="R557" i="31"/>
  <c r="R573" i="31"/>
  <c r="R589" i="31"/>
  <c r="R605" i="31"/>
  <c r="R621" i="31"/>
  <c r="R556" i="31"/>
  <c r="R572" i="31"/>
  <c r="R588" i="31"/>
  <c r="R604" i="31"/>
  <c r="R620" i="31"/>
  <c r="R633" i="31"/>
  <c r="R649" i="31"/>
  <c r="R665" i="31"/>
  <c r="R681" i="31"/>
  <c r="R697" i="31"/>
  <c r="R713" i="31"/>
  <c r="R644" i="31"/>
  <c r="R660" i="31"/>
  <c r="R676" i="31"/>
  <c r="R692" i="31"/>
  <c r="R708" i="31"/>
  <c r="R635" i="31"/>
  <c r="R651" i="31"/>
  <c r="R667" i="31"/>
  <c r="R683" i="31"/>
  <c r="R699" i="31"/>
  <c r="R715" i="31"/>
  <c r="R737" i="31"/>
  <c r="R753" i="31"/>
  <c r="R769" i="31"/>
  <c r="R783" i="31"/>
  <c r="R816" i="31"/>
  <c r="R832" i="31"/>
  <c r="R848" i="31"/>
  <c r="R802" i="31"/>
  <c r="R814" i="31"/>
  <c r="R830" i="31"/>
  <c r="R846" i="31"/>
  <c r="R856" i="31"/>
  <c r="R872" i="31"/>
  <c r="R888" i="31"/>
  <c r="R904" i="31"/>
  <c r="R920" i="31"/>
  <c r="R959" i="31"/>
  <c r="R869" i="31"/>
  <c r="R885" i="31"/>
  <c r="R901" i="31"/>
  <c r="R917" i="31"/>
  <c r="R979" i="31"/>
  <c r="R941" i="31"/>
  <c r="R957" i="31"/>
  <c r="R973" i="31"/>
  <c r="R989" i="31"/>
  <c r="R1005" i="31"/>
  <c r="R1019" i="31"/>
  <c r="R1035" i="31"/>
  <c r="R1051" i="31"/>
  <c r="R359" i="31"/>
  <c r="R375" i="31"/>
  <c r="R235" i="31"/>
  <c r="R1130" i="31"/>
  <c r="R84" i="31"/>
  <c r="R91" i="31"/>
  <c r="R208" i="31"/>
  <c r="R291" i="31"/>
  <c r="R332" i="31"/>
  <c r="R194" i="31"/>
  <c r="R263" i="31"/>
  <c r="R175" i="31"/>
  <c r="R267" i="31"/>
  <c r="R81" i="31"/>
  <c r="R311" i="31"/>
  <c r="R1085" i="31"/>
  <c r="R1133" i="31"/>
  <c r="R127" i="31"/>
  <c r="R254" i="31"/>
  <c r="R198" i="31"/>
  <c r="R12" i="31"/>
  <c r="R306" i="31"/>
  <c r="R149" i="31"/>
  <c r="R292" i="31"/>
  <c r="R297" i="31"/>
  <c r="R283" i="31"/>
  <c r="R308" i="31"/>
  <c r="R325" i="31"/>
  <c r="R1175" i="31"/>
  <c r="R63" i="31"/>
  <c r="R162" i="31"/>
  <c r="R29" i="31"/>
  <c r="R24" i="31"/>
  <c r="R161" i="31"/>
  <c r="R155" i="31"/>
  <c r="R20" i="31"/>
  <c r="R1150" i="31"/>
  <c r="R87" i="31"/>
  <c r="R1065" i="31"/>
  <c r="R1167" i="31"/>
  <c r="R156" i="31"/>
  <c r="R83" i="31"/>
  <c r="R1077" i="31"/>
  <c r="R1061" i="31"/>
  <c r="R1057" i="31"/>
  <c r="R409" i="31"/>
  <c r="R425" i="31"/>
  <c r="R441" i="31"/>
  <c r="R488" i="31"/>
  <c r="R504" i="31"/>
  <c r="R520" i="31"/>
  <c r="R534" i="31"/>
  <c r="R451" i="31"/>
  <c r="R467" i="31"/>
  <c r="R483" i="31"/>
  <c r="R499" i="31"/>
  <c r="R515" i="31"/>
  <c r="R529" i="31"/>
  <c r="R466" i="31"/>
  <c r="R482" i="31"/>
  <c r="R498" i="31"/>
  <c r="R514" i="31"/>
  <c r="R528" i="31"/>
  <c r="R554" i="31"/>
  <c r="R570" i="31"/>
  <c r="R586" i="31"/>
  <c r="R602" i="31"/>
  <c r="R618" i="31"/>
  <c r="R623" i="31"/>
  <c r="R385" i="31"/>
  <c r="R563" i="31"/>
  <c r="R579" i="31"/>
  <c r="R595" i="31"/>
  <c r="R611" i="31"/>
  <c r="R634" i="31"/>
  <c r="R650" i="31"/>
  <c r="R666" i="31"/>
  <c r="R682" i="31"/>
  <c r="R698" i="31"/>
  <c r="R714" i="31"/>
  <c r="R724" i="31"/>
  <c r="R740" i="31"/>
  <c r="R756" i="31"/>
  <c r="R772" i="31"/>
  <c r="R731" i="31"/>
  <c r="R742" i="31"/>
  <c r="R758" i="31"/>
  <c r="R774" i="31"/>
  <c r="R792" i="31"/>
  <c r="R797" i="31"/>
  <c r="R811" i="31"/>
  <c r="R825" i="31"/>
  <c r="R841" i="31"/>
  <c r="R799" i="31"/>
  <c r="R813" i="31"/>
  <c r="R827" i="31"/>
  <c r="R843" i="31"/>
  <c r="R859" i="31"/>
  <c r="R875" i="31"/>
  <c r="R891" i="31"/>
  <c r="R907" i="31"/>
  <c r="R923" i="31"/>
  <c r="R983" i="31"/>
  <c r="R870" i="31"/>
  <c r="R886" i="31"/>
  <c r="R902" i="31"/>
  <c r="R918" i="31"/>
  <c r="R939" i="31"/>
  <c r="R1014" i="31"/>
  <c r="R991" i="31"/>
  <c r="R1007" i="31"/>
  <c r="R1012" i="31"/>
  <c r="R946" i="31"/>
  <c r="R962" i="31"/>
  <c r="R978" i="31"/>
  <c r="R994" i="31"/>
  <c r="R1011" i="31"/>
  <c r="R932" i="31"/>
  <c r="R948" i="31"/>
  <c r="R964" i="31"/>
  <c r="R980" i="31"/>
  <c r="R996" i="31"/>
  <c r="R1016" i="31"/>
  <c r="R1032" i="31"/>
  <c r="R1048" i="31"/>
  <c r="R136" i="31"/>
  <c r="R372" i="31"/>
  <c r="R1104" i="31"/>
  <c r="R1022" i="31"/>
  <c r="R1038" i="31"/>
  <c r="R8" i="31"/>
  <c r="R362" i="31"/>
  <c r="R272" i="31"/>
  <c r="R1025" i="31"/>
  <c r="R1041" i="31"/>
  <c r="R131" i="31"/>
  <c r="R365" i="31"/>
  <c r="R191" i="31"/>
  <c r="R123" i="31"/>
  <c r="R95" i="31"/>
  <c r="R90" i="31"/>
  <c r="R186" i="31"/>
  <c r="R276" i="31"/>
  <c r="R1134" i="31"/>
  <c r="R50" i="31"/>
  <c r="R255" i="31"/>
  <c r="R307" i="31"/>
  <c r="R1094" i="31"/>
  <c r="R1135" i="31"/>
  <c r="R51" i="31"/>
  <c r="R299" i="31"/>
  <c r="R300" i="31"/>
  <c r="R17" i="31"/>
  <c r="R251" i="31"/>
  <c r="R347" i="31"/>
  <c r="R247" i="31"/>
  <c r="R253" i="31"/>
  <c r="R331" i="31"/>
  <c r="R113" i="31"/>
  <c r="R184" i="31"/>
  <c r="R1176" i="31"/>
  <c r="R294" i="31"/>
  <c r="R1142" i="31"/>
  <c r="R114" i="31"/>
  <c r="R334" i="31"/>
  <c r="R216" i="31"/>
  <c r="R34" i="31"/>
  <c r="R35" i="31"/>
  <c r="R202" i="31"/>
  <c r="R40" i="31"/>
  <c r="R46" i="31"/>
  <c r="R23" i="31"/>
  <c r="R43" i="31"/>
  <c r="R231" i="31"/>
  <c r="R1122" i="31"/>
  <c r="R232" i="31"/>
  <c r="R1152" i="31"/>
  <c r="R1164" i="31"/>
  <c r="R340" i="31"/>
  <c r="R204" i="31"/>
  <c r="R64" i="31"/>
  <c r="R1062" i="31"/>
  <c r="R388" i="31"/>
  <c r="R410" i="31"/>
  <c r="R426" i="31"/>
  <c r="R442" i="31"/>
  <c r="R1087" i="31"/>
  <c r="R323" i="31"/>
  <c r="R223" i="31"/>
  <c r="R1162" i="31"/>
  <c r="R82" i="31"/>
  <c r="R1076" i="31"/>
  <c r="R1060" i="31"/>
  <c r="R1056" i="31"/>
  <c r="R408" i="31"/>
  <c r="R424" i="31"/>
  <c r="R440" i="31"/>
  <c r="R465" i="31"/>
  <c r="R481" i="31"/>
  <c r="R497" i="31"/>
  <c r="R513" i="31"/>
  <c r="R527" i="31"/>
  <c r="R543" i="31"/>
  <c r="R553" i="31"/>
  <c r="R569" i="31"/>
  <c r="R585" i="31"/>
  <c r="R601" i="31"/>
  <c r="R617" i="31"/>
  <c r="R552" i="31"/>
  <c r="R568" i="31"/>
  <c r="R584" i="31"/>
  <c r="R600" i="31"/>
  <c r="R616" i="31"/>
  <c r="R645" i="31"/>
  <c r="R661" i="31"/>
  <c r="R677" i="31"/>
  <c r="R693" i="31"/>
  <c r="R709" i="31"/>
  <c r="R656" i="31"/>
  <c r="R672" i="31"/>
  <c r="R688" i="31"/>
  <c r="R704" i="31"/>
  <c r="R722" i="31"/>
  <c r="R631" i="31"/>
  <c r="R647" i="31"/>
  <c r="R663" i="31"/>
  <c r="R679" i="31"/>
  <c r="R695" i="31"/>
  <c r="R711" i="31"/>
  <c r="R788" i="31"/>
  <c r="R733" i="31"/>
  <c r="R749" i="31"/>
  <c r="R765" i="31"/>
  <c r="R779" i="31"/>
  <c r="R380" i="31"/>
  <c r="R828" i="31"/>
  <c r="R844" i="31"/>
  <c r="R854" i="31"/>
  <c r="R798" i="31"/>
  <c r="R812" i="31"/>
  <c r="R826" i="31"/>
  <c r="R842" i="31"/>
  <c r="R868" i="31"/>
  <c r="R884" i="31"/>
  <c r="R900" i="31"/>
  <c r="R916" i="31"/>
  <c r="R943" i="31"/>
  <c r="R865" i="31"/>
  <c r="R881" i="31"/>
  <c r="R897" i="31"/>
  <c r="R913" i="31"/>
  <c r="R929" i="31"/>
  <c r="R963" i="31"/>
  <c r="R1018" i="31"/>
  <c r="R937" i="31"/>
  <c r="R953" i="31"/>
  <c r="R969" i="31"/>
  <c r="R985" i="31"/>
  <c r="R1001" i="31"/>
  <c r="R1013" i="31"/>
  <c r="R1031" i="31"/>
  <c r="R1047" i="31"/>
  <c r="R133" i="31"/>
  <c r="R371" i="31"/>
  <c r="R269" i="31"/>
  <c r="R270" i="31"/>
  <c r="R244" i="31"/>
  <c r="R206" i="31"/>
  <c r="R345" i="31"/>
  <c r="R317" i="31"/>
  <c r="R266" i="31"/>
  <c r="R207" i="31"/>
  <c r="R187" i="31"/>
  <c r="R277" i="31"/>
  <c r="R57" i="31"/>
  <c r="R337" i="31"/>
  <c r="R179" i="31"/>
  <c r="R182" i="31"/>
  <c r="R326" i="31"/>
  <c r="R314" i="31"/>
  <c r="R53" i="31"/>
  <c r="R55" i="31"/>
  <c r="R218" i="31"/>
  <c r="R295" i="31"/>
  <c r="R1143" i="31"/>
  <c r="R115" i="31"/>
  <c r="R357" i="31"/>
  <c r="R128" i="31"/>
  <c r="R62" i="31"/>
  <c r="R37" i="31"/>
  <c r="R1090" i="31"/>
  <c r="R38" i="31"/>
  <c r="S341" i="31" l="1"/>
  <c r="T341" i="31" s="1"/>
  <c r="T340" i="31" s="1"/>
  <c r="S1117" i="31"/>
  <c r="T1117" i="31" s="1"/>
  <c r="T1116" i="31" s="1"/>
  <c r="S1107" i="31"/>
  <c r="T1107" i="31" s="1"/>
  <c r="T1106" i="31" s="1"/>
  <c r="S65" i="31"/>
  <c r="T65" i="31" s="1"/>
  <c r="T64" i="31" s="1"/>
  <c r="S1111" i="31"/>
  <c r="T1111" i="31" s="1"/>
  <c r="T1110" i="31" s="1"/>
  <c r="S145" i="31"/>
  <c r="T145" i="31" s="1"/>
  <c r="T144" i="31" s="1"/>
  <c r="S1139" i="31"/>
  <c r="T1139" i="31" s="1"/>
  <c r="T1138" i="31" s="1"/>
  <c r="S177" i="31"/>
  <c r="T177" i="31" s="1"/>
  <c r="T176" i="31" s="1"/>
  <c r="S147" i="31"/>
  <c r="T147" i="31" s="1"/>
  <c r="T146" i="31" s="1"/>
  <c r="S1109" i="31"/>
  <c r="T1109" i="31" s="1"/>
  <c r="T1108" i="31" s="1"/>
  <c r="S1097" i="31"/>
  <c r="T1097" i="31" s="1"/>
  <c r="T1096" i="31" s="1"/>
  <c r="S167" i="31"/>
  <c r="T167" i="31" s="1"/>
  <c r="T166" i="31" s="1"/>
  <c r="S79" i="31"/>
  <c r="T79" i="31" s="1"/>
  <c r="T78" i="31" s="1"/>
  <c r="S71" i="31"/>
  <c r="T71" i="31" s="1"/>
  <c r="T70" i="31" s="1"/>
  <c r="S1101" i="31"/>
  <c r="T1101" i="31" s="1"/>
  <c r="T1100" i="31" s="1"/>
  <c r="S243" i="31"/>
  <c r="T243" i="31" s="1"/>
  <c r="T242" i="31" s="1"/>
  <c r="S1119" i="31"/>
  <c r="T1119" i="31" s="1"/>
  <c r="T1118" i="31" s="1"/>
  <c r="S233" i="31"/>
  <c r="T233" i="31" s="1"/>
  <c r="T232" i="31" s="1"/>
  <c r="S153" i="31"/>
  <c r="T153" i="31" s="1"/>
  <c r="T152" i="31" s="1"/>
  <c r="S97" i="31"/>
  <c r="T97" i="31" s="1"/>
  <c r="T96" i="31" s="1"/>
  <c r="S75" i="31"/>
  <c r="T75" i="31" s="1"/>
  <c r="T74" i="31" s="1"/>
  <c r="S355" i="31"/>
  <c r="T355" i="31" s="1"/>
  <c r="T354" i="31" s="1"/>
  <c r="S1093" i="31"/>
  <c r="T1093" i="31" s="1"/>
  <c r="T1092" i="31" s="1"/>
  <c r="S1125" i="31"/>
  <c r="T1125" i="31" s="1"/>
  <c r="T1124" i="31" s="1"/>
  <c r="S49" i="31"/>
  <c r="T49" i="31" s="1"/>
  <c r="T48" i="31" s="1"/>
  <c r="S229" i="31"/>
  <c r="T229" i="31" s="1"/>
  <c r="T228" i="31" s="1"/>
  <c r="S1103" i="31"/>
  <c r="T1103" i="31" s="1"/>
  <c r="T1102" i="31" s="1"/>
  <c r="S1099" i="31"/>
  <c r="T1099" i="31" s="1"/>
  <c r="T1098" i="31" s="1"/>
  <c r="S165" i="31"/>
  <c r="T165" i="31" s="1"/>
  <c r="T164" i="31" s="1"/>
  <c r="S59" i="31"/>
  <c r="T59" i="31" s="1"/>
  <c r="T58" i="31" s="1"/>
  <c r="S351" i="31"/>
  <c r="T351" i="31" s="1"/>
  <c r="T350" i="31" s="1"/>
  <c r="S429" i="31"/>
  <c r="T429" i="31" s="1"/>
  <c r="T428" i="31" s="1"/>
  <c r="S285" i="31"/>
  <c r="T285" i="31" s="1"/>
  <c r="T284" i="31" s="1"/>
  <c r="S1177" i="31"/>
  <c r="T1177" i="31" s="1"/>
  <c r="T1176" i="31" s="1"/>
  <c r="S465" i="31"/>
  <c r="T465" i="31" s="1"/>
  <c r="T464" i="31" s="1"/>
  <c r="S659" i="31"/>
  <c r="T659" i="31" s="1"/>
  <c r="T658" i="31" s="1"/>
  <c r="S411" i="31"/>
  <c r="T411" i="31" s="1"/>
  <c r="T410" i="31" s="1"/>
  <c r="S89" i="31"/>
  <c r="T89" i="31" s="1"/>
  <c r="T88" i="31" s="1"/>
  <c r="S389" i="31"/>
  <c r="T389" i="31" s="1"/>
  <c r="T388" i="31" s="1"/>
  <c r="S445" i="31"/>
  <c r="T445" i="31" s="1"/>
  <c r="T444" i="31" s="1"/>
  <c r="S707" i="31"/>
  <c r="T707" i="31" s="1"/>
  <c r="T706" i="31" s="1"/>
  <c r="S675" i="31"/>
  <c r="T675" i="31" s="1"/>
  <c r="T674" i="31" s="1"/>
  <c r="S1149" i="31"/>
  <c r="T1149" i="31" s="1"/>
  <c r="T1148" i="31" s="1"/>
  <c r="S15" i="31"/>
  <c r="T15" i="31" s="1"/>
  <c r="T14" i="31" s="1"/>
  <c r="S1073" i="31"/>
  <c r="T1073" i="31" s="1"/>
  <c r="T1072" i="31" s="1"/>
  <c r="S223" i="31"/>
  <c r="T223" i="31" s="1"/>
  <c r="T222" i="31" s="1"/>
  <c r="S593" i="31"/>
  <c r="T593" i="31" s="1"/>
  <c r="T592" i="31" s="1"/>
  <c r="S643" i="31"/>
  <c r="T643" i="31" s="1"/>
  <c r="T642" i="31" s="1"/>
  <c r="S741" i="31"/>
  <c r="T741" i="31" s="1"/>
  <c r="T740" i="31" s="1"/>
  <c r="S1127" i="31"/>
  <c r="T1127" i="31" s="1"/>
  <c r="T1126" i="31" s="1"/>
  <c r="S315" i="31"/>
  <c r="T315" i="31" s="1"/>
  <c r="T314" i="31" s="1"/>
  <c r="S47" i="31"/>
  <c r="T47" i="31" s="1"/>
  <c r="T46" i="31" s="1"/>
  <c r="S281" i="31"/>
  <c r="T281" i="31" s="1"/>
  <c r="T280" i="31" s="1"/>
  <c r="S137" i="31"/>
  <c r="T137" i="31" s="1"/>
  <c r="T136" i="31" s="1"/>
  <c r="S619" i="31"/>
  <c r="T619" i="31" s="1"/>
  <c r="T618" i="31" s="1"/>
  <c r="S1017" i="31"/>
  <c r="T1017" i="31" s="1"/>
  <c r="T1016" i="31" s="1"/>
  <c r="S203" i="31"/>
  <c r="T203" i="31" s="1"/>
  <c r="T202" i="31" s="1"/>
  <c r="S1037" i="31"/>
  <c r="T1037" i="31" s="1"/>
  <c r="T1036" i="31" s="1"/>
  <c r="S821" i="31"/>
  <c r="T821" i="31" s="1"/>
  <c r="T820" i="31" s="1"/>
  <c r="S67" i="31"/>
  <c r="T67" i="31" s="1"/>
  <c r="T66" i="31" s="1"/>
  <c r="S807" i="31"/>
  <c r="T807" i="31" s="1"/>
  <c r="T806" i="31" s="1"/>
  <c r="S321" i="31"/>
  <c r="T321" i="31" s="1"/>
  <c r="T320" i="31" s="1"/>
  <c r="S215" i="31"/>
  <c r="T215" i="31" s="1"/>
  <c r="T214" i="31" s="1"/>
  <c r="S45" i="31"/>
  <c r="T45" i="31" s="1"/>
  <c r="T44" i="31" s="1"/>
  <c r="S909" i="31"/>
  <c r="T909" i="31" s="1"/>
  <c r="T908" i="31" s="1"/>
  <c r="S999" i="31"/>
  <c r="T999" i="31" s="1"/>
  <c r="T998" i="31" s="1"/>
  <c r="S539" i="31"/>
  <c r="T539" i="31" s="1"/>
  <c r="T538" i="31" s="1"/>
  <c r="S373" i="31"/>
  <c r="T373" i="31" s="1"/>
  <c r="T372" i="31" s="1"/>
  <c r="S309" i="31"/>
  <c r="T309" i="31" s="1"/>
  <c r="T308" i="31" s="1"/>
  <c r="S87" i="31"/>
  <c r="T87" i="31" s="1"/>
  <c r="T86" i="31" s="1"/>
  <c r="S293" i="31"/>
  <c r="T293" i="31" s="1"/>
  <c r="T292" i="31" s="1"/>
  <c r="S757" i="31"/>
  <c r="T757" i="31" s="1"/>
  <c r="T756" i="31" s="1"/>
  <c r="S673" i="31"/>
  <c r="T673" i="31" s="1"/>
  <c r="T672" i="31" s="1"/>
  <c r="S1075" i="31"/>
  <c r="T1075" i="31" s="1"/>
  <c r="T1074" i="31" s="1"/>
  <c r="S119" i="31"/>
  <c r="T119" i="31" s="1"/>
  <c r="T118" i="31" s="1"/>
  <c r="S1019" i="31"/>
  <c r="T1019" i="31" s="1"/>
  <c r="T1018" i="31" s="1"/>
  <c r="S829" i="31"/>
  <c r="T829" i="31" s="1"/>
  <c r="T828" i="31" s="1"/>
  <c r="S13" i="31"/>
  <c r="T13" i="31" s="1"/>
  <c r="T12" i="31" s="1"/>
  <c r="S1095" i="31"/>
  <c r="T1095" i="31" s="1"/>
  <c r="T1094" i="31" s="1"/>
  <c r="S183" i="31"/>
  <c r="T183" i="31" s="1"/>
  <c r="T182" i="31" s="1"/>
  <c r="S591" i="31"/>
  <c r="T591" i="31" s="1"/>
  <c r="T590" i="31" s="1"/>
  <c r="S1065" i="31"/>
  <c r="T1065" i="31" s="1"/>
  <c r="T1064" i="31" s="1"/>
  <c r="S1131" i="31"/>
  <c r="T1131" i="31" s="1"/>
  <c r="T1130" i="31" s="1"/>
  <c r="S689" i="31"/>
  <c r="T689" i="31" s="1"/>
  <c r="T688" i="31" s="1"/>
  <c r="S773" i="31"/>
  <c r="T773" i="31" s="1"/>
  <c r="T772" i="31" s="1"/>
  <c r="S149" i="31"/>
  <c r="T149" i="31" s="1"/>
  <c r="T148" i="31" s="1"/>
  <c r="S333" i="31"/>
  <c r="T333" i="31" s="1"/>
  <c r="T332" i="31" s="1"/>
  <c r="S469" i="31"/>
  <c r="T469" i="31" s="1"/>
  <c r="T468" i="31" s="1"/>
  <c r="S835" i="31"/>
  <c r="T835" i="31" s="1"/>
  <c r="T834" i="31" s="1"/>
  <c r="S1153" i="31"/>
  <c r="T1153" i="31" s="1"/>
  <c r="T1152" i="31" s="1"/>
  <c r="S949" i="31"/>
  <c r="T949" i="31" s="1"/>
  <c r="T948" i="31" s="1"/>
  <c r="S179" i="31"/>
  <c r="T179" i="31" s="1"/>
  <c r="T178" i="31" s="1"/>
  <c r="S431" i="31"/>
  <c r="T431" i="31" s="1"/>
  <c r="T430" i="31" s="1"/>
  <c r="S81" i="31"/>
  <c r="T81" i="31" s="1"/>
  <c r="T80" i="31" s="1"/>
  <c r="S609" i="31"/>
  <c r="T609" i="31" s="1"/>
  <c r="T608" i="31" s="1"/>
  <c r="S851" i="31"/>
  <c r="T851" i="31" s="1"/>
  <c r="T850" i="31" s="1"/>
  <c r="S805" i="31"/>
  <c r="T805" i="31" s="1"/>
  <c r="T804" i="31" s="1"/>
  <c r="S209" i="31"/>
  <c r="T209" i="31" s="1"/>
  <c r="T208" i="31" s="1"/>
  <c r="S747" i="31"/>
  <c r="T747" i="31" s="1"/>
  <c r="T746" i="31" s="1"/>
  <c r="S1165" i="31"/>
  <c r="T1165" i="31" s="1"/>
  <c r="T1164" i="31" s="1"/>
  <c r="S965" i="31"/>
  <c r="T965" i="31" s="1"/>
  <c r="T964" i="31" s="1"/>
  <c r="S759" i="31"/>
  <c r="T759" i="31" s="1"/>
  <c r="T758" i="31" s="1"/>
  <c r="S109" i="31"/>
  <c r="T109" i="31" s="1"/>
  <c r="T108" i="31" s="1"/>
  <c r="S799" i="31"/>
  <c r="T799" i="31" s="1"/>
  <c r="T798" i="31" s="1"/>
  <c r="S363" i="31"/>
  <c r="T363" i="31" s="1"/>
  <c r="T362" i="31" s="1"/>
  <c r="S1169" i="31"/>
  <c r="T1169" i="31" s="1"/>
  <c r="T1168" i="31" s="1"/>
  <c r="S885" i="31"/>
  <c r="T885" i="31" s="1"/>
  <c r="T884" i="31" s="1"/>
  <c r="S1163" i="31"/>
  <c r="T1163" i="31" s="1"/>
  <c r="T1162" i="31" s="1"/>
  <c r="S1033" i="31"/>
  <c r="T1033" i="31" s="1"/>
  <c r="T1032" i="31" s="1"/>
  <c r="S903" i="31"/>
  <c r="T903" i="31" s="1"/>
  <c r="T902" i="31" s="1"/>
  <c r="S299" i="31"/>
  <c r="T299" i="31" s="1"/>
  <c r="T298" i="31" s="1"/>
  <c r="S775" i="31"/>
  <c r="T775" i="31" s="1"/>
  <c r="T774" i="31" s="1"/>
  <c r="S607" i="31"/>
  <c r="T607" i="31" s="1"/>
  <c r="T606" i="31" s="1"/>
  <c r="S855" i="31"/>
  <c r="T855" i="31" s="1"/>
  <c r="T854" i="31" s="1"/>
  <c r="S723" i="31"/>
  <c r="T723" i="31" s="1"/>
  <c r="T722" i="31" s="1"/>
  <c r="S933" i="31"/>
  <c r="T933" i="31" s="1"/>
  <c r="T932" i="31" s="1"/>
  <c r="S283" i="31"/>
  <c r="T283" i="31" s="1"/>
  <c r="T282" i="31" s="1"/>
  <c r="S85" i="31"/>
  <c r="T85" i="31" s="1"/>
  <c r="T84" i="31" s="1"/>
  <c r="S447" i="31"/>
  <c r="T447" i="31" s="1"/>
  <c r="T446" i="31" s="1"/>
  <c r="S221" i="31"/>
  <c r="T221" i="31" s="1"/>
  <c r="T220" i="31" s="1"/>
  <c r="S367" i="31"/>
  <c r="T367" i="31" s="1"/>
  <c r="T366" i="31" s="1"/>
  <c r="S705" i="31"/>
  <c r="T705" i="31" s="1"/>
  <c r="T704" i="31" s="1"/>
  <c r="S1123" i="31"/>
  <c r="T1123" i="31" s="1"/>
  <c r="T1122" i="31" s="1"/>
  <c r="S123" i="31"/>
  <c r="T123" i="31" s="1"/>
  <c r="T122" i="31" s="1"/>
  <c r="S577" i="31"/>
  <c r="T577" i="31" s="1"/>
  <c r="T576" i="31" s="1"/>
  <c r="S1023" i="31"/>
  <c r="T1023" i="31" s="1"/>
  <c r="T1022" i="31" s="1"/>
  <c r="S21" i="31"/>
  <c r="T21" i="31" s="1"/>
  <c r="T20" i="31" s="1"/>
  <c r="S239" i="31"/>
  <c r="T239" i="31" s="1"/>
  <c r="T238" i="31" s="1"/>
  <c r="S925" i="31"/>
  <c r="T925" i="31" s="1"/>
  <c r="T924" i="31" s="1"/>
  <c r="S73" i="31"/>
  <c r="T73" i="31" s="1"/>
  <c r="T72" i="31" s="1"/>
  <c r="S861" i="31"/>
  <c r="T861" i="31" s="1"/>
  <c r="T860" i="31" s="1"/>
  <c r="S391" i="31"/>
  <c r="T391" i="31" s="1"/>
  <c r="T390" i="31" s="1"/>
  <c r="S587" i="31"/>
  <c r="T587" i="31" s="1"/>
  <c r="T586" i="31" s="1"/>
  <c r="S1151" i="31"/>
  <c r="T1151" i="31" s="1"/>
  <c r="T1150" i="31" s="1"/>
  <c r="S1105" i="31"/>
  <c r="T1105" i="31" s="1"/>
  <c r="T1104" i="31" s="1"/>
  <c r="S817" i="31"/>
  <c r="T817" i="31" s="1"/>
  <c r="T816" i="31" s="1"/>
  <c r="S625" i="31"/>
  <c r="T625" i="31" s="1"/>
  <c r="T624" i="31" s="1"/>
  <c r="S1079" i="31"/>
  <c r="T1079" i="31" s="1"/>
  <c r="T1078" i="31" s="1"/>
  <c r="S1053" i="31"/>
  <c r="T1053" i="31" s="1"/>
  <c r="T1052" i="31" s="1"/>
  <c r="S1113" i="31"/>
  <c r="T1113" i="31" s="1"/>
  <c r="T1112" i="31" s="1"/>
  <c r="S917" i="31"/>
  <c r="T917" i="31" s="1"/>
  <c r="T916" i="31" s="1"/>
  <c r="S901" i="31"/>
  <c r="T901" i="31" s="1"/>
  <c r="T900" i="31" s="1"/>
  <c r="S845" i="31"/>
  <c r="T845" i="31" s="1"/>
  <c r="T844" i="31" s="1"/>
  <c r="S831" i="31"/>
  <c r="T831" i="31" s="1"/>
  <c r="T830" i="31" s="1"/>
  <c r="S31" i="31"/>
  <c r="T31" i="31" s="1"/>
  <c r="T30" i="31" s="1"/>
  <c r="S135" i="31"/>
  <c r="T135" i="31" s="1"/>
  <c r="T134" i="31" s="1"/>
  <c r="S1021" i="31"/>
  <c r="T1021" i="31" s="1"/>
  <c r="T1020" i="31" s="1"/>
  <c r="S575" i="31"/>
  <c r="T575" i="31" s="1"/>
  <c r="T574" i="31" s="1"/>
  <c r="S27" i="31"/>
  <c r="T27" i="31" s="1"/>
  <c r="T26" i="31" s="1"/>
  <c r="S217" i="31"/>
  <c r="T217" i="31" s="1"/>
  <c r="T216" i="31" s="1"/>
  <c r="S535" i="31"/>
  <c r="T535" i="31" s="1"/>
  <c r="T534" i="31" s="1"/>
  <c r="S99" i="31"/>
  <c r="T99" i="31" s="1"/>
  <c r="T98" i="31" s="1"/>
  <c r="S1043" i="31"/>
  <c r="T1043" i="31" s="1"/>
  <c r="T1042" i="31" s="1"/>
  <c r="S905" i="31"/>
  <c r="T905" i="31" s="1"/>
  <c r="T904" i="31" s="1"/>
  <c r="S141" i="31"/>
  <c r="T141" i="31" s="1"/>
  <c r="T140" i="31" s="1"/>
  <c r="S1115" i="31"/>
  <c r="T1115" i="31" s="1"/>
  <c r="T1114" i="31" s="1"/>
  <c r="S69" i="31"/>
  <c r="T69" i="31" s="1"/>
  <c r="T68" i="31" s="1"/>
  <c r="S809" i="31"/>
  <c r="T809" i="31" s="1"/>
  <c r="T808" i="31" s="1"/>
  <c r="S921" i="31"/>
  <c r="T921" i="31" s="1"/>
  <c r="T920" i="31" s="1"/>
  <c r="S399" i="31"/>
  <c r="T399" i="31" s="1"/>
  <c r="T398" i="31" s="1"/>
  <c r="S1077" i="31"/>
  <c r="T1077" i="31" s="1"/>
  <c r="T1076" i="31" s="1"/>
  <c r="S257" i="31"/>
  <c r="T257" i="31" s="1"/>
  <c r="T256" i="31" s="1"/>
  <c r="S1147" i="31"/>
  <c r="T1147" i="31" s="1"/>
  <c r="T1146" i="31" s="1"/>
  <c r="S349" i="31"/>
  <c r="T349" i="31" s="1"/>
  <c r="T348" i="31" s="1"/>
  <c r="S433" i="31"/>
  <c r="T433" i="31" s="1"/>
  <c r="T432" i="31" s="1"/>
  <c r="S791" i="31"/>
  <c r="T791" i="31" s="1"/>
  <c r="T790" i="31" s="1"/>
  <c r="S219" i="31"/>
  <c r="T219" i="31" s="1"/>
  <c r="T218" i="31" s="1"/>
  <c r="S981" i="31"/>
  <c r="T981" i="31" s="1"/>
  <c r="T980" i="31" s="1"/>
  <c r="S947" i="31"/>
  <c r="T947" i="31" s="1"/>
  <c r="T946" i="31" s="1"/>
  <c r="S887" i="31"/>
  <c r="T887" i="31" s="1"/>
  <c r="T886" i="31" s="1"/>
  <c r="S793" i="31"/>
  <c r="T793" i="31" s="1"/>
  <c r="T792" i="31" s="1"/>
  <c r="S725" i="31"/>
  <c r="T725" i="31" s="1"/>
  <c r="T724" i="31" s="1"/>
  <c r="S571" i="31"/>
  <c r="T571" i="31" s="1"/>
  <c r="T570" i="31" s="1"/>
  <c r="S849" i="31"/>
  <c r="T849" i="31" s="1"/>
  <c r="T848" i="31" s="1"/>
  <c r="S453" i="31"/>
  <c r="T453" i="31" s="1"/>
  <c r="T452" i="31" s="1"/>
  <c r="S763" i="31"/>
  <c r="T763" i="31" s="1"/>
  <c r="T762" i="31" s="1"/>
  <c r="S719" i="31"/>
  <c r="T719" i="31" s="1"/>
  <c r="T718" i="31" s="1"/>
  <c r="S671" i="31"/>
  <c r="T671" i="31" s="1"/>
  <c r="T670" i="31" s="1"/>
  <c r="S477" i="31"/>
  <c r="T477" i="31" s="1"/>
  <c r="T476" i="31" s="1"/>
  <c r="S837" i="31"/>
  <c r="T837" i="31" s="1"/>
  <c r="T836" i="31" s="1"/>
  <c r="S241" i="31"/>
  <c r="T241" i="31" s="1"/>
  <c r="T240" i="31" s="1"/>
  <c r="S893" i="31"/>
  <c r="T893" i="31" s="1"/>
  <c r="T892" i="31" s="1"/>
  <c r="S839" i="31"/>
  <c r="T839" i="31" s="1"/>
  <c r="T838" i="31" s="1"/>
  <c r="S641" i="31"/>
  <c r="T641" i="31" s="1"/>
  <c r="T640" i="31" s="1"/>
  <c r="S61" i="31"/>
  <c r="T61" i="31" s="1"/>
  <c r="T60" i="31" s="1"/>
  <c r="S651" i="31"/>
  <c r="T651" i="31" s="1"/>
  <c r="T650" i="31" s="1"/>
  <c r="S425" i="31"/>
  <c r="T425" i="31" s="1"/>
  <c r="T424" i="31" s="1"/>
  <c r="S271" i="31"/>
  <c r="T271" i="31" s="1"/>
  <c r="T270" i="31" s="1"/>
  <c r="S205" i="31"/>
  <c r="T205" i="31" s="1"/>
  <c r="T204" i="31" s="1"/>
  <c r="S163" i="31"/>
  <c r="T163" i="31" s="1"/>
  <c r="T162" i="31" s="1"/>
  <c r="S195" i="31"/>
  <c r="T195" i="31" s="1"/>
  <c r="T194" i="31" s="1"/>
  <c r="S415" i="31"/>
  <c r="T415" i="31" s="1"/>
  <c r="T414" i="31" s="1"/>
  <c r="S395" i="31"/>
  <c r="T395" i="31" s="1"/>
  <c r="T394" i="31" s="1"/>
  <c r="S561" i="31"/>
  <c r="T561" i="31" s="1"/>
  <c r="T560" i="31" s="1"/>
  <c r="S105" i="31"/>
  <c r="T105" i="31" s="1"/>
  <c r="T104" i="31" s="1"/>
  <c r="S931" i="31"/>
  <c r="T931" i="31" s="1"/>
  <c r="T930" i="31" s="1"/>
  <c r="S417" i="31"/>
  <c r="T417" i="31" s="1"/>
  <c r="T416" i="31" s="1"/>
  <c r="S1069" i="31"/>
  <c r="T1069" i="31" s="1"/>
  <c r="T1068" i="31" s="1"/>
  <c r="S525" i="31"/>
  <c r="T525" i="31" s="1"/>
  <c r="T524" i="31" s="1"/>
  <c r="S823" i="31"/>
  <c r="T823" i="31" s="1"/>
  <c r="T822" i="31" s="1"/>
  <c r="S1179" i="31"/>
  <c r="T1179" i="31" s="1"/>
  <c r="T1178" i="31" s="1"/>
  <c r="S193" i="31"/>
  <c r="T193" i="31" s="1"/>
  <c r="T192" i="31" s="1"/>
  <c r="S701" i="31"/>
  <c r="T701" i="31" s="1"/>
  <c r="T700" i="31" s="1"/>
  <c r="S461" i="31"/>
  <c r="T461" i="31" s="1"/>
  <c r="T460" i="31" s="1"/>
  <c r="S331" i="31"/>
  <c r="T331" i="31" s="1"/>
  <c r="T330" i="31" s="1"/>
  <c r="S941" i="31"/>
  <c r="T941" i="31" s="1"/>
  <c r="T940" i="31" s="1"/>
  <c r="S749" i="31"/>
  <c r="T749" i="31" s="1"/>
  <c r="T748" i="31" s="1"/>
  <c r="S563" i="31"/>
  <c r="T563" i="31" s="1"/>
  <c r="T562" i="31" s="1"/>
  <c r="S513" i="31"/>
  <c r="T513" i="31" s="1"/>
  <c r="T512" i="31" s="1"/>
  <c r="S739" i="31"/>
  <c r="T739" i="31" s="1"/>
  <c r="T738" i="31" s="1"/>
  <c r="S311" i="31"/>
  <c r="T311" i="31" s="1"/>
  <c r="T310" i="31" s="1"/>
  <c r="S151" i="31"/>
  <c r="T151" i="31" s="1"/>
  <c r="T150" i="31" s="1"/>
  <c r="S83" i="31"/>
  <c r="T83" i="31" s="1"/>
  <c r="T82" i="31" s="1"/>
  <c r="S873" i="31"/>
  <c r="T873" i="31" s="1"/>
  <c r="T872" i="31" s="1"/>
  <c r="S971" i="31"/>
  <c r="T971" i="31" s="1"/>
  <c r="T970" i="31" s="1"/>
  <c r="S159" i="31"/>
  <c r="T159" i="31" s="1"/>
  <c r="T158" i="31" s="1"/>
  <c r="S975" i="31"/>
  <c r="T975" i="31" s="1"/>
  <c r="T974" i="31" s="1"/>
  <c r="S409" i="31"/>
  <c r="T409" i="31" s="1"/>
  <c r="T408" i="31" s="1"/>
  <c r="S635" i="31"/>
  <c r="T635" i="31" s="1"/>
  <c r="T634" i="31" s="1"/>
  <c r="S335" i="31"/>
  <c r="T335" i="31" s="1"/>
  <c r="T334" i="31" s="1"/>
  <c r="S547" i="31"/>
  <c r="T547" i="31" s="1"/>
  <c r="T546" i="31" s="1"/>
  <c r="S745" i="31"/>
  <c r="T745" i="31" s="1"/>
  <c r="T744" i="31" s="1"/>
  <c r="S487" i="31"/>
  <c r="T487" i="31" s="1"/>
  <c r="T486" i="31" s="1"/>
  <c r="S987" i="31"/>
  <c r="T987" i="31" s="1"/>
  <c r="T986" i="31" s="1"/>
  <c r="S419" i="31"/>
  <c r="T419" i="31" s="1"/>
  <c r="T418" i="31" s="1"/>
  <c r="S1015" i="31"/>
  <c r="T1015" i="31" s="1"/>
  <c r="T1014" i="31" s="1"/>
  <c r="S471" i="31"/>
  <c r="T471" i="31" s="1"/>
  <c r="T470" i="31" s="1"/>
  <c r="S653" i="31"/>
  <c r="T653" i="31" s="1"/>
  <c r="T652" i="31" s="1"/>
  <c r="S125" i="31"/>
  <c r="T125" i="31" s="1"/>
  <c r="T124" i="31" s="1"/>
  <c r="S11" i="31"/>
  <c r="T11" i="31" s="1"/>
  <c r="T10" i="31" s="1"/>
  <c r="S915" i="31"/>
  <c r="T915" i="31" s="1"/>
  <c r="T914" i="31" s="1"/>
  <c r="S727" i="31"/>
  <c r="T727" i="31" s="1"/>
  <c r="T726" i="31" s="1"/>
  <c r="S479" i="31"/>
  <c r="T479" i="31" s="1"/>
  <c r="T478" i="31" s="1"/>
  <c r="S787" i="31"/>
  <c r="T787" i="31" s="1"/>
  <c r="T786" i="31" s="1"/>
  <c r="S853" i="31"/>
  <c r="T853" i="31" s="1"/>
  <c r="T852" i="31" s="1"/>
  <c r="S403" i="31"/>
  <c r="T403" i="31" s="1"/>
  <c r="T402" i="31" s="1"/>
  <c r="S927" i="31"/>
  <c r="T927" i="31" s="1"/>
  <c r="T926" i="31" s="1"/>
  <c r="S995" i="31"/>
  <c r="T995" i="31" s="1"/>
  <c r="T994" i="31" s="1"/>
  <c r="S483" i="31"/>
  <c r="T483" i="31" s="1"/>
  <c r="T482" i="31" s="1"/>
  <c r="S263" i="31"/>
  <c r="T263" i="31" s="1"/>
  <c r="T262" i="31" s="1"/>
  <c r="S983" i="31"/>
  <c r="T983" i="31" s="1"/>
  <c r="T982" i="31" s="1"/>
  <c r="S103" i="31"/>
  <c r="T103" i="31" s="1"/>
  <c r="T102" i="31" s="1"/>
  <c r="S581" i="31"/>
  <c r="T581" i="31" s="1"/>
  <c r="T580" i="31" s="1"/>
  <c r="S521" i="31"/>
  <c r="T521" i="31" s="1"/>
  <c r="T520" i="31" s="1"/>
  <c r="S267" i="31"/>
  <c r="T267" i="31" s="1"/>
  <c r="T266" i="31" s="1"/>
  <c r="S569" i="31"/>
  <c r="T569" i="31" s="1"/>
  <c r="T568" i="31" s="1"/>
  <c r="S187" i="31"/>
  <c r="T187" i="31" s="1"/>
  <c r="T186" i="31" s="1"/>
  <c r="S997" i="31"/>
  <c r="T997" i="31" s="1"/>
  <c r="T996" i="31" s="1"/>
  <c r="S963" i="31"/>
  <c r="T963" i="31" s="1"/>
  <c r="T962" i="31" s="1"/>
  <c r="S803" i="31"/>
  <c r="T803" i="31" s="1"/>
  <c r="T802" i="31" s="1"/>
  <c r="S493" i="31"/>
  <c r="T493" i="31" s="1"/>
  <c r="T492" i="31" s="1"/>
  <c r="S91" i="31"/>
  <c r="T91" i="31" s="1"/>
  <c r="T90" i="31" s="1"/>
  <c r="S235" i="31"/>
  <c r="T235" i="31" s="1"/>
  <c r="T234" i="31" s="1"/>
  <c r="S533" i="31"/>
  <c r="T533" i="31" s="1"/>
  <c r="T532" i="31" s="1"/>
  <c r="S977" i="31"/>
  <c r="T977" i="31" s="1"/>
  <c r="T976" i="31" s="1"/>
  <c r="S597" i="31"/>
  <c r="T597" i="31" s="1"/>
  <c r="T596" i="31" s="1"/>
  <c r="S935" i="31"/>
  <c r="T935" i="31" s="1"/>
  <c r="T934" i="31" s="1"/>
  <c r="S1091" i="31"/>
  <c r="T1091" i="31" s="1"/>
  <c r="T1090" i="31" s="1"/>
  <c r="S789" i="31"/>
  <c r="T789" i="31" s="1"/>
  <c r="T788" i="31" s="1"/>
  <c r="S273" i="31"/>
  <c r="T273" i="31" s="1"/>
  <c r="T272" i="31" s="1"/>
  <c r="S743" i="31"/>
  <c r="T743" i="31" s="1"/>
  <c r="T742" i="31" s="1"/>
  <c r="S699" i="31"/>
  <c r="T699" i="31" s="1"/>
  <c r="T698" i="31" s="1"/>
  <c r="S555" i="31"/>
  <c r="T555" i="31" s="1"/>
  <c r="T554" i="31" s="1"/>
  <c r="S645" i="31"/>
  <c r="T645" i="31" s="1"/>
  <c r="T644" i="31" s="1"/>
  <c r="S605" i="31"/>
  <c r="T605" i="31" s="1"/>
  <c r="T604" i="31" s="1"/>
  <c r="S1145" i="31"/>
  <c r="T1145" i="31" s="1"/>
  <c r="T1144" i="31" s="1"/>
  <c r="S169" i="31"/>
  <c r="T169" i="31" s="1"/>
  <c r="T168" i="31" s="1"/>
  <c r="S339" i="31"/>
  <c r="T339" i="31" s="1"/>
  <c r="T338" i="31" s="1"/>
  <c r="S1137" i="31"/>
  <c r="T1137" i="31" s="1"/>
  <c r="T1136" i="31" s="1"/>
  <c r="S1005" i="31"/>
  <c r="T1005" i="31" s="1"/>
  <c r="T1004" i="31" s="1"/>
  <c r="S955" i="31"/>
  <c r="T955" i="31" s="1"/>
  <c r="T954" i="31" s="1"/>
  <c r="S623" i="31"/>
  <c r="T623" i="31" s="1"/>
  <c r="T622" i="31" s="1"/>
  <c r="S507" i="31"/>
  <c r="T507" i="31" s="1"/>
  <c r="T506" i="31" s="1"/>
  <c r="S313" i="31"/>
  <c r="T313" i="31" s="1"/>
  <c r="T312" i="31" s="1"/>
  <c r="S437" i="31"/>
  <c r="T437" i="31" s="1"/>
  <c r="T436" i="31" s="1"/>
  <c r="S899" i="31"/>
  <c r="T899" i="31" s="1"/>
  <c r="T898" i="31" s="1"/>
  <c r="S463" i="31"/>
  <c r="T463" i="31" s="1"/>
  <c r="T462" i="31" s="1"/>
  <c r="S1067" i="31"/>
  <c r="T1067" i="31" s="1"/>
  <c r="T1066" i="31" s="1"/>
  <c r="S327" i="31"/>
  <c r="T327" i="31" s="1"/>
  <c r="T326" i="31" s="1"/>
  <c r="S1063" i="31"/>
  <c r="T1063" i="31" s="1"/>
  <c r="T1062" i="31" s="1"/>
  <c r="S185" i="31"/>
  <c r="T185" i="31" s="1"/>
  <c r="T184" i="31" s="1"/>
  <c r="S1011" i="31"/>
  <c r="T1011" i="31" s="1"/>
  <c r="T1010" i="31" s="1"/>
  <c r="S199" i="31"/>
  <c r="T199" i="31" s="1"/>
  <c r="T198" i="31" s="1"/>
  <c r="S589" i="31"/>
  <c r="T589" i="31" s="1"/>
  <c r="T588" i="31" s="1"/>
  <c r="S1167" i="31"/>
  <c r="T1167" i="31" s="1"/>
  <c r="T1166" i="31" s="1"/>
  <c r="S211" i="31"/>
  <c r="T211" i="31" s="1"/>
  <c r="T210" i="31" s="1"/>
  <c r="S361" i="31"/>
  <c r="T361" i="31" s="1"/>
  <c r="T360" i="31" s="1"/>
  <c r="S761" i="31"/>
  <c r="T761" i="31" s="1"/>
  <c r="T760" i="31" s="1"/>
  <c r="S491" i="31"/>
  <c r="T491" i="31" s="1"/>
  <c r="T490" i="31" s="1"/>
  <c r="S565" i="31"/>
  <c r="T565" i="31" s="1"/>
  <c r="T564" i="31" s="1"/>
  <c r="S1009" i="31"/>
  <c r="T1009" i="31" s="1"/>
  <c r="T1008" i="31" s="1"/>
  <c r="S709" i="31"/>
  <c r="T709" i="31" s="1"/>
  <c r="T708" i="31" s="1"/>
  <c r="S245" i="31"/>
  <c r="T245" i="31" s="1"/>
  <c r="T244" i="31" s="1"/>
  <c r="S601" i="31"/>
  <c r="T601" i="31" s="1"/>
  <c r="T600" i="31" s="1"/>
  <c r="S515" i="31"/>
  <c r="T515" i="31" s="1"/>
  <c r="T514" i="31" s="1"/>
  <c r="S573" i="31"/>
  <c r="T573" i="31" s="1"/>
  <c r="T572" i="31" s="1"/>
  <c r="S1155" i="31"/>
  <c r="T1155" i="31" s="1"/>
  <c r="T1154" i="31" s="1"/>
  <c r="S637" i="31"/>
  <c r="T637" i="31" s="1"/>
  <c r="T636" i="31" s="1"/>
  <c r="S919" i="31"/>
  <c r="T919" i="31" s="1"/>
  <c r="T918" i="31" s="1"/>
  <c r="S19" i="31"/>
  <c r="T19" i="31" s="1"/>
  <c r="T18" i="31" s="1"/>
  <c r="S175" i="31"/>
  <c r="T175" i="31" s="1"/>
  <c r="T174" i="31" s="1"/>
  <c r="S923" i="31"/>
  <c r="T923" i="31" s="1"/>
  <c r="T922" i="31" s="1"/>
  <c r="S729" i="31"/>
  <c r="T729" i="31" s="1"/>
  <c r="T728" i="31" s="1"/>
  <c r="S1159" i="31"/>
  <c r="T1159" i="31" s="1"/>
  <c r="T1158" i="31" s="1"/>
  <c r="S251" i="31"/>
  <c r="T251" i="31" s="1"/>
  <c r="T250" i="31" s="1"/>
  <c r="S55" i="31"/>
  <c r="T55" i="31" s="1"/>
  <c r="T54" i="31" s="1"/>
  <c r="S865" i="31"/>
  <c r="T865" i="31" s="1"/>
  <c r="T864" i="31" s="1"/>
  <c r="S717" i="31"/>
  <c r="T717" i="31" s="1"/>
  <c r="T716" i="31" s="1"/>
  <c r="S423" i="31"/>
  <c r="T423" i="31" s="1"/>
  <c r="T422" i="31" s="1"/>
  <c r="S279" i="31"/>
  <c r="T279" i="31" s="1"/>
  <c r="T278" i="31" s="1"/>
  <c r="S33" i="31"/>
  <c r="T33" i="31" s="1"/>
  <c r="T32" i="31" s="1"/>
  <c r="S117" i="31"/>
  <c r="T117" i="31" s="1"/>
  <c r="T116" i="31" s="1"/>
  <c r="S17" i="31"/>
  <c r="T17" i="31" s="1"/>
  <c r="T16" i="31" s="1"/>
  <c r="S1035" i="31"/>
  <c r="T1035" i="31" s="1"/>
  <c r="T1034" i="31" s="1"/>
  <c r="S755" i="31"/>
  <c r="T755" i="31" s="1"/>
  <c r="T754" i="31" s="1"/>
  <c r="S769" i="31"/>
  <c r="T769" i="31" s="1"/>
  <c r="T768" i="31" s="1"/>
  <c r="S663" i="31"/>
  <c r="T663" i="31" s="1"/>
  <c r="T662" i="31" s="1"/>
  <c r="S541" i="31"/>
  <c r="T541" i="31" s="1"/>
  <c r="T540" i="31" s="1"/>
  <c r="S457" i="31"/>
  <c r="T457" i="31" s="1"/>
  <c r="T456" i="31" s="1"/>
  <c r="S63" i="31"/>
  <c r="T63" i="31" s="1"/>
  <c r="T62" i="31" s="1"/>
  <c r="S813" i="31"/>
  <c r="T813" i="31" s="1"/>
  <c r="T812" i="31" s="1"/>
  <c r="S41" i="31"/>
  <c r="T41" i="31" s="1"/>
  <c r="T40" i="31" s="1"/>
  <c r="S115" i="31"/>
  <c r="T115" i="31" s="1"/>
  <c r="T114" i="31" s="1"/>
  <c r="S467" i="31"/>
  <c r="T467" i="31" s="1"/>
  <c r="T466" i="31" s="1"/>
  <c r="S693" i="31"/>
  <c r="T693" i="31" s="1"/>
  <c r="T692" i="31" s="1"/>
  <c r="S891" i="31"/>
  <c r="T891" i="31" s="1"/>
  <c r="T890" i="31" s="1"/>
  <c r="S509" i="31"/>
  <c r="T509" i="31" s="1"/>
  <c r="T508" i="31" s="1"/>
  <c r="S289" i="31"/>
  <c r="T289" i="31" s="1"/>
  <c r="T288" i="31" s="1"/>
  <c r="S387" i="31"/>
  <c r="T387" i="31" s="1"/>
  <c r="T386" i="31" s="1"/>
  <c r="S681" i="31"/>
  <c r="T681" i="31" s="1"/>
  <c r="T680" i="31" s="1"/>
  <c r="S93" i="31"/>
  <c r="T93" i="31" s="1"/>
  <c r="T92" i="31" s="1"/>
  <c r="S1003" i="31"/>
  <c r="T1003" i="31" s="1"/>
  <c r="T1002" i="31" s="1"/>
  <c r="S911" i="31"/>
  <c r="T911" i="31" s="1"/>
  <c r="T910" i="31" s="1"/>
  <c r="S877" i="31"/>
  <c r="T877" i="31" s="1"/>
  <c r="T876" i="31" s="1"/>
  <c r="S945" i="31"/>
  <c r="T945" i="31" s="1"/>
  <c r="T944" i="31" s="1"/>
  <c r="S435" i="31"/>
  <c r="T435" i="31" s="1"/>
  <c r="T434" i="31" s="1"/>
  <c r="S129" i="31"/>
  <c r="T129" i="31" s="1"/>
  <c r="T128" i="31" s="1"/>
  <c r="S427" i="31"/>
  <c r="T427" i="31" s="1"/>
  <c r="T426" i="31" s="1"/>
  <c r="S1013" i="31"/>
  <c r="T1013" i="31" s="1"/>
  <c r="T1012" i="31" s="1"/>
  <c r="S871" i="31"/>
  <c r="T871" i="31" s="1"/>
  <c r="T870" i="31" s="1"/>
  <c r="S505" i="31"/>
  <c r="T505" i="31" s="1"/>
  <c r="T504" i="31" s="1"/>
  <c r="S777" i="31"/>
  <c r="T777" i="31" s="1"/>
  <c r="T776" i="31" s="1"/>
  <c r="S687" i="31"/>
  <c r="T687" i="31" s="1"/>
  <c r="T686" i="31" s="1"/>
  <c r="S545" i="31"/>
  <c r="T545" i="31" s="1"/>
  <c r="T544" i="31" s="1"/>
  <c r="S139" i="31"/>
  <c r="T139" i="31" s="1"/>
  <c r="T138" i="31" s="1"/>
  <c r="S895" i="31"/>
  <c r="T895" i="31" s="1"/>
  <c r="T894" i="31" s="1"/>
  <c r="S1141" i="31"/>
  <c r="T1141" i="31" s="1"/>
  <c r="T1140" i="31" s="1"/>
  <c r="S365" i="31"/>
  <c r="T365" i="31" s="1"/>
  <c r="T364" i="31" s="1"/>
  <c r="S603" i="31"/>
  <c r="T603" i="31" s="1"/>
  <c r="T602" i="31" s="1"/>
  <c r="S815" i="31"/>
  <c r="T815" i="31" s="1"/>
  <c r="T814" i="31" s="1"/>
  <c r="S907" i="31"/>
  <c r="T907" i="31" s="1"/>
  <c r="T906" i="31" s="1"/>
  <c r="S665" i="31"/>
  <c r="T665" i="31" s="1"/>
  <c r="T664" i="31" s="1"/>
  <c r="S225" i="31"/>
  <c r="T225" i="31" s="1"/>
  <c r="T224" i="31" s="1"/>
  <c r="S253" i="31"/>
  <c r="T253" i="31" s="1"/>
  <c r="T252" i="31" s="1"/>
  <c r="S131" i="31"/>
  <c r="T131" i="31" s="1"/>
  <c r="T130" i="31" s="1"/>
  <c r="S733" i="31"/>
  <c r="T733" i="31" s="1"/>
  <c r="T732" i="31" s="1"/>
  <c r="S385" i="31"/>
  <c r="T385" i="31" s="1"/>
  <c r="T384" i="31" s="1"/>
  <c r="S497" i="31"/>
  <c r="T497" i="31" s="1"/>
  <c r="T496" i="31" s="1"/>
  <c r="S303" i="31"/>
  <c r="T303" i="31" s="1"/>
  <c r="T302" i="31" s="1"/>
  <c r="S197" i="31"/>
  <c r="T197" i="31" s="1"/>
  <c r="T196" i="31" s="1"/>
  <c r="S407" i="31"/>
  <c r="T407" i="31" s="1"/>
  <c r="T406" i="31" s="1"/>
  <c r="S1173" i="31"/>
  <c r="T1173" i="31" s="1"/>
  <c r="T1172" i="31" s="1"/>
  <c r="S77" i="31"/>
  <c r="T77" i="31" s="1"/>
  <c r="T76" i="31" s="1"/>
  <c r="S173" i="31"/>
  <c r="T173" i="31" s="1"/>
  <c r="T172" i="31" s="1"/>
  <c r="S961" i="31"/>
  <c r="T961" i="31" s="1"/>
  <c r="T960" i="31" s="1"/>
  <c r="S753" i="31"/>
  <c r="T753" i="31" s="1"/>
  <c r="T752" i="31" s="1"/>
  <c r="S647" i="31"/>
  <c r="T647" i="31" s="1"/>
  <c r="T646" i="31" s="1"/>
  <c r="S323" i="31"/>
  <c r="T323" i="31" s="1"/>
  <c r="T322" i="31" s="1"/>
  <c r="S677" i="31"/>
  <c r="T677" i="31" s="1"/>
  <c r="T676" i="31" s="1"/>
  <c r="S213" i="31"/>
  <c r="T213" i="31" s="1"/>
  <c r="T212" i="31" s="1"/>
  <c r="S29" i="31"/>
  <c r="T29" i="31" s="1"/>
  <c r="T28" i="31" s="1"/>
  <c r="S967" i="31"/>
  <c r="T967" i="31" s="1"/>
  <c r="T966" i="31" s="1"/>
  <c r="S797" i="31"/>
  <c r="T797" i="31" s="1"/>
  <c r="T796" i="31" s="1"/>
  <c r="S455" i="31"/>
  <c r="T455" i="31" s="1"/>
  <c r="T454" i="31" s="1"/>
  <c r="S523" i="31"/>
  <c r="T523" i="31" s="1"/>
  <c r="T522" i="31" s="1"/>
  <c r="S347" i="31"/>
  <c r="T347" i="31" s="1"/>
  <c r="T346" i="31" s="1"/>
  <c r="S819" i="31"/>
  <c r="T819" i="31" s="1"/>
  <c r="T818" i="31" s="1"/>
  <c r="S649" i="31"/>
  <c r="T649" i="31" s="1"/>
  <c r="T648" i="31" s="1"/>
  <c r="S231" i="31"/>
  <c r="T231" i="31" s="1"/>
  <c r="T230" i="31" s="1"/>
  <c r="S95" i="31"/>
  <c r="T95" i="31" s="1"/>
  <c r="T94" i="31" s="1"/>
  <c r="S269" i="31"/>
  <c r="T269" i="31" s="1"/>
  <c r="T268" i="31" s="1"/>
  <c r="S1041" i="31"/>
  <c r="T1041" i="31" s="1"/>
  <c r="T1040" i="31" s="1"/>
  <c r="S537" i="31"/>
  <c r="T537" i="31" s="1"/>
  <c r="T536" i="31" s="1"/>
  <c r="S481" i="31"/>
  <c r="T481" i="31" s="1"/>
  <c r="T480" i="31" s="1"/>
  <c r="S357" i="31"/>
  <c r="T357" i="31" s="1"/>
  <c r="T356" i="31" s="1"/>
  <c r="S127" i="31"/>
  <c r="T127" i="31" s="1"/>
  <c r="T126" i="31" s="1"/>
  <c r="S337" i="31"/>
  <c r="T337" i="31" s="1"/>
  <c r="T336" i="31" s="1"/>
  <c r="S685" i="31"/>
  <c r="T685" i="31" s="1"/>
  <c r="T684" i="31" s="1"/>
  <c r="S227" i="31"/>
  <c r="T227" i="31" s="1"/>
  <c r="T226" i="31" s="1"/>
  <c r="S1055" i="31"/>
  <c r="T1055" i="31" s="1"/>
  <c r="T1054" i="31" s="1"/>
  <c r="S143" i="31"/>
  <c r="T143" i="31" s="1"/>
  <c r="T142" i="31" s="1"/>
  <c r="S317" i="31"/>
  <c r="T317" i="31" s="1"/>
  <c r="T316" i="31" s="1"/>
  <c r="S369" i="31"/>
  <c r="T369" i="31" s="1"/>
  <c r="T368" i="31" s="1"/>
  <c r="S737" i="31"/>
  <c r="T737" i="31" s="1"/>
  <c r="T736" i="31" s="1"/>
  <c r="S631" i="31"/>
  <c r="T631" i="31" s="1"/>
  <c r="T630" i="31" s="1"/>
  <c r="S629" i="31"/>
  <c r="T629" i="31" s="1"/>
  <c r="T628" i="31" s="1"/>
  <c r="S511" i="31"/>
  <c r="T511" i="31" s="1"/>
  <c r="T510" i="31" s="1"/>
  <c r="S39" i="31"/>
  <c r="T39" i="31" s="1"/>
  <c r="T38" i="31" s="1"/>
  <c r="S1143" i="31"/>
  <c r="T1143" i="31" s="1"/>
  <c r="T1142" i="31" s="1"/>
  <c r="S207" i="31"/>
  <c r="T207" i="31" s="1"/>
  <c r="T206" i="31" s="1"/>
  <c r="S617" i="31"/>
  <c r="T617" i="31" s="1"/>
  <c r="T616" i="31" s="1"/>
  <c r="S441" i="31"/>
  <c r="T441" i="31" s="1"/>
  <c r="T440" i="31" s="1"/>
  <c r="S295" i="31"/>
  <c r="T295" i="31" s="1"/>
  <c r="T294" i="31" s="1"/>
  <c r="S715" i="31"/>
  <c r="T715" i="31" s="1"/>
  <c r="T714" i="31" s="1"/>
  <c r="S489" i="31"/>
  <c r="T489" i="31" s="1"/>
  <c r="T488" i="31" s="1"/>
  <c r="S307" i="31"/>
  <c r="T307" i="31" s="1"/>
  <c r="T306" i="31" s="1"/>
  <c r="S661" i="31"/>
  <c r="T661" i="31" s="1"/>
  <c r="T660" i="31" s="1"/>
  <c r="S621" i="31"/>
  <c r="T621" i="31" s="1"/>
  <c r="T620" i="31" s="1"/>
  <c r="S37" i="31"/>
  <c r="T37" i="31" s="1"/>
  <c r="T36" i="31" s="1"/>
  <c r="S247" i="31"/>
  <c r="T247" i="31" s="1"/>
  <c r="T246" i="31" s="1"/>
  <c r="S1133" i="31"/>
  <c r="T1133" i="31" s="1"/>
  <c r="T1132" i="31" s="1"/>
  <c r="S1027" i="31"/>
  <c r="T1027" i="31" s="1"/>
  <c r="T1026" i="31" s="1"/>
  <c r="S1001" i="31"/>
  <c r="T1001" i="31" s="1"/>
  <c r="T1000" i="31" s="1"/>
  <c r="S951" i="31"/>
  <c r="T951" i="31" s="1"/>
  <c r="T950" i="31" s="1"/>
  <c r="S875" i="31"/>
  <c r="T875" i="31" s="1"/>
  <c r="T874" i="31" s="1"/>
  <c r="S703" i="31"/>
  <c r="T703" i="31" s="1"/>
  <c r="T702" i="31" s="1"/>
  <c r="S559" i="31"/>
  <c r="T559" i="31" s="1"/>
  <c r="T558" i="31" s="1"/>
  <c r="S1157" i="31"/>
  <c r="T1157" i="31" s="1"/>
  <c r="T1156" i="31" s="1"/>
  <c r="S43" i="31"/>
  <c r="T43" i="31" s="1"/>
  <c r="T42" i="31" s="1"/>
  <c r="S171" i="31"/>
  <c r="T171" i="31" s="1"/>
  <c r="T170" i="31" s="1"/>
  <c r="S371" i="31"/>
  <c r="T371" i="31" s="1"/>
  <c r="T370" i="31" s="1"/>
  <c r="S1025" i="31"/>
  <c r="T1025" i="31" s="1"/>
  <c r="T1024" i="31" s="1"/>
  <c r="S879" i="31"/>
  <c r="T879" i="31" s="1"/>
  <c r="T878" i="31" s="1"/>
  <c r="S691" i="31"/>
  <c r="T691" i="31" s="1"/>
  <c r="T690" i="31" s="1"/>
  <c r="S383" i="31"/>
  <c r="T383" i="31" s="1"/>
  <c r="T382" i="31" s="1"/>
  <c r="S473" i="31"/>
  <c r="T473" i="31" s="1"/>
  <c r="T472" i="31" s="1"/>
  <c r="S669" i="31"/>
  <c r="T669" i="31" s="1"/>
  <c r="T668" i="31" s="1"/>
  <c r="S613" i="31"/>
  <c r="T613" i="31" s="1"/>
  <c r="T612" i="31" s="1"/>
  <c r="S249" i="31"/>
  <c r="T249" i="31" s="1"/>
  <c r="T248" i="31" s="1"/>
  <c r="S1059" i="31"/>
  <c r="T1059" i="31" s="1"/>
  <c r="T1058" i="31" s="1"/>
  <c r="S379" i="31"/>
  <c r="T379" i="31" s="1"/>
  <c r="T378" i="31" s="1"/>
  <c r="S345" i="31"/>
  <c r="T345" i="31" s="1"/>
  <c r="T344" i="31" s="1"/>
  <c r="S353" i="31"/>
  <c r="T353" i="31" s="1"/>
  <c r="T352" i="31" s="1"/>
  <c r="S721" i="31"/>
  <c r="T721" i="31" s="1"/>
  <c r="T720" i="31" s="1"/>
  <c r="S627" i="31"/>
  <c r="T627" i="31" s="1"/>
  <c r="T626" i="31" s="1"/>
  <c r="S615" i="31"/>
  <c r="T615" i="31" s="1"/>
  <c r="T614" i="31" s="1"/>
  <c r="S495" i="31"/>
  <c r="T495" i="31" s="1"/>
  <c r="T494" i="31" s="1"/>
  <c r="S451" i="31"/>
  <c r="T451" i="31" s="1"/>
  <c r="T450" i="31" s="1"/>
  <c r="S943" i="31"/>
  <c r="T943" i="31" s="1"/>
  <c r="T942" i="31" s="1"/>
  <c r="S869" i="31"/>
  <c r="T869" i="31" s="1"/>
  <c r="T868" i="31" s="1"/>
  <c r="S889" i="31"/>
  <c r="T889" i="31" s="1"/>
  <c r="T888" i="31" s="1"/>
  <c r="S985" i="31"/>
  <c r="T985" i="31" s="1"/>
  <c r="T984" i="31" s="1"/>
  <c r="S261" i="31"/>
  <c r="T261" i="31" s="1"/>
  <c r="T260" i="31" s="1"/>
  <c r="S133" i="31"/>
  <c r="T133" i="31" s="1"/>
  <c r="T132" i="31" s="1"/>
  <c r="S863" i="31"/>
  <c r="T863" i="31" s="1"/>
  <c r="T862" i="31" s="1"/>
  <c r="S781" i="31"/>
  <c r="T781" i="31" s="1"/>
  <c r="T780" i="31" s="1"/>
  <c r="S57" i="31"/>
  <c r="T57" i="31" s="1"/>
  <c r="T56" i="31" s="1"/>
  <c r="S929" i="31"/>
  <c r="T929" i="31" s="1"/>
  <c r="T928" i="31" s="1"/>
  <c r="S795" i="31"/>
  <c r="T795" i="31" s="1"/>
  <c r="T794" i="31" s="1"/>
  <c r="S1087" i="31"/>
  <c r="T1087" i="31" s="1"/>
  <c r="T1086" i="31" s="1"/>
  <c r="S1045" i="31"/>
  <c r="T1045" i="31" s="1"/>
  <c r="T1044" i="31" s="1"/>
  <c r="S1007" i="31"/>
  <c r="T1007" i="31" s="1"/>
  <c r="T1006" i="31" s="1"/>
  <c r="S599" i="31"/>
  <c r="T599" i="31" s="1"/>
  <c r="T598" i="31" s="1"/>
  <c r="S531" i="31"/>
  <c r="T531" i="31" s="1"/>
  <c r="T530" i="31" s="1"/>
  <c r="S585" i="31"/>
  <c r="T585" i="31" s="1"/>
  <c r="T584" i="31" s="1"/>
  <c r="S51" i="31"/>
  <c r="T51" i="31" s="1"/>
  <c r="T50" i="31" s="1"/>
  <c r="S1129" i="31"/>
  <c r="T1129" i="31" s="1"/>
  <c r="T1128" i="31" s="1"/>
  <c r="S1175" i="31"/>
  <c r="T1175" i="31" s="1"/>
  <c r="T1174" i="31" s="1"/>
  <c r="S377" i="31"/>
  <c r="T377" i="31" s="1"/>
  <c r="T376" i="31" s="1"/>
  <c r="S969" i="31"/>
  <c r="T969" i="31" s="1"/>
  <c r="T968" i="31" s="1"/>
  <c r="S7" i="31"/>
  <c r="T7" i="31" s="1"/>
  <c r="T6" i="31" s="1"/>
  <c r="S23" i="31"/>
  <c r="T23" i="31" s="1"/>
  <c r="T22" i="31" s="1"/>
  <c r="S401" i="31"/>
  <c r="T401" i="31" s="1"/>
  <c r="T400" i="31" s="1"/>
  <c r="S107" i="31"/>
  <c r="T107" i="31" s="1"/>
  <c r="T106" i="31" s="1"/>
  <c r="S1047" i="31"/>
  <c r="T1047" i="31" s="1"/>
  <c r="T1046" i="31" s="1"/>
  <c r="S989" i="31"/>
  <c r="T989" i="31" s="1"/>
  <c r="T988" i="31" s="1"/>
  <c r="S939" i="31"/>
  <c r="T939" i="31" s="1"/>
  <c r="T938" i="31" s="1"/>
  <c r="S767" i="31"/>
  <c r="T767" i="31" s="1"/>
  <c r="T766" i="31" s="1"/>
  <c r="S859" i="31"/>
  <c r="T859" i="31" s="1"/>
  <c r="T858" i="31" s="1"/>
  <c r="S611" i="31"/>
  <c r="T611" i="31" s="1"/>
  <c r="T610" i="31" s="1"/>
  <c r="S1081" i="31"/>
  <c r="T1081" i="31" s="1"/>
  <c r="T1080" i="31" s="1"/>
  <c r="S1083" i="31"/>
  <c r="T1083" i="31" s="1"/>
  <c r="T1082" i="31" s="1"/>
  <c r="S913" i="31"/>
  <c r="T913" i="31" s="1"/>
  <c r="T912" i="31" s="1"/>
  <c r="S841" i="31"/>
  <c r="T841" i="31" s="1"/>
  <c r="T840" i="31" s="1"/>
  <c r="S121" i="31"/>
  <c r="T121" i="31" s="1"/>
  <c r="T120" i="31" s="1"/>
  <c r="S181" i="31"/>
  <c r="T181" i="31" s="1"/>
  <c r="T180" i="31" s="1"/>
  <c r="S155" i="31"/>
  <c r="T155" i="31" s="1"/>
  <c r="T154" i="31" s="1"/>
  <c r="S111" i="31"/>
  <c r="T111" i="31" s="1"/>
  <c r="T110" i="31" s="1"/>
  <c r="S53" i="31"/>
  <c r="T53" i="31" s="1"/>
  <c r="T52" i="31" s="1"/>
  <c r="S1085" i="31"/>
  <c r="T1085" i="31" s="1"/>
  <c r="T1084" i="31" s="1"/>
  <c r="S375" i="31"/>
  <c r="T375" i="31" s="1"/>
  <c r="T374" i="31" s="1"/>
  <c r="S1029" i="31"/>
  <c r="T1029" i="31" s="1"/>
  <c r="T1028" i="31" s="1"/>
  <c r="S991" i="31"/>
  <c r="T991" i="31" s="1"/>
  <c r="T990" i="31" s="1"/>
  <c r="S711" i="31"/>
  <c r="T711" i="31" s="1"/>
  <c r="T710" i="31" s="1"/>
  <c r="S583" i="31"/>
  <c r="T583" i="31" s="1"/>
  <c r="T582" i="31" s="1"/>
  <c r="S517" i="31"/>
  <c r="T517" i="31" s="1"/>
  <c r="T516" i="31" s="1"/>
  <c r="S35" i="31"/>
  <c r="T35" i="31" s="1"/>
  <c r="T34" i="31" s="1"/>
  <c r="S301" i="31"/>
  <c r="T301" i="31" s="1"/>
  <c r="T300" i="31" s="1"/>
  <c r="S1049" i="31"/>
  <c r="T1049" i="31" s="1"/>
  <c r="T1048" i="31" s="1"/>
  <c r="S683" i="31"/>
  <c r="T683" i="31" s="1"/>
  <c r="T682" i="31" s="1"/>
  <c r="S157" i="31"/>
  <c r="T157" i="31" s="1"/>
  <c r="T156" i="31" s="1"/>
  <c r="S1057" i="31"/>
  <c r="T1057" i="31" s="1"/>
  <c r="T1056" i="31" s="1"/>
  <c r="S1135" i="31"/>
  <c r="T1135" i="31" s="1"/>
  <c r="T1134" i="31" s="1"/>
  <c r="S9" i="31"/>
  <c r="T9" i="31" s="1"/>
  <c r="T8" i="31" s="1"/>
  <c r="S667" i="31"/>
  <c r="T667" i="31" s="1"/>
  <c r="T666" i="31" s="1"/>
  <c r="S255" i="31"/>
  <c r="T255" i="31" s="1"/>
  <c r="T254" i="31" s="1"/>
  <c r="S857" i="31"/>
  <c r="T857" i="31" s="1"/>
  <c r="T856" i="31" s="1"/>
  <c r="S413" i="31"/>
  <c r="T413" i="31" s="1"/>
  <c r="T412" i="31" s="1"/>
  <c r="S325" i="31"/>
  <c r="T325" i="31" s="1"/>
  <c r="T324" i="31" s="1"/>
  <c r="S297" i="31"/>
  <c r="T297" i="31" s="1"/>
  <c r="T296" i="31" s="1"/>
  <c r="S189" i="31"/>
  <c r="T189" i="31" s="1"/>
  <c r="T188" i="31" s="1"/>
  <c r="S953" i="31"/>
  <c r="T953" i="31" s="1"/>
  <c r="T952" i="31" s="1"/>
  <c r="S731" i="31"/>
  <c r="T731" i="31" s="1"/>
  <c r="T730" i="31" s="1"/>
  <c r="S655" i="31"/>
  <c r="T655" i="31" s="1"/>
  <c r="T654" i="31" s="1"/>
  <c r="S519" i="31"/>
  <c r="T519" i="31" s="1"/>
  <c r="T518" i="31" s="1"/>
  <c r="S237" i="31"/>
  <c r="T237" i="31" s="1"/>
  <c r="T236" i="31" s="1"/>
  <c r="S713" i="31"/>
  <c r="T713" i="31" s="1"/>
  <c r="T712" i="31" s="1"/>
  <c r="S1071" i="31"/>
  <c r="T1071" i="31" s="1"/>
  <c r="T1070" i="31" s="1"/>
  <c r="S275" i="31"/>
  <c r="T275" i="31" s="1"/>
  <c r="T274" i="31" s="1"/>
  <c r="S329" i="31"/>
  <c r="T329" i="31" s="1"/>
  <c r="T328" i="31" s="1"/>
  <c r="S1031" i="31"/>
  <c r="T1031" i="31" s="1"/>
  <c r="T1030" i="31" s="1"/>
  <c r="S973" i="31"/>
  <c r="T973" i="31" s="1"/>
  <c r="T972" i="31" s="1"/>
  <c r="S751" i="31"/>
  <c r="T751" i="31" s="1"/>
  <c r="T750" i="31" s="1"/>
  <c r="S779" i="31"/>
  <c r="T779" i="31" s="1"/>
  <c r="T778" i="31" s="1"/>
  <c r="S595" i="31"/>
  <c r="T595" i="31" s="1"/>
  <c r="T594" i="31" s="1"/>
  <c r="S475" i="31"/>
  <c r="T475" i="31" s="1"/>
  <c r="T474" i="31" s="1"/>
  <c r="S543" i="31"/>
  <c r="T543" i="31" s="1"/>
  <c r="T542" i="31" s="1"/>
  <c r="S319" i="31"/>
  <c r="T319" i="31" s="1"/>
  <c r="T318" i="31" s="1"/>
  <c r="S897" i="31"/>
  <c r="T897" i="31" s="1"/>
  <c r="T896" i="31" s="1"/>
  <c r="S825" i="31"/>
  <c r="T825" i="31" s="1"/>
  <c r="T824" i="31" s="1"/>
  <c r="S633" i="31"/>
  <c r="T633" i="31" s="1"/>
  <c r="T632" i="31" s="1"/>
  <c r="S421" i="31"/>
  <c r="T421" i="31" s="1"/>
  <c r="T420" i="31" s="1"/>
  <c r="S449" i="31"/>
  <c r="T449" i="31" s="1"/>
  <c r="T448" i="31" s="1"/>
  <c r="S343" i="31"/>
  <c r="T343" i="31" s="1"/>
  <c r="T342" i="31" s="1"/>
  <c r="S259" i="31"/>
  <c r="T259" i="31" s="1"/>
  <c r="T258" i="31" s="1"/>
  <c r="S287" i="31"/>
  <c r="T287" i="31" s="1"/>
  <c r="T286" i="31" s="1"/>
  <c r="S359" i="31"/>
  <c r="T359" i="31" s="1"/>
  <c r="T358" i="31" s="1"/>
  <c r="S883" i="31"/>
  <c r="T883" i="31" s="1"/>
  <c r="T882" i="31" s="1"/>
  <c r="S785" i="31"/>
  <c r="T785" i="31" s="1"/>
  <c r="T784" i="31" s="1"/>
  <c r="S695" i="31"/>
  <c r="T695" i="31" s="1"/>
  <c r="T694" i="31" s="1"/>
  <c r="S567" i="31"/>
  <c r="T567" i="31" s="1"/>
  <c r="T566" i="31" s="1"/>
  <c r="S501" i="31"/>
  <c r="T501" i="31" s="1"/>
  <c r="T500" i="31" s="1"/>
  <c r="S101" i="31"/>
  <c r="T101" i="31" s="1"/>
  <c r="T100" i="31" s="1"/>
  <c r="S1121" i="31"/>
  <c r="T1121" i="31" s="1"/>
  <c r="T1120" i="31" s="1"/>
  <c r="S381" i="31"/>
  <c r="T381" i="31" s="1"/>
  <c r="T380" i="31" s="1"/>
  <c r="S833" i="31"/>
  <c r="T833" i="31" s="1"/>
  <c r="T832" i="31" s="1"/>
  <c r="S843" i="31"/>
  <c r="T843" i="31" s="1"/>
  <c r="T842" i="31" s="1"/>
  <c r="S657" i="31"/>
  <c r="T657" i="31" s="1"/>
  <c r="T656" i="31" s="1"/>
  <c r="S529" i="31"/>
  <c r="T529" i="31" s="1"/>
  <c r="T528" i="31" s="1"/>
  <c r="S827" i="31"/>
  <c r="T827" i="31" s="1"/>
  <c r="T826" i="31" s="1"/>
  <c r="S553" i="31"/>
  <c r="T553" i="31" s="1"/>
  <c r="T552" i="31" s="1"/>
  <c r="S1061" i="31"/>
  <c r="T1061" i="31" s="1"/>
  <c r="T1060" i="31" s="1"/>
  <c r="S443" i="31"/>
  <c r="T443" i="31" s="1"/>
  <c r="T442" i="31" s="1"/>
  <c r="S277" i="31"/>
  <c r="T277" i="31" s="1"/>
  <c r="T276" i="31" s="1"/>
  <c r="S1039" i="31"/>
  <c r="T1039" i="31" s="1"/>
  <c r="T1038" i="31" s="1"/>
  <c r="S979" i="31"/>
  <c r="T979" i="31" s="1"/>
  <c r="T978" i="31" s="1"/>
  <c r="S499" i="31"/>
  <c r="T499" i="31" s="1"/>
  <c r="T498" i="31" s="1"/>
  <c r="S25" i="31"/>
  <c r="T25" i="31" s="1"/>
  <c r="T24" i="31" s="1"/>
  <c r="S847" i="31"/>
  <c r="T847" i="31" s="1"/>
  <c r="T846" i="31" s="1"/>
  <c r="S557" i="31"/>
  <c r="T557" i="31" s="1"/>
  <c r="T556" i="31" s="1"/>
  <c r="S397" i="31"/>
  <c r="T397" i="31" s="1"/>
  <c r="T396" i="31" s="1"/>
  <c r="S161" i="31"/>
  <c r="T161" i="31" s="1"/>
  <c r="T160" i="31" s="1"/>
  <c r="S265" i="31"/>
  <c r="T265" i="31" s="1"/>
  <c r="T264" i="31" s="1"/>
  <c r="S937" i="31"/>
  <c r="T937" i="31" s="1"/>
  <c r="T936" i="31" s="1"/>
  <c r="S801" i="31"/>
  <c r="T801" i="31" s="1"/>
  <c r="T800" i="31" s="1"/>
  <c r="S639" i="31"/>
  <c r="T639" i="31" s="1"/>
  <c r="T638" i="31" s="1"/>
  <c r="S393" i="31"/>
  <c r="T393" i="31" s="1"/>
  <c r="T392" i="31" s="1"/>
  <c r="S503" i="31"/>
  <c r="T503" i="31" s="1"/>
  <c r="T502" i="31" s="1"/>
  <c r="S697" i="31"/>
  <c r="T697" i="31" s="1"/>
  <c r="T696" i="31" s="1"/>
  <c r="S1171" i="31"/>
  <c r="T1171" i="31" s="1"/>
  <c r="T1170" i="31" s="1"/>
  <c r="S1088" i="31"/>
  <c r="T1089" i="31" s="1"/>
  <c r="T1088" i="31" s="1"/>
  <c r="S113" i="31"/>
  <c r="T113" i="31" s="1"/>
  <c r="T112" i="31" s="1"/>
  <c r="S191" i="31"/>
  <c r="T191" i="31" s="1"/>
  <c r="T190" i="31" s="1"/>
  <c r="S957" i="31"/>
  <c r="T957" i="31" s="1"/>
  <c r="T956" i="31" s="1"/>
  <c r="S735" i="31"/>
  <c r="T735" i="31" s="1"/>
  <c r="T734" i="31" s="1"/>
  <c r="S765" i="31"/>
  <c r="T765" i="31" s="1"/>
  <c r="T764" i="31" s="1"/>
  <c r="S579" i="31"/>
  <c r="T579" i="31" s="1"/>
  <c r="T578" i="31" s="1"/>
  <c r="S459" i="31"/>
  <c r="T459" i="31" s="1"/>
  <c r="T458" i="31" s="1"/>
  <c r="S527" i="31"/>
  <c r="T527" i="31" s="1"/>
  <c r="T526" i="31" s="1"/>
  <c r="S881" i="31"/>
  <c r="T881" i="31" s="1"/>
  <c r="T880" i="31" s="1"/>
  <c r="S811" i="31"/>
  <c r="T811" i="31" s="1"/>
  <c r="T810" i="31" s="1"/>
  <c r="S549" i="31"/>
  <c r="T549" i="31" s="1"/>
  <c r="T548" i="31" s="1"/>
  <c r="S405" i="31"/>
  <c r="T405" i="31" s="1"/>
  <c r="T404" i="31" s="1"/>
  <c r="S439" i="31"/>
  <c r="T439" i="31" s="1"/>
  <c r="T438" i="31" s="1"/>
  <c r="S1161" i="31"/>
  <c r="T1161" i="31" s="1"/>
  <c r="T1160" i="31" s="1"/>
  <c r="S305" i="31"/>
  <c r="T305" i="31" s="1"/>
  <c r="T304" i="31" s="1"/>
  <c r="S201" i="31"/>
  <c r="T201" i="31" s="1"/>
  <c r="T200" i="31" s="1"/>
  <c r="S291" i="31"/>
  <c r="T291" i="31" s="1"/>
  <c r="T290" i="31" s="1"/>
  <c r="S1051" i="31"/>
  <c r="T1051" i="31" s="1"/>
  <c r="T1050" i="31" s="1"/>
  <c r="S993" i="31"/>
  <c r="T993" i="31" s="1"/>
  <c r="T992" i="31" s="1"/>
  <c r="S959" i="31"/>
  <c r="T959" i="31" s="1"/>
  <c r="T958" i="31" s="1"/>
  <c r="S867" i="31"/>
  <c r="T867" i="31" s="1"/>
  <c r="T866" i="31" s="1"/>
  <c r="S771" i="31"/>
  <c r="T771" i="31" s="1"/>
  <c r="T770" i="31" s="1"/>
  <c r="S783" i="31"/>
  <c r="T783" i="31" s="1"/>
  <c r="T782" i="31" s="1"/>
  <c r="S679" i="31"/>
  <c r="T679" i="31" s="1"/>
  <c r="T678" i="31" s="1"/>
  <c r="S551" i="31"/>
  <c r="T551" i="31" s="1"/>
  <c r="T550" i="31" s="1"/>
  <c r="S485" i="31"/>
  <c r="T485" i="31" s="1"/>
  <c r="T48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29"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<sst xmlns="http://schemas.openxmlformats.org/spreadsheetml/2006/main" count="16809" uniqueCount="4804">
  <si>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</si>
  <si>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</si>
  <si>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</si>
  <si>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</si>
  <si>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</si>
  <si>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</si>
  <si>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</si>
  <si>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</si>
  <si>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</si>
  <si>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</si>
  <si>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</si>
  <si>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</si>
  <si>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</si>
  <si>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</si>
  <si>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</si>
  <si>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</si>
  <si>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</si>
  <si>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</si>
  <si>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</si>
  <si>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</si>
  <si>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</si>
  <si>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</si>
  <si>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</si>
  <si>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</si>
  <si>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</si>
  <si>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</si>
  <si>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</si>
  <si>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</si>
  <si>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</si>
  <si>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</si>
  <si>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</si>
  <si>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</si>
  <si>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</si>
  <si>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</si>
  <si>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</si>
  <si>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</si>
  <si>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</si>
  <si>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</si>
  <si>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</si>
  <si>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</si>
  <si>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</si>
  <si>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</si>
  <si>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</si>
  <si>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</si>
  <si>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</si>
  <si>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</si>
  <si>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</si>
  <si>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</si>
  <si>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</si>
  <si>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</si>
  <si>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</si>
  <si>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</si>
  <si>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</si>
  <si>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</si>
  <si>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</si>
  <si>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</si>
  <si>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</si>
  <si>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</si>
  <si>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</si>
  <si>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</si>
  <si>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</si>
  <si>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</si>
  <si>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</si>
  <si>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</si>
  <si>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</si>
  <si>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</si>
  <si>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</si>
  <si>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</si>
  <si>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</si>
  <si>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</si>
  <si>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</si>
  <si>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</si>
  <si>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</si>
  <si>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</si>
  <si>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</si>
  <si>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</si>
  <si>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</si>
  <si>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</si>
  <si>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</si>
  <si>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</si>
  <si>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</si>
  <si>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</si>
  <si>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</si>
  <si>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</si>
  <si>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</si>
  <si>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</si>
  <si>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</si>
  <si>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</si>
  <si>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</si>
  <si>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</si>
  <si>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</si>
  <si>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</si>
  <si>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</si>
  <si>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</si>
  <si>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</si>
  <si>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</si>
  <si>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</si>
  <si>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</si>
  <si>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</si>
  <si>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</si>
  <si>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</si>
  <si>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</si>
  <si>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</si>
  <si>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</si>
  <si>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</si>
  <si>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</si>
  <si>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</si>
  <si>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</si>
  <si>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</si>
  <si>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</si>
  <si>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</si>
  <si>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</si>
  <si>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</si>
  <si>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</si>
  <si>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</si>
  <si>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</si>
  <si>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</si>
  <si>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</si>
  <si>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</si>
  <si>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</si>
  <si>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</si>
  <si>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</si>
  <si>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</si>
  <si>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</si>
  <si>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</si>
  <si>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</si>
  <si>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</si>
  <si>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</si>
  <si>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</si>
  <si>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</si>
  <si>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</si>
  <si>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</si>
  <si>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</si>
  <si>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</si>
  <si>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</si>
  <si>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</si>
  <si>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</si>
  <si>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</si>
  <si>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</si>
  <si>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</si>
  <si>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</si>
  <si>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</si>
  <si>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</si>
  <si>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</si>
  <si>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</si>
  <si>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</si>
  <si>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</si>
  <si>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</si>
  <si>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</si>
  <si>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</si>
  <si>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</si>
  <si>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</si>
  <si>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</si>
  <si>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</si>
  <si>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</si>
  <si>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</si>
  <si>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</si>
  <si>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</si>
  <si>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</si>
  <si>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</si>
  <si>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</si>
  <si>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</si>
  <si>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</si>
  <si>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</si>
  <si>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</si>
  <si>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</si>
  <si>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</si>
  <si>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</si>
  <si>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</si>
  <si>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</si>
  <si>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</si>
  <si>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</si>
  <si>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</si>
  <si>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</si>
  <si>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</si>
  <si>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</si>
  <si>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</si>
  <si>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</si>
  <si>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</si>
  <si>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</si>
  <si>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</si>
  <si>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</si>
  <si>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</si>
  <si>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</si>
  <si>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</si>
  <si>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</si>
  <si>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</si>
  <si>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</si>
  <si>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</si>
  <si>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</si>
  <si>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</si>
  <si>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</si>
  <si>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</si>
  <si>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</si>
  <si>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</si>
  <si>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</si>
  <si>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</si>
  <si>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</si>
  <si>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</si>
  <si>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</si>
  <si>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</si>
  <si>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</si>
  <si>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</si>
  <si>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</si>
  <si>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</si>
  <si>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</si>
  <si>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</si>
  <si>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</si>
  <si>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</si>
  <si>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</si>
  <si>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</si>
  <si>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</si>
  <si>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</si>
  <si>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</si>
  <si>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</si>
  <si>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</si>
  <si>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</si>
  <si>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</si>
  <si>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</si>
  <si>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</si>
  <si>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</si>
  <si>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</si>
  <si>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</si>
  <si>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</si>
  <si>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</si>
  <si>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</si>
  <si>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</si>
  <si>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</si>
  <si>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</si>
  <si>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</si>
  <si>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</si>
  <si>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</si>
  <si>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</si>
  <si>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</si>
  <si>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</si>
  <si>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</si>
  <si>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</si>
  <si>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</si>
  <si>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</si>
  <si>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</si>
  <si>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</si>
  <si>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</si>
  <si>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</si>
  <si>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</si>
  <si>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</si>
  <si>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</si>
  <si>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</si>
  <si>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</si>
  <si>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</si>
  <si>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</si>
  <si>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</si>
  <si>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</si>
  <si>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</si>
  <si>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</si>
  <si>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</si>
  <si>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</si>
  <si>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</si>
  <si>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</si>
  <si>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</si>
  <si>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</si>
  <si>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</si>
  <si>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</si>
  <si>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</si>
  <si>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</si>
  <si>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</si>
  <si>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</si>
  <si>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</si>
  <si>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</si>
  <si>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</si>
  <si>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</si>
  <si>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</si>
  <si>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</si>
  <si>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</si>
  <si>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</si>
  <si>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</si>
  <si>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</si>
  <si>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</si>
  <si>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</si>
  <si>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</si>
  <si>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</si>
  <si>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</si>
  <si>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</si>
  <si>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</si>
  <si>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</si>
  <si>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</si>
  <si>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</si>
  <si>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</si>
  <si>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</si>
  <si>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</si>
  <si>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</si>
  <si>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</si>
  <si>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</si>
  <si>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</si>
  <si>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</si>
  <si>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</si>
  <si>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</si>
  <si>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</si>
  <si>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</si>
  <si>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</si>
  <si>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</si>
  <si>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</si>
  <si>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</si>
  <si>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</si>
  <si>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</si>
  <si>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</si>
  <si>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</si>
  <si>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</si>
  <si>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</si>
  <si>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</si>
  <si>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</si>
  <si>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</si>
  <si>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</si>
  <si>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</si>
  <si>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</si>
  <si>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</si>
  <si>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</si>
  <si>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</si>
  <si>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</si>
  <si>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</si>
  <si>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</si>
  <si>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</si>
  <si>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</si>
  <si>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</si>
  <si>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</si>
  <si>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</si>
  <si>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</si>
  <si>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</si>
  <si>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</si>
  <si>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</si>
  <si>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</si>
  <si>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</si>
  <si>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</si>
  <si>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</si>
  <si>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</si>
  <si>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</si>
  <si>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</si>
  <si>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</si>
  <si>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</si>
  <si>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</si>
  <si>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</si>
  <si>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</si>
  <si>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</si>
  <si>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</si>
  <si>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</si>
  <si>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</si>
  <si>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</si>
  <si>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</si>
  <si>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</si>
  <si>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</si>
  <si>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</si>
  <si>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</si>
  <si>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</si>
  <si>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</si>
  <si>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</si>
  <si>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</si>
  <si>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</si>
  <si>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</si>
  <si>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</si>
  <si>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</si>
  <si>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</si>
  <si>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</si>
  <si>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</si>
  <si>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</si>
  <si>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</si>
  <si>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</si>
  <si>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</si>
  <si>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</si>
  <si>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</si>
  <si>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</si>
  <si>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</si>
  <si>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</si>
  <si>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</si>
  <si>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</si>
  <si>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</si>
  <si>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</si>
  <si>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</si>
  <si>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</si>
  <si>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</si>
  <si>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</si>
  <si>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</si>
  <si>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</si>
  <si>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</si>
  <si>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</si>
  <si>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</si>
  <si>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</si>
  <si>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</si>
  <si>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</si>
  <si>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</si>
  <si>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</si>
  <si>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</si>
  <si>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</si>
  <si>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</si>
  <si>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</si>
  <si>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</si>
  <si>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</si>
  <si>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</si>
  <si>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</si>
  <si>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</si>
  <si>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</si>
  <si>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</si>
  <si>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</si>
  <si>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</si>
  <si>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</si>
  <si>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</si>
  <si>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</si>
  <si>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</si>
  <si>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</si>
  <si>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</si>
  <si>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</si>
  <si>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</si>
  <si>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</si>
  <si>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</si>
  <si>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</si>
  <si>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</si>
  <si>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</si>
  <si>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</si>
  <si>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</si>
  <si>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</si>
  <si>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</si>
  <si>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</si>
  <si>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</si>
  <si>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</si>
  <si>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</si>
  <si>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</si>
  <si>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</si>
  <si>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</si>
  <si>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</si>
  <si>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</si>
  <si>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</si>
  <si>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</si>
  <si>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</si>
  <si>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</si>
  <si>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</si>
  <si>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</si>
  <si>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</si>
  <si>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</si>
  <si>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</si>
  <si>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</si>
  <si>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</si>
  <si>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</si>
  <si>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</si>
  <si>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</si>
  <si>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</si>
  <si>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</si>
  <si>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</si>
  <si>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</si>
  <si>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</si>
  <si>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</si>
  <si>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</si>
  <si>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</si>
  <si>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</si>
  <si>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</si>
  <si>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</si>
  <si>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</si>
  <si>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</si>
  <si>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</si>
  <si>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</si>
  <si>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</si>
  <si>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</si>
  <si>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</si>
  <si>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</si>
  <si>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</si>
  <si>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</si>
  <si>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</si>
  <si>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</si>
  <si>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</si>
  <si>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</si>
  <si>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</si>
  <si>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</si>
  <si>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</si>
  <si>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</si>
  <si>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</si>
  <si>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</si>
  <si>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</si>
  <si>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</si>
  <si>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</si>
  <si>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</si>
  <si>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</si>
  <si>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</si>
  <si>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</si>
  <si>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</si>
  <si>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</si>
  <si>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</si>
  <si>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</si>
  <si>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</si>
  <si>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</si>
  <si>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</si>
  <si>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</si>
  <si>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</si>
  <si>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</si>
  <si>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</si>
  <si>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</si>
  <si>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</si>
  <si>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</si>
  <si>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</si>
  <si>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</si>
  <si>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</si>
  <si>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</si>
  <si>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</si>
  <si>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</si>
  <si>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</si>
  <si>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</si>
  <si>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</si>
  <si>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</si>
  <si>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</si>
  <si>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</si>
  <si>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</si>
  <si>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</si>
  <si>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</si>
  <si>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</si>
  <si>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</si>
  <si>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</si>
  <si>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</si>
  <si>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</si>
  <si>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</si>
  <si>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</si>
  <si>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</si>
  <si>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</si>
  <si>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</si>
  <si>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</si>
  <si>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</si>
  <si>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</si>
  <si>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</si>
  <si>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</si>
  <si>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</si>
  <si>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</si>
  <si>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</si>
  <si>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</si>
  <si>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</si>
  <si>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</si>
  <si>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</si>
  <si>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</si>
  <si>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</si>
  <si>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</si>
  <si>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</si>
  <si>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</si>
  <si>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</si>
  <si>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</si>
  <si>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</si>
  <si>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</si>
  <si>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</si>
  <si>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</si>
  <si>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</si>
  <si>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</si>
  <si>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</si>
  <si>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</si>
  <si>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</si>
  <si>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</si>
  <si>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</si>
  <si>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</si>
  <si>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</si>
  <si>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</si>
  <si>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</si>
  <si>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</si>
  <si>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</si>
  <si>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</si>
  <si>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</si>
  <si>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</si>
  <si>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</si>
  <si>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</si>
  <si>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</si>
  <si>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</si>
  <si>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</si>
  <si>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</si>
  <si>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</si>
  <si>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</si>
  <si>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</si>
  <si>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</si>
  <si>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</si>
  <si>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</si>
  <si>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</si>
  <si>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</si>
  <si>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</si>
  <si>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</si>
  <si>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</si>
  <si>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</si>
  <si>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</si>
  <si>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</si>
  <si>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</si>
  <si>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</si>
  <si>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</si>
  <si>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</si>
  <si>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</si>
  <si>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</si>
  <si>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</si>
  <si>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</si>
  <si>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</si>
  <si>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</si>
  <si>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</si>
  <si>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</si>
  <si>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</si>
  <si>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</si>
  <si>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</si>
  <si>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</si>
  <si>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</si>
  <si>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Bs
Crédito</t>
  </si>
  <si>
    <t>TRL Bs
Débito</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</si>
  <si>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</si>
  <si>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</si>
  <si>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</si>
  <si>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</si>
  <si>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</si>
  <si>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</si>
  <si>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</si>
  <si>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</si>
  <si>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</si>
  <si>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</si>
  <si>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</si>
  <si>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</si>
  <si>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</si>
  <si>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</si>
  <si>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</si>
  <si>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</si>
  <si>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</si>
  <si>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</si>
  <si>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</si>
  <si>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</si>
  <si>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</si>
  <si>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</si>
  <si>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</si>
  <si>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</si>
  <si>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</si>
  <si>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</si>
  <si>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</si>
  <si>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</si>
  <si>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</si>
  <si>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</si>
  <si>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</si>
  <si>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</si>
  <si>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</si>
  <si>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</si>
  <si>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</si>
  <si>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</si>
  <si>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</si>
  <si>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</si>
  <si>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</si>
  <si>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</si>
  <si>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</si>
  <si>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</si>
  <si>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</si>
  <si>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</si>
  <si>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</si>
  <si>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</si>
  <si>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</si>
  <si>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</si>
  <si>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</si>
  <si>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</si>
  <si>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</si>
  <si>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</si>
  <si>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</si>
  <si>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</si>
  <si>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</si>
  <si>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</si>
  <si>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</si>
  <si>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</si>
  <si>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</si>
  <si>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</si>
  <si>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</si>
  <si>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</si>
  <si>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</si>
  <si>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</si>
  <si>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</si>
  <si>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</si>
  <si>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</si>
  <si>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</si>
  <si>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</si>
  <si>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</si>
  <si>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</si>
  <si>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</si>
  <si>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</si>
  <si>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</si>
  <si>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</si>
  <si>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</si>
  <si>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</si>
  <si>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</si>
  <si>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</si>
  <si>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</si>
  <si>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</si>
  <si>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</si>
  <si>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</si>
  <si>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</si>
  <si>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</si>
  <si>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</si>
  <si>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</si>
  <si>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</si>
  <si>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</si>
  <si>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</si>
  <si>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</si>
  <si>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</si>
  <si>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</si>
  <si>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</si>
  <si>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</si>
  <si>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</si>
  <si>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</si>
  <si>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</si>
  <si>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</si>
  <si>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</si>
  <si>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</si>
  <si>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</si>
  <si>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</si>
  <si>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</si>
  <si>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</si>
  <si>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</si>
  <si>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</si>
  <si>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</si>
  <si>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</si>
  <si>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</si>
  <si>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</si>
  <si>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</si>
  <si>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</si>
  <si>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</si>
  <si>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</si>
  <si>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</si>
  <si>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</si>
  <si>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</si>
  <si>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</si>
  <si>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</si>
  <si>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</si>
  <si>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</si>
  <si>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</si>
  <si>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</si>
  <si>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</si>
  <si>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</si>
  <si>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</si>
  <si>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</si>
  <si>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</si>
  <si>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</si>
  <si>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</si>
  <si>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</si>
  <si>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</si>
  <si>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</si>
  <si>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</si>
  <si>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</si>
  <si>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</si>
  <si>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</si>
  <si>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</si>
  <si>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</si>
  <si>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</si>
  <si>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</si>
  <si>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</si>
  <si>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</si>
  <si>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</si>
  <si>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</si>
  <si>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</si>
  <si>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</si>
  <si>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</si>
  <si>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</si>
  <si>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</si>
  <si>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</si>
  <si>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</si>
  <si>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</si>
  <si>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</si>
  <si>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</si>
  <si>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</si>
  <si>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</si>
  <si>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</si>
  <si>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</si>
  <si>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</si>
  <si>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</si>
  <si>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</si>
  <si>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</si>
  <si>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</si>
  <si>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</si>
  <si>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</si>
  <si>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</si>
  <si>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</si>
  <si>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</si>
  <si>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</si>
  <si>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</si>
  <si>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</si>
  <si>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</si>
  <si>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</si>
  <si>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</si>
  <si>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</si>
  <si>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</si>
  <si>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</si>
  <si>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</si>
  <si>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</si>
  <si>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</si>
  <si>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</si>
  <si>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</si>
  <si>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</si>
  <si>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</si>
  <si>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</si>
  <si>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</si>
  <si>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</si>
  <si>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</si>
  <si>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</si>
  <si>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</si>
  <si>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</si>
  <si>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</si>
  <si>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</si>
  <si>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</si>
  <si>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</si>
  <si>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</si>
  <si>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</si>
  <si>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</si>
  <si>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</si>
  <si>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</si>
  <si>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</si>
  <si>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</si>
  <si>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</si>
  <si>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</si>
  <si>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</si>
  <si>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</si>
  <si>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</si>
  <si>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</si>
  <si>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</si>
  <si>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</si>
  <si>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</si>
  <si>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</si>
  <si>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</si>
  <si>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</si>
  <si>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</si>
  <si>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</si>
  <si>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</si>
  <si>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</si>
  <si>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</si>
  <si>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</si>
  <si>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</si>
  <si>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</si>
  <si>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</si>
  <si>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</si>
  <si>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</si>
  <si>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</si>
  <si>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</si>
  <si>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</si>
  <si>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</si>
  <si>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</si>
  <si>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</si>
  <si>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</si>
  <si>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</si>
  <si>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</si>
  <si>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</si>
  <si>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</si>
  <si>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</si>
  <si>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</si>
  <si>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</si>
  <si>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</si>
  <si>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</si>
  <si>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</si>
  <si>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</si>
  <si>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</si>
  <si>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</si>
  <si>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</si>
  <si>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</si>
  <si>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</si>
  <si>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</si>
  <si>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</si>
  <si>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</si>
  <si>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</si>
  <si>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</si>
  <si>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</si>
  <si>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</si>
  <si>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</si>
  <si>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</si>
  <si>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</si>
  <si>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</si>
  <si>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</si>
  <si>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</si>
  <si>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</si>
  <si>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</si>
  <si>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</si>
  <si>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</si>
  <si>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</si>
  <si>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</si>
  <si>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</si>
  <si>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</si>
  <si>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</si>
  <si>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</si>
  <si>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</si>
  <si>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</si>
  <si>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</si>
  <si>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</si>
  <si>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</si>
  <si>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</si>
  <si>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</si>
  <si>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</si>
  <si>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</si>
  <si>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</si>
  <si>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</si>
  <si>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</si>
  <si>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</si>
  <si>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</si>
  <si>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</si>
  <si>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</si>
  <si>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</si>
  <si>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</si>
  <si>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</si>
  <si>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</si>
  <si>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</si>
  <si>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</si>
  <si>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</si>
  <si>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</si>
  <si>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</si>
  <si>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</si>
  <si>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</si>
  <si>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</si>
  <si>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</si>
  <si>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</si>
  <si>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</si>
  <si>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</si>
  <si>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</si>
  <si>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</si>
  <si>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</si>
  <si>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</si>
  <si>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</si>
  <si>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</si>
  <si>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</si>
  <si>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</si>
  <si>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</si>
  <si>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</si>
  <si>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</si>
  <si>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</si>
  <si>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</si>
  <si>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</si>
  <si>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</si>
  <si>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</si>
  <si>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</si>
  <si>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</si>
  <si>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</si>
  <si>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</si>
  <si>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</si>
  <si>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</si>
  <si>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</si>
  <si>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</si>
  <si>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</si>
  <si>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</si>
  <si>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</si>
  <si>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</si>
  <si>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</si>
  <si>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</si>
  <si>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</si>
  <si>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</si>
  <si>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</si>
  <si>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</si>
  <si>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</si>
  <si>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</si>
  <si>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</si>
  <si>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</si>
  <si>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</si>
  <si>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</si>
  <si>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</si>
  <si>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</si>
  <si>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</si>
  <si>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</si>
  <si>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</si>
  <si>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</si>
  <si>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</si>
  <si>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</si>
  <si>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</si>
  <si>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</si>
  <si>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</si>
  <si>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</si>
  <si>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</si>
  <si>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</si>
  <si>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</si>
  <si>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</si>
  <si>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</si>
  <si>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</si>
  <si>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</si>
  <si>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</si>
  <si>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</si>
  <si>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</si>
  <si>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</si>
  <si>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</si>
  <si>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</si>
  <si>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</si>
  <si>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</si>
  <si>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</si>
  <si>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</si>
  <si>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</si>
  <si>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</si>
  <si>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</si>
  <si>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</si>
  <si>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</si>
  <si>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</si>
  <si>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</si>
  <si>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</si>
  <si>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</si>
  <si>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</si>
  <si>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</si>
  <si>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</si>
  <si>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</si>
  <si>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</si>
  <si>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</si>
  <si>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</si>
  <si>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</si>
  <si>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</si>
  <si>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</si>
  <si>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</si>
  <si>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</si>
  <si>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</si>
  <si>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</si>
  <si>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</si>
  <si>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</si>
  <si>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</si>
  <si>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</si>
  <si>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</si>
  <si>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</si>
  <si>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</si>
  <si>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</si>
  <si>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</si>
  <si>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</si>
  <si>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</si>
  <si>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</si>
  <si>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</si>
  <si>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</si>
  <si>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</si>
  <si>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</si>
  <si>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</si>
  <si>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</si>
  <si>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</si>
  <si>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</si>
  <si>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</si>
  <si>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</si>
  <si>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</si>
  <si>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</si>
  <si>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</si>
  <si>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</si>
  <si>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</si>
  <si>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</si>
  <si>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</si>
  <si>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</si>
  <si>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</si>
  <si>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</si>
  <si>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</si>
  <si>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</si>
  <si>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</si>
  <si>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</si>
  <si>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</si>
  <si>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</si>
  <si>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</si>
  <si>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</si>
  <si>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</si>
  <si>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</si>
  <si>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</si>
  <si>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</si>
  <si>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</si>
  <si>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</si>
  <si>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</si>
  <si>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</si>
  <si>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</si>
  <si>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</si>
  <si>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</si>
  <si>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</si>
  <si>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</si>
  <si>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</si>
  <si>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</si>
  <si>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</si>
  <si>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</si>
  <si>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</si>
  <si>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</si>
  <si>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</si>
  <si>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</si>
  <si>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</si>
  <si>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</si>
  <si>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</si>
  <si>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</si>
  <si>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</si>
  <si>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</si>
  <si>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</si>
  <si>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</si>
  <si>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</si>
  <si>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</si>
  <si>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</si>
  <si>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</si>
  <si>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</si>
  <si>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</si>
  <si>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</si>
  <si>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</si>
  <si>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</si>
  <si>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</si>
  <si>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</si>
  <si>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</si>
  <si>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</si>
  <si>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</si>
  <si>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</si>
  <si>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</si>
  <si>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</si>
  <si>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</si>
  <si>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</si>
  <si>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</si>
  <si>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</si>
  <si>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</si>
  <si>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</si>
  <si>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</si>
  <si>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</si>
  <si>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</si>
  <si>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</si>
  <si>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</si>
  <si>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</si>
  <si>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</si>
  <si>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</si>
  <si>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</si>
  <si>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</si>
  <si>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</si>
  <si>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</si>
  <si>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</si>
  <si>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</si>
  <si>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</si>
  <si>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</si>
  <si>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</si>
  <si>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</si>
  <si>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</si>
  <si>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</si>
  <si>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</si>
  <si>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</si>
  <si>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</si>
  <si>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</si>
  <si>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</si>
  <si>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</si>
  <si>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</si>
  <si>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</si>
  <si>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</si>
  <si>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</si>
  <si>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</si>
  <si>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</si>
  <si>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</si>
  <si>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</si>
  <si>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</si>
  <si>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</si>
  <si>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</si>
  <si>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</si>
  <si>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</si>
  <si>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</si>
  <si>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</si>
  <si>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</si>
  <si>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</si>
  <si>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</si>
  <si>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</si>
  <si>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</si>
  <si>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</si>
  <si>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</si>
  <si>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</si>
  <si>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</si>
  <si>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</si>
  <si>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</si>
  <si>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</si>
  <si>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</si>
  <si>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</si>
  <si>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</si>
  <si>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</si>
  <si>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</si>
  <si>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</si>
  <si>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</si>
  <si>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</si>
  <si>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</si>
  <si>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</si>
  <si>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</si>
  <si>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</si>
  <si>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</si>
  <si>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</si>
  <si>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</si>
  <si>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</si>
  <si>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</si>
  <si>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</si>
  <si>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</si>
  <si>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</si>
  <si>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</si>
  <si>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</si>
  <si>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</si>
  <si>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</si>
  <si>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</si>
  <si>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</si>
  <si>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</si>
  <si>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</si>
  <si>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</si>
  <si>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</si>
  <si>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</si>
  <si>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</si>
  <si>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</si>
  <si>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</si>
  <si>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</si>
  <si>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</si>
  <si>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</si>
  <si>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</si>
  <si>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</si>
  <si>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</si>
  <si>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</si>
  <si>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</si>
  <si>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</si>
  <si>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</si>
  <si>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</si>
  <si>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</si>
  <si>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</si>
  <si>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</si>
  <si>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</si>
  <si>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</si>
  <si>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</si>
  <si>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</si>
  <si>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</si>
  <si>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</si>
  <si>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</si>
  <si>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</si>
  <si>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</si>
  <si>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</si>
  <si>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</si>
  <si>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</si>
  <si>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</si>
  <si>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</si>
  <si>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</si>
  <si>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</si>
  <si>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</si>
  <si>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</si>
  <si>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</si>
  <si>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</si>
  <si>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</si>
  <si>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</si>
  <si>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</si>
  <si>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</si>
  <si>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</si>
  <si>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</si>
  <si>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</si>
  <si>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</si>
  <si>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</si>
  <si>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</si>
  <si>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</si>
  <si>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</si>
  <si>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</si>
  <si>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</si>
  <si>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</si>
  <si>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</si>
  <si>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</si>
  <si>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</si>
  <si>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</si>
  <si>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</si>
  <si>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</si>
  <si>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</si>
  <si>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</si>
  <si>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</si>
  <si>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</si>
  <si>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</si>
  <si>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</si>
  <si>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</si>
  <si>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</si>
  <si>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</si>
  <si>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</si>
  <si>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</si>
  <si>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</si>
  <si>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</si>
  <si>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</si>
  <si>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</si>
  <si>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</si>
  <si>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</si>
  <si>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</si>
  <si>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</si>
  <si>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</si>
  <si>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</si>
  <si>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</si>
  <si>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</si>
  <si>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</si>
  <si>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</si>
  <si>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</si>
  <si>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</si>
  <si>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</si>
  <si>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</si>
  <si>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</si>
  <si>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</si>
  <si>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</si>
  <si>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</si>
  <si>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</si>
  <si>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</si>
  <si>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</si>
  <si>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UNIDAD DE CONTABILIDAD Y CUENTAS FISCALES</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</si>
  <si>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</si>
  <si>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</si>
  <si>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</si>
  <si>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</si>
  <si>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</si>
  <si>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</si>
  <si>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</si>
  <si>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</si>
  <si>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</si>
  <si>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</si>
  <si>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</si>
  <si>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</si>
  <si>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</si>
  <si>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</si>
  <si>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</si>
  <si>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</si>
  <si>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</si>
  <si>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</si>
  <si>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</si>
  <si>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</si>
  <si>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</si>
  <si>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</si>
  <si>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</si>
  <si>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</si>
  <si>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</si>
  <si>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</si>
  <si>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</si>
  <si>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</si>
  <si>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</si>
  <si>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</si>
  <si>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</si>
  <si>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</si>
  <si>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</si>
  <si>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</si>
  <si>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</si>
  <si>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</si>
  <si>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</si>
  <si>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</si>
  <si>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</si>
  <si>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</si>
  <si>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</si>
  <si>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</si>
  <si>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</si>
  <si>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</si>
  <si>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</si>
  <si>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</si>
  <si>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</si>
  <si>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</si>
  <si>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</si>
  <si>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</si>
  <si>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</si>
  <si>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</si>
  <si>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</si>
  <si>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</si>
  <si>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</si>
  <si>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</si>
  <si>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</si>
  <si>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</si>
  <si>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</si>
  <si>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</si>
  <si>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</si>
  <si>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</si>
  <si>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</si>
  <si>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</si>
  <si>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</si>
  <si>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</si>
  <si>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</si>
  <si>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</si>
  <si>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</si>
  <si>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</si>
  <si>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</si>
  <si>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</si>
  <si>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</si>
  <si>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</si>
  <si>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</si>
  <si>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</si>
  <si>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</si>
  <si>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</si>
  <si>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</si>
  <si>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</si>
  <si>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</si>
  <si>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</si>
  <si>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</si>
  <si>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</si>
  <si>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</si>
  <si>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</si>
  <si>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</si>
  <si>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</si>
  <si>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</si>
  <si>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</si>
  <si>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</si>
  <si>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</si>
  <si>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</si>
  <si>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</si>
  <si>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</si>
  <si>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</si>
  <si>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</si>
  <si>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</si>
  <si>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</si>
  <si>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</si>
  <si>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</si>
  <si>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</si>
  <si>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Yesenia Apaza Poma</t>
  </si>
  <si>
    <t>yesenia.apaza@economiayfinanzas.gob.bo</t>
  </si>
  <si>
    <t>Rommel Cuba Calle</t>
  </si>
  <si>
    <t>rommel.cuba@economiayfinanzas.gob.bo</t>
  </si>
  <si>
    <t>Emma Ticonipa Condori</t>
  </si>
  <si>
    <t>Correo Institucional</t>
  </si>
  <si>
    <t>virginia.callisaya@economiayfinanzas.gob.bo</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</si>
  <si>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</si>
  <si>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</si>
  <si>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</si>
  <si>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</si>
  <si>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</si>
  <si>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</si>
  <si>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</si>
  <si>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</si>
  <si>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</si>
  <si>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</si>
  <si>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</si>
  <si>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</si>
  <si>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</si>
  <si>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</si>
  <si>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</si>
  <si>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</si>
  <si>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</si>
  <si>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</si>
  <si>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</si>
  <si>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</si>
  <si>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</si>
  <si>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</si>
  <si>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</si>
  <si>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</si>
  <si>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</si>
  <si>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</si>
  <si>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</si>
  <si>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</si>
  <si>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</si>
  <si>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</si>
  <si>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</si>
  <si>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</si>
  <si>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</si>
  <si>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</si>
  <si>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</si>
  <si>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</si>
  <si>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t>CONTACTO UCCF:</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</si>
  <si>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</si>
  <si>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2183333 - 1637</t>
  </si>
  <si>
    <t>2183333 - 1649</t>
  </si>
  <si>
    <t>Comisiones Bancarías y por Compra Venta de Divisas sujetas a proceso automático</t>
  </si>
  <si>
    <t>10000041244140</t>
  </si>
  <si>
    <t>MIN. SALUD Y DEPORTES - VENTA DE VALORES FISC. A NIVEL NACIONAL</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</si>
  <si>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</si>
  <si>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</si>
  <si>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10000041173216</t>
  </si>
  <si>
    <t>TGN - REC. POR GARANTÍAS SUBASTA ELECTRÓNICA Y MERCADO VIRTUAL</t>
  </si>
  <si>
    <t>Graciela Romero Huanca</t>
  </si>
  <si>
    <t>2183333 - 1663</t>
  </si>
  <si>
    <t>Virginia Huanca Mamani</t>
  </si>
  <si>
    <t>2183333 - 1636</t>
  </si>
  <si>
    <t>virginia.huanca@economiayfinanzas.gob.bo</t>
  </si>
  <si>
    <t>Virginia Callisaya Kantuta</t>
  </si>
  <si>
    <t>2183333 - 1645</t>
  </si>
  <si>
    <t>Navegación Aérea y Aeropuertos Bolivianos</t>
  </si>
  <si>
    <t>GCM</t>
  </si>
  <si>
    <t>NAVEGACIÓN AÉREA Y AEROPUERTOS BOLIVIANOS</t>
  </si>
  <si>
    <t>graciela.romero@economiayfinanzas.gob.bo</t>
  </si>
  <si>
    <t>00099021001 DEPOSITO DE EFECTIVO, DEPOSITANTE: ROSA AMALIA QUISBERT DE MARCA, CONCEPTO: DEVOLUCION DE RETROACTIVO, CUENTA DE DEPOSITO: CUENTA UNICA DEL TESORO</t>
  </si>
  <si>
    <t>00099014102</t>
  </si>
  <si>
    <t>10000009603619</t>
  </si>
  <si>
    <t xml:space="preserve">MIN. EDUCACION - ESFM SIMON BOLIVAR </t>
  </si>
  <si>
    <t>10000004669377</t>
  </si>
  <si>
    <t xml:space="preserve">MIN.EDUCACION - ENSAF </t>
  </si>
  <si>
    <t>10000018815833</t>
  </si>
  <si>
    <t xml:space="preserve">MINISTERIO DE EDUCACION - UNIVERSIDAD PEDAGOGICA </t>
  </si>
  <si>
    <t>10000025427217</t>
  </si>
  <si>
    <t xml:space="preserve">MINISTERIO DE EDUCACIÓN - ESFM SIMÓN RODRIGUEZ CTA. RECAUDADORA </t>
  </si>
  <si>
    <t>10000028754013</t>
  </si>
  <si>
    <t>MIN. EDU. - UNIDAD ESPECIALIZADA DE FORMACIÓN CONTINUA - RECAUDADORA</t>
  </si>
  <si>
    <t>10000029132903</t>
  </si>
  <si>
    <t>MIN. EDU. - ESFM MCAL ANDRES DE SANTA CRUZ Y CALAHUMANA - CTA. RECAUDADORA</t>
  </si>
  <si>
    <t>10000029123796</t>
  </si>
  <si>
    <t xml:space="preserve">MIN. EDU. - ESFM TECNOLÓGICO Y HUMANÍSTICO EL ALTO CTA. RECAUDADORA </t>
  </si>
  <si>
    <t>10000029113482</t>
  </si>
  <si>
    <t>MIN. EDU. - ESFM ENRIQUE FINOT - RECAUDADORA</t>
  </si>
  <si>
    <t>10000029699276</t>
  </si>
  <si>
    <t>MINISTERIO DE EDUCACIÓN - ESFM CLARA PARADA DE PINTO</t>
  </si>
  <si>
    <t>10000041244041</t>
  </si>
  <si>
    <t>MIN. SALUD Y DEPORTES – PROG NAL PREVENCIONES DE ENFERMEDADES INGRESOS A NIVEL NAL</t>
  </si>
  <si>
    <t>10000023569524</t>
  </si>
  <si>
    <t xml:space="preserve">TGN - RECUPERACION DE CREDITO DS 2979 - MONEDA NACIONAL </t>
  </si>
  <si>
    <t>10000030955576</t>
  </si>
  <si>
    <t>SEDEM-ECEBOL-RECAUDADORA GESTIÓN OPERATIVA</t>
  </si>
  <si>
    <t>10000005579591</t>
  </si>
  <si>
    <t>CEUB - RECAUDADORA</t>
  </si>
  <si>
    <t>10000018347224</t>
  </si>
  <si>
    <t xml:space="preserve">DIRECCION DEL NOTARIADO PLURINACIONAL - CUENTA RECAUDADORA </t>
  </si>
  <si>
    <t>10000021636698</t>
  </si>
  <si>
    <t xml:space="preserve">DIRNOPLU-CUENTA RECAUDADORA VIA VOLUNTARIA </t>
  </si>
  <si>
    <t>10000004713687</t>
  </si>
  <si>
    <t xml:space="preserve">BOLIVIA TV - RECAUDACIONES </t>
  </si>
  <si>
    <t>10000003905748</t>
  </si>
  <si>
    <t xml:space="preserve">EMAPA - CAPTACION DE RECURSOS POR CARTERA </t>
  </si>
  <si>
    <t>10000005546409</t>
  </si>
  <si>
    <t xml:space="preserve">EMAPA - VENTA PRODUCTOS AGRICOLAS </t>
  </si>
  <si>
    <t>10000021512426</t>
  </si>
  <si>
    <t xml:space="preserve">EMAPA- SUPERMERCADOS </t>
  </si>
  <si>
    <t>10000011553042</t>
  </si>
  <si>
    <t>EMAPA - VENTAS DIRECTAS</t>
  </si>
  <si>
    <t>20000023569847</t>
  </si>
  <si>
    <t xml:space="preserve">TGN - RECUPERACION DE CREDITO DS 2979 - MONEDA EXTRANJERA </t>
  </si>
  <si>
    <t>(*) Los importes correspondientes a operaciones CUT Dolares, se expresan en Moneda Nacional.</t>
  </si>
  <si>
    <t>TIPO</t>
  </si>
  <si>
    <t>Dólares
($us) (*)</t>
  </si>
  <si>
    <t>DGCF – R1.02</t>
  </si>
  <si>
    <t>jorge.vargas@economiayfinanzas.gob.bo</t>
  </si>
  <si>
    <t>2183333 - 1633</t>
  </si>
  <si>
    <t>Transferencia al final del día</t>
  </si>
  <si>
    <t>6477069001</t>
  </si>
  <si>
    <t xml:space="preserve">TGN. IDH NIV.RENTA DIG.PREFECT.DEP.PROD. </t>
  </si>
  <si>
    <t>6478069001</t>
  </si>
  <si>
    <t xml:space="preserve">TGN IDH NIV.RENTA DIG.MUNICIPIOS DEP.PROD. </t>
  </si>
  <si>
    <t>5377034001</t>
  </si>
  <si>
    <t xml:space="preserve">FONDO DE ALIVIO HIPC I </t>
  </si>
  <si>
    <t>CVD AUTO</t>
  </si>
  <si>
    <t>2183333 - 1632</t>
  </si>
  <si>
    <t>CONCILIADO_PARCIAL</t>
  </si>
  <si>
    <t>Jorge Vargas Sontura</t>
  </si>
  <si>
    <t>10000024347614</t>
  </si>
  <si>
    <t xml:space="preserve">MINISTERIO DE EDUCACIÓN - UNIVERSIDAD PEDAGOGICA - VALORES HABILITACION </t>
  </si>
  <si>
    <t>Servicio Plurinacional de Registro de Comercio</t>
  </si>
  <si>
    <t>10000006036425</t>
  </si>
  <si>
    <t xml:space="preserve">MTEPS - INGRESOS </t>
  </si>
  <si>
    <t>10000028355910</t>
  </si>
  <si>
    <t xml:space="preserve">EEPB - RECURSOS ESPECÍFICOS POR VENTA DE SERVICIOS </t>
  </si>
  <si>
    <t>0736069001</t>
  </si>
  <si>
    <t xml:space="preserve">TGN. MIN.FIN.RECAUDACION IMPUESTOS FORM.811 </t>
  </si>
  <si>
    <t>4456069001</t>
  </si>
  <si>
    <t xml:space="preserve">TRANSFERENCIAS -SIN </t>
  </si>
  <si>
    <t>5123069001</t>
  </si>
  <si>
    <t xml:space="preserve">TGN-RECAUDACION AUTORIDAD DE IMPUGNACION TRIBUTARIA </t>
  </si>
  <si>
    <t>José Rivas Cortez</t>
  </si>
  <si>
    <t>jose.rivas@economiayfinanzas.gob.bo</t>
  </si>
  <si>
    <t>emma.ticonipa@economiayfinanzas.gob.bo</t>
  </si>
  <si>
    <t>Judith Machicado Ticona</t>
  </si>
  <si>
    <t>2183333 - 1648</t>
  </si>
  <si>
    <t>judith.machicado@economiayfinanzas.gob.bo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</si>
  <si>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</si>
  <si>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</si>
  <si>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</si>
  <si>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</si>
  <si>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</si>
  <si>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</si>
  <si>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</si>
  <si>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</si>
  <si>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</si>
  <si>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</si>
  <si>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Agencia para el Desarrollo de las Macroregiones y Zonas Fronterizas</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</si>
  <si>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</si>
  <si>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</si>
  <si>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</si>
  <si>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</si>
  <si>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</si>
  <si>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</si>
  <si>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</si>
  <si>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</si>
  <si>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</si>
  <si>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</si>
  <si>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</si>
  <si>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</si>
  <si>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</si>
  <si>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</si>
  <si>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</si>
  <si>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</si>
  <si>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</si>
  <si>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</si>
  <si>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</si>
  <si>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Comité Organizador de los XI Juegos Suramericanos Cochabamba 2018</t>
  </si>
  <si>
    <t>Servicio Plurinacional de la Mujer y de la Despatria.</t>
  </si>
  <si>
    <t>NAABOL</t>
  </si>
  <si>
    <t>Caja de Salud del Servicio Nacional de Caminos y Ramas Anexas</t>
  </si>
  <si>
    <t>Adm.de Aeropuertos y Servicios Auxiliares de Naveg. Aérea</t>
  </si>
  <si>
    <t>Transportes Aéreo Boliviano</t>
  </si>
  <si>
    <t xml:space="preserve"> Bolivia TV</t>
  </si>
  <si>
    <t>Corporación de las Fuerzas Armadas para el Desarrollo Nacional</t>
  </si>
  <si>
    <t>Empresa siderúrgica del Mutún</t>
  </si>
  <si>
    <t>Lácteos de Bolivia</t>
  </si>
  <si>
    <t>Cartones de Bolivia</t>
  </si>
  <si>
    <t>Empresa Púb. Nal. Estratégica Cementos de Bolivia</t>
  </si>
  <si>
    <t>Empresa boliviana de Industrialización de Hidrocarburos</t>
  </si>
  <si>
    <t>Agencia Bolivia Espacial</t>
  </si>
  <si>
    <t>Empresa Estratégica Boliviana de Construcción y Conservación I.C.</t>
  </si>
  <si>
    <t>Empresa Pública Nacional Textil</t>
  </si>
  <si>
    <t>Empresa Estatal de Transporte por Cable "Mi Teleférico"</t>
  </si>
  <si>
    <t>Empresa Estatal Boliviana de Turismo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</si>
  <si>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</si>
  <si>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</si>
  <si>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</si>
  <si>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</si>
  <si>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</si>
  <si>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</si>
  <si>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</si>
  <si>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Empresa Tarijeña de Gas</t>
  </si>
  <si>
    <t>Administración Autónoma para Obras Sanitarias - Potosi</t>
  </si>
  <si>
    <t>Fondo Desarrollo del Sistema Financiero y Apoyo al Sector Productivo</t>
  </si>
  <si>
    <t>Empresa Municipal de Agua Potable y Alcantarillado Sacaba (EMAPAS)</t>
  </si>
  <si>
    <t>Empresa Municipal de Áreas Verdes y Recreación Alternativa</t>
  </si>
  <si>
    <t>Empresa Municipal de Agua Potable y Alcantarillado Viacha</t>
  </si>
  <si>
    <t>Empresa Pública Departamental Estratégica de Aguas - La Paz</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</si>
  <si>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</si>
  <si>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</si>
  <si>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</si>
  <si>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</si>
  <si>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</si>
  <si>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</si>
  <si>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</si>
  <si>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</si>
  <si>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</si>
  <si>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</si>
  <si>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</si>
  <si>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</si>
  <si>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</si>
  <si>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</si>
  <si>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</si>
  <si>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00099021001 DEPOSITO DE EFECTIVO, DEPOSITANTE: FLORA RODRIGUEZ SIRPA, CONCEPTO: DEVOLUCION POR COBRO INDEBIDO, CUENTA DE DEPOSITO: CUENTA UNICA DEL TESORO</t>
  </si>
  <si>
    <t>00513012004</t>
  </si>
  <si>
    <t>00513012005</t>
  </si>
  <si>
    <t>10000028449820</t>
  </si>
  <si>
    <t xml:space="preserve">ASUSS - CUENTA CORRIENTE FISCAL - RECAUDADORA </t>
  </si>
  <si>
    <t>Pablo Laura Soto</t>
  </si>
  <si>
    <t>Judith Apaza Marca</t>
  </si>
  <si>
    <t>2183333 - 1620</t>
  </si>
  <si>
    <t>pablo.laura@economiayfinanzas.gob.bo</t>
  </si>
  <si>
    <t>2183333 - 1610</t>
  </si>
  <si>
    <t>judith.apaza@economiayfinanzas.gob.bo</t>
  </si>
  <si>
    <t>TEC</t>
  </si>
  <si>
    <t>Transferencia Entre Cuentas BCB</t>
  </si>
  <si>
    <t>10000028891146</t>
  </si>
  <si>
    <t xml:space="preserve">MINISTERIO DE EDUCACIÓN -ESFM ÁNGEL MENDOZA JUSTINIANO - CUENTA RECAUDADORA </t>
  </si>
  <si>
    <t>10000028893390</t>
  </si>
  <si>
    <t>MINISTERIO DE EDUCACIÓN - E.S.F.M. JUAN MISAEL SARACHO- CUENTA RECAUDADORA.</t>
  </si>
  <si>
    <t>10000046351502</t>
  </si>
  <si>
    <t>EMAPA - VENTA DE PRODUCTOS</t>
  </si>
  <si>
    <t>O20716800002</t>
  </si>
  <si>
    <t>00099021001 DEPOSITO DE EFECTIVO, DEPOSITANTE: ALBERTINA GUTIERREZ QUISPE, CONCEPTO: DEVOLUCION DE RETROACTIVO, CUENTA DE DEPOSITO: CUENTA UNICA DEL TESORO</t>
  </si>
  <si>
    <t>FPS.HAM LA PAZ</t>
  </si>
  <si>
    <t>FNDR INVERSIONES FIN</t>
  </si>
  <si>
    <t>10000004669020</t>
  </si>
  <si>
    <t>10000004670754</t>
  </si>
  <si>
    <t>7400069001</t>
  </si>
  <si>
    <t>A.J.A.M.- RECAUDACION DEL 60% DE PATENTES MINERAS</t>
  </si>
  <si>
    <t>8716069001</t>
  </si>
  <si>
    <t>BCB - OPERACIONES A APROPIAR DEL SECTOR PUBLICO</t>
  </si>
  <si>
    <t>O20716520002</t>
  </si>
  <si>
    <t>O20716610002</t>
  </si>
  <si>
    <t>O20822840002</t>
  </si>
  <si>
    <t>O20823170002</t>
  </si>
  <si>
    <t>O20823190002</t>
  </si>
  <si>
    <t>O20823210002</t>
  </si>
  <si>
    <t>O20823430002</t>
  </si>
  <si>
    <t>O20824270002</t>
  </si>
  <si>
    <t>O20824330002</t>
  </si>
  <si>
    <t>B20823110002</t>
  </si>
  <si>
    <t>B20823180002</t>
  </si>
  <si>
    <t>B20823200002</t>
  </si>
  <si>
    <t>B20823230002</t>
  </si>
  <si>
    <t>O20825880002</t>
  </si>
  <si>
    <t>O20826110002</t>
  </si>
  <si>
    <t>O20826200002</t>
  </si>
  <si>
    <t>O20826210002</t>
  </si>
  <si>
    <t>O20826280002</t>
  </si>
  <si>
    <t>O20826430002</t>
  </si>
  <si>
    <t>O20826690002</t>
  </si>
  <si>
    <t>O20826710002</t>
  </si>
  <si>
    <t>O20826850002</t>
  </si>
  <si>
    <t>O20826900002</t>
  </si>
  <si>
    <t>O20826960002</t>
  </si>
  <si>
    <t>O20827220002</t>
  </si>
  <si>
    <t>O20827230002</t>
  </si>
  <si>
    <t>O20827330002</t>
  </si>
  <si>
    <t>O20827370002</t>
  </si>
  <si>
    <t>B20826230002</t>
  </si>
  <si>
    <t>B20826490002</t>
  </si>
  <si>
    <t>B20826510002</t>
  </si>
  <si>
    <t>B20826540002</t>
  </si>
  <si>
    <t>B20826580002</t>
  </si>
  <si>
    <t>B20826610002</t>
  </si>
  <si>
    <t>B20826640002</t>
  </si>
  <si>
    <t>O20828810002</t>
  </si>
  <si>
    <t>O20828830002</t>
  </si>
  <si>
    <t>O20828840002</t>
  </si>
  <si>
    <t>O20828850002</t>
  </si>
  <si>
    <t>O20828870002</t>
  </si>
  <si>
    <t>O20829090002</t>
  </si>
  <si>
    <t>O20829150002</t>
  </si>
  <si>
    <t>O20829200002</t>
  </si>
  <si>
    <t>O20829230002</t>
  </si>
  <si>
    <t>O20829250002</t>
  </si>
  <si>
    <t>O20829410002</t>
  </si>
  <si>
    <t>O20829470002</t>
  </si>
  <si>
    <t>O20829480002</t>
  </si>
  <si>
    <t>O20829510002</t>
  </si>
  <si>
    <t>O20829530002</t>
  </si>
  <si>
    <t>O20829540002</t>
  </si>
  <si>
    <t>O20829620002</t>
  </si>
  <si>
    <t>O20829770002</t>
  </si>
  <si>
    <t>O20830070002</t>
  </si>
  <si>
    <t>O20830390002</t>
  </si>
  <si>
    <t>O20830240002</t>
  </si>
  <si>
    <t>O20830520002</t>
  </si>
  <si>
    <t>O20830560002</t>
  </si>
  <si>
    <t>B20829450002</t>
  </si>
  <si>
    <t>B20829440002</t>
  </si>
  <si>
    <t>B20829430002</t>
  </si>
  <si>
    <t>O20832450002</t>
  </si>
  <si>
    <t>O20832830002</t>
  </si>
  <si>
    <t>O20833460002</t>
  </si>
  <si>
    <t>O20833680002</t>
  </si>
  <si>
    <t>O20833690002</t>
  </si>
  <si>
    <t>O20833700002</t>
  </si>
  <si>
    <t>O20833710002</t>
  </si>
  <si>
    <t>O20833850002</t>
  </si>
  <si>
    <t>O20833880002</t>
  </si>
  <si>
    <t>O20835490002</t>
  </si>
  <si>
    <t>O20835560002</t>
  </si>
  <si>
    <t>O20835580002</t>
  </si>
  <si>
    <t>O20835590002</t>
  </si>
  <si>
    <t>O20835990002</t>
  </si>
  <si>
    <t>O20836160002</t>
  </si>
  <si>
    <t>O20836380002</t>
  </si>
  <si>
    <t>O20836600002</t>
  </si>
  <si>
    <t>B20835920002</t>
  </si>
  <si>
    <t>B20835930002</t>
  </si>
  <si>
    <t>O20838180002</t>
  </si>
  <si>
    <t>O20838270002</t>
  </si>
  <si>
    <t>O20838300002</t>
  </si>
  <si>
    <t>O20838310002</t>
  </si>
  <si>
    <t>O20838320002</t>
  </si>
  <si>
    <t>O20838370002</t>
  </si>
  <si>
    <t>O20838490002</t>
  </si>
  <si>
    <t>O20838590002</t>
  </si>
  <si>
    <t>O20838890002</t>
  </si>
  <si>
    <t>O20838950002</t>
  </si>
  <si>
    <t>O20839030002</t>
  </si>
  <si>
    <t>O20839050002</t>
  </si>
  <si>
    <t>O20840240002</t>
  </si>
  <si>
    <t>B20838190002</t>
  </si>
  <si>
    <t>B20839100002</t>
  </si>
  <si>
    <t>B20839110002</t>
  </si>
  <si>
    <t>O20842070002</t>
  </si>
  <si>
    <t>O20842110002</t>
  </si>
  <si>
    <t>O20842120002</t>
  </si>
  <si>
    <t>O20842330002</t>
  </si>
  <si>
    <t>O20842420002</t>
  </si>
  <si>
    <t>O20842550002</t>
  </si>
  <si>
    <t>O20842570002</t>
  </si>
  <si>
    <t>O20842630002</t>
  </si>
  <si>
    <t>O20842810002</t>
  </si>
  <si>
    <t>O20842880002</t>
  </si>
  <si>
    <t>O20842900002</t>
  </si>
  <si>
    <t>O20842970002</t>
  </si>
  <si>
    <t>O20842990002</t>
  </si>
  <si>
    <t>O20843110002</t>
  </si>
  <si>
    <t>O20843150002</t>
  </si>
  <si>
    <t>O20843460002</t>
  </si>
  <si>
    <t>O20843760002</t>
  </si>
  <si>
    <t>B20842400002</t>
  </si>
  <si>
    <t>B20842670002</t>
  </si>
  <si>
    <t>B20842680002</t>
  </si>
  <si>
    <t>B20842690002</t>
  </si>
  <si>
    <t>B20842710002</t>
  </si>
  <si>
    <t>B20842720002</t>
  </si>
  <si>
    <t>B20842760002</t>
  </si>
  <si>
    <t>B20842770002</t>
  </si>
  <si>
    <t>O20845660002</t>
  </si>
  <si>
    <t>O20845670002</t>
  </si>
  <si>
    <t>O20845740002</t>
  </si>
  <si>
    <t>O20845900002</t>
  </si>
  <si>
    <t>O20845940002</t>
  </si>
  <si>
    <t>O20845970002</t>
  </si>
  <si>
    <t>O20846290002</t>
  </si>
  <si>
    <t>O20846550002</t>
  </si>
  <si>
    <t>O20846700002</t>
  </si>
  <si>
    <t>O20846750002</t>
  </si>
  <si>
    <t>O20846860002</t>
  </si>
  <si>
    <t>O20847270002</t>
  </si>
  <si>
    <t>O20847350002</t>
  </si>
  <si>
    <t>O20847310002</t>
  </si>
  <si>
    <t>B20846090002</t>
  </si>
  <si>
    <t>B20846730002</t>
  </si>
  <si>
    <t>O20848850002</t>
  </si>
  <si>
    <t>O20848980002</t>
  </si>
  <si>
    <t>O20849000002</t>
  </si>
  <si>
    <t>O20849350002</t>
  </si>
  <si>
    <t>O20849750002</t>
  </si>
  <si>
    <t>O20849800002</t>
  </si>
  <si>
    <t>B20849110002</t>
  </si>
  <si>
    <t>B20849650002</t>
  </si>
  <si>
    <t>O20852000002</t>
  </si>
  <si>
    <t>O20852030002</t>
  </si>
  <si>
    <t>O20852080002</t>
  </si>
  <si>
    <t>O20852130002</t>
  </si>
  <si>
    <t>O20852160002</t>
  </si>
  <si>
    <t>O20852170002</t>
  </si>
  <si>
    <t>O20852250002</t>
  </si>
  <si>
    <t>O20852540002</t>
  </si>
  <si>
    <t>O20852560002</t>
  </si>
  <si>
    <t>O20852570002</t>
  </si>
  <si>
    <t>O20852670002</t>
  </si>
  <si>
    <t>O20852800002</t>
  </si>
  <si>
    <t>O20852890002</t>
  </si>
  <si>
    <t>O20852930002</t>
  </si>
  <si>
    <t>O20853680002</t>
  </si>
  <si>
    <t>B20852840002</t>
  </si>
  <si>
    <t>O20855620002</t>
  </si>
  <si>
    <t>O20856020002</t>
  </si>
  <si>
    <t>O20856030002</t>
  </si>
  <si>
    <t>O20856340002</t>
  </si>
  <si>
    <t>O20856640002</t>
  </si>
  <si>
    <t>O20856880002</t>
  </si>
  <si>
    <t>O20857100002</t>
  </si>
  <si>
    <t>O20857110002</t>
  </si>
  <si>
    <t>B20855530002</t>
  </si>
  <si>
    <t>B20855540002</t>
  </si>
  <si>
    <t>B20855730002</t>
  </si>
  <si>
    <t>B20855760002</t>
  </si>
  <si>
    <t>B20855800002</t>
  </si>
  <si>
    <t>B20856050002</t>
  </si>
  <si>
    <t>O20858650002</t>
  </si>
  <si>
    <t>O20858680002</t>
  </si>
  <si>
    <t>O20858990002</t>
  </si>
  <si>
    <t>O20859200002</t>
  </si>
  <si>
    <t>O20859790002</t>
  </si>
  <si>
    <t>O20859860002</t>
  </si>
  <si>
    <t>O20860240002</t>
  </si>
  <si>
    <t>O20860410002</t>
  </si>
  <si>
    <t>O20860480002</t>
  </si>
  <si>
    <t>O20860490002</t>
  </si>
  <si>
    <t>B20858670002</t>
  </si>
  <si>
    <t>B20858690002</t>
  </si>
  <si>
    <t>B20858880002</t>
  </si>
  <si>
    <t>B20858910002</t>
  </si>
  <si>
    <t>B20859190002</t>
  </si>
  <si>
    <t>B20859210002</t>
  </si>
  <si>
    <t>B20859220002</t>
  </si>
  <si>
    <t>O20862370002</t>
  </si>
  <si>
    <t>O20862450002</t>
  </si>
  <si>
    <t>O20862510002</t>
  </si>
  <si>
    <t>O20862520002</t>
  </si>
  <si>
    <t>O20862530002</t>
  </si>
  <si>
    <t>O20862540002</t>
  </si>
  <si>
    <t>O20862550002</t>
  </si>
  <si>
    <t>O20862580002</t>
  </si>
  <si>
    <t>B20862100002</t>
  </si>
  <si>
    <t>B20862110002</t>
  </si>
  <si>
    <t>B20862390002</t>
  </si>
  <si>
    <t>B20862410002</t>
  </si>
  <si>
    <t>B20862430002</t>
  </si>
  <si>
    <t>O20865200002</t>
  </si>
  <si>
    <t>O20866970002</t>
  </si>
  <si>
    <t>O20867070002</t>
  </si>
  <si>
    <t>B20865520002</t>
  </si>
  <si>
    <t>B20865540002</t>
  </si>
  <si>
    <t>B20865580002</t>
  </si>
  <si>
    <t>B20865590002</t>
  </si>
  <si>
    <t>B20865600002</t>
  </si>
  <si>
    <t>B20865700002</t>
  </si>
  <si>
    <t>B20865710002</t>
  </si>
  <si>
    <t>B20865780002</t>
  </si>
  <si>
    <t>B20865800002</t>
  </si>
  <si>
    <t>O20868740002</t>
  </si>
  <si>
    <t>O20868930002</t>
  </si>
  <si>
    <t>O20868970002</t>
  </si>
  <si>
    <t>O20868980002</t>
  </si>
  <si>
    <t>O20868990002</t>
  </si>
  <si>
    <t>O20869080002</t>
  </si>
  <si>
    <t>O20869120002</t>
  </si>
  <si>
    <t>O20869220002</t>
  </si>
  <si>
    <t>O20869260002</t>
  </si>
  <si>
    <t>O20869280002</t>
  </si>
  <si>
    <t>O20869480002</t>
  </si>
  <si>
    <t>B20869340002</t>
  </si>
  <si>
    <t>B20869360002</t>
  </si>
  <si>
    <t>O20871940002</t>
  </si>
  <si>
    <t>O20871970002</t>
  </si>
  <si>
    <t>O20871980002</t>
  </si>
  <si>
    <t>O20872080002</t>
  </si>
  <si>
    <t>O20872090002</t>
  </si>
  <si>
    <t>O20872100002</t>
  </si>
  <si>
    <t>O20872380002</t>
  </si>
  <si>
    <t>O20872610002</t>
  </si>
  <si>
    <t>O20872920002</t>
  </si>
  <si>
    <t>O20872970002</t>
  </si>
  <si>
    <t>O20873270002</t>
  </si>
  <si>
    <t>O20873900002</t>
  </si>
  <si>
    <t>B20871920002</t>
  </si>
  <si>
    <t>B20872170002</t>
  </si>
  <si>
    <t>B20872600002</t>
  </si>
  <si>
    <t>O20875860002</t>
  </si>
  <si>
    <t>O20875990002</t>
  </si>
  <si>
    <t>O20876000002</t>
  </si>
  <si>
    <t>O20876040002</t>
  </si>
  <si>
    <t>O20876270002</t>
  </si>
  <si>
    <t>O20876440002</t>
  </si>
  <si>
    <t>O20876450002</t>
  </si>
  <si>
    <t>O20876880002</t>
  </si>
  <si>
    <t>O20876850002</t>
  </si>
  <si>
    <t>B20875890002</t>
  </si>
  <si>
    <t>B20875960002</t>
  </si>
  <si>
    <t>O20878700002</t>
  </si>
  <si>
    <t>O20878910002</t>
  </si>
  <si>
    <t>O20878920002</t>
  </si>
  <si>
    <t>O20879080002</t>
  </si>
  <si>
    <t>O20879100002</t>
  </si>
  <si>
    <t>O20879220002</t>
  </si>
  <si>
    <t>O20879260002</t>
  </si>
  <si>
    <t>O20879270002</t>
  </si>
  <si>
    <t>O20879280002</t>
  </si>
  <si>
    <t>O20879340002</t>
  </si>
  <si>
    <t>O20879820002</t>
  </si>
  <si>
    <t>O20879870002</t>
  </si>
  <si>
    <t>B20879190002</t>
  </si>
  <si>
    <t>O20882480002</t>
  </si>
  <si>
    <t>O20882610002</t>
  </si>
  <si>
    <t>O20882630002</t>
  </si>
  <si>
    <t>O20882640002</t>
  </si>
  <si>
    <t>O20882840002</t>
  </si>
  <si>
    <t>O20882980002</t>
  </si>
  <si>
    <t>O20883350002</t>
  </si>
  <si>
    <t>O20883400002</t>
  </si>
  <si>
    <t>O20883630002</t>
  </si>
  <si>
    <t>B20882470002</t>
  </si>
  <si>
    <t>B20882620002</t>
  </si>
  <si>
    <t>B20883180002</t>
  </si>
  <si>
    <t>O20886250002</t>
  </si>
  <si>
    <t>O20886550002</t>
  </si>
  <si>
    <t>O20887030002</t>
  </si>
  <si>
    <t>O20887050002</t>
  </si>
  <si>
    <t>O20887090002</t>
  </si>
  <si>
    <t>O20887130002</t>
  </si>
  <si>
    <t>O20887140002</t>
  </si>
  <si>
    <t>O20887200002</t>
  </si>
  <si>
    <t>O20887390002</t>
  </si>
  <si>
    <t>O20888110002</t>
  </si>
  <si>
    <t>B20885990002</t>
  </si>
  <si>
    <t>B20886450002</t>
  </si>
  <si>
    <t>S10514230001</t>
  </si>
  <si>
    <t>S10514230003</t>
  </si>
  <si>
    <t>G21264580004</t>
  </si>
  <si>
    <t>G21266530004</t>
  </si>
  <si>
    <t>S10514760003</t>
  </si>
  <si>
    <t>Q17423220002</t>
  </si>
  <si>
    <t>S10515060001</t>
  </si>
  <si>
    <t>S10515090001</t>
  </si>
  <si>
    <t>S10515090003</t>
  </si>
  <si>
    <t>S10515210003</t>
  </si>
  <si>
    <t>S10515650003</t>
  </si>
  <si>
    <t>S10515650001</t>
  </si>
  <si>
    <t>S10516020001</t>
  </si>
  <si>
    <t>G21305680003</t>
  </si>
  <si>
    <t>S10516130001</t>
  </si>
  <si>
    <t>S10516130003</t>
  </si>
  <si>
    <t>S10516320001</t>
  </si>
  <si>
    <t>L00050280001</t>
  </si>
  <si>
    <t>J05325280002</t>
  </si>
  <si>
    <t>S10516490002</t>
  </si>
  <si>
    <t>S10516500001</t>
  </si>
  <si>
    <t>S10516850003</t>
  </si>
  <si>
    <t>S10516850001</t>
  </si>
  <si>
    <t>S10516440002</t>
  </si>
  <si>
    <t>F0011625</t>
  </si>
  <si>
    <t>Q17450690002</t>
  </si>
  <si>
    <t>Q17450700002</t>
  </si>
  <si>
    <t>G21338640004</t>
  </si>
  <si>
    <t>S10517300001</t>
  </si>
  <si>
    <t>S10518720001</t>
  </si>
  <si>
    <t>S10518720004</t>
  </si>
  <si>
    <t>Q17461640002</t>
  </si>
  <si>
    <t>S10519110001</t>
  </si>
  <si>
    <t>S10519290003</t>
  </si>
  <si>
    <t>S10519040003</t>
  </si>
  <si>
    <t>S10519000003</t>
  </si>
  <si>
    <t>Q17468180002</t>
  </si>
  <si>
    <t>G21381980004</t>
  </si>
  <si>
    <t>J05339830002</t>
  </si>
  <si>
    <t>J05339850002</t>
  </si>
  <si>
    <t>S10521300003</t>
  </si>
  <si>
    <t>S10521370003</t>
  </si>
  <si>
    <t>F0011664</t>
  </si>
  <si>
    <t>Q17477220002</t>
  </si>
  <si>
    <t>S10523590003</t>
  </si>
  <si>
    <t>S10523690001</t>
  </si>
  <si>
    <t>S10523680004</t>
  </si>
  <si>
    <t>S10523690004</t>
  </si>
  <si>
    <t>S10523640003</t>
  </si>
  <si>
    <t>S10523680001</t>
  </si>
  <si>
    <t>S10523890001</t>
  </si>
  <si>
    <t>G21418230003</t>
  </si>
  <si>
    <t>G21418370003</t>
  </si>
  <si>
    <t>S10524110003</t>
  </si>
  <si>
    <t>S10524400003</t>
  </si>
  <si>
    <t>S10524520003</t>
  </si>
  <si>
    <t>S10525120002</t>
  </si>
  <si>
    <t>S10525140001</t>
  </si>
  <si>
    <t>S10524920003</t>
  </si>
  <si>
    <t>S10524890003</t>
  </si>
  <si>
    <t>S10524910002</t>
  </si>
  <si>
    <t>G21433350001</t>
  </si>
  <si>
    <t>Q17501160002</t>
  </si>
  <si>
    <t>G21447920002</t>
  </si>
  <si>
    <t>G21447930001</t>
  </si>
  <si>
    <t>S10525980003</t>
  </si>
  <si>
    <t>S10526580002</t>
  </si>
  <si>
    <t>G21461360003</t>
  </si>
  <si>
    <t>S10526300003</t>
  </si>
  <si>
    <t>S10526350001</t>
  </si>
  <si>
    <t>S10526660001</t>
  </si>
  <si>
    <t>S10526390001</t>
  </si>
  <si>
    <t>Q17514420002</t>
  </si>
  <si>
    <t>Q17514900002</t>
  </si>
  <si>
    <t>S10527620003</t>
  </si>
  <si>
    <t>S10527680003</t>
  </si>
  <si>
    <t>Q17521590002</t>
  </si>
  <si>
    <t>Q17521600002</t>
  </si>
  <si>
    <t>S10528840001</t>
  </si>
  <si>
    <t>S10528860003</t>
  </si>
  <si>
    <t>S10528860001</t>
  </si>
  <si>
    <t>F0011744</t>
  </si>
  <si>
    <t>G21505160003</t>
  </si>
  <si>
    <t>Q17530060002</t>
  </si>
  <si>
    <t>S10529190001</t>
  </si>
  <si>
    <t>S10529210001</t>
  </si>
  <si>
    <t>S10529430003</t>
  </si>
  <si>
    <t>S10529420003</t>
  </si>
  <si>
    <t>S10529770001</t>
  </si>
  <si>
    <t>G21521560004</t>
  </si>
  <si>
    <t>T04412450001</t>
  </si>
  <si>
    <t>T04412470001</t>
  </si>
  <si>
    <t>T04412490001</t>
  </si>
  <si>
    <t>T04412510001</t>
  </si>
  <si>
    <t>T04412530001</t>
  </si>
  <si>
    <t>T04412550001</t>
  </si>
  <si>
    <t>T04412570001</t>
  </si>
  <si>
    <t>T04412590001</t>
  </si>
  <si>
    <t>T04412610001</t>
  </si>
  <si>
    <t>T04412630001</t>
  </si>
  <si>
    <t>T04412650001</t>
  </si>
  <si>
    <t>T04412670001</t>
  </si>
  <si>
    <t>T04412690001</t>
  </si>
  <si>
    <t>T04412710001</t>
  </si>
  <si>
    <t>T04412730001</t>
  </si>
  <si>
    <t>T04412750001</t>
  </si>
  <si>
    <t>T04412770001</t>
  </si>
  <si>
    <t>T04412790001</t>
  </si>
  <si>
    <t>T04412810001</t>
  </si>
  <si>
    <t>T04412830001</t>
  </si>
  <si>
    <t>T04412850001</t>
  </si>
  <si>
    <t>T04412870001</t>
  </si>
  <si>
    <t>T04412890001</t>
  </si>
  <si>
    <t>T04412910001</t>
  </si>
  <si>
    <t>T04412930001</t>
  </si>
  <si>
    <t>T04412950001</t>
  </si>
  <si>
    <t>T04412970001</t>
  </si>
  <si>
    <t>T04413050001</t>
  </si>
  <si>
    <t>T04412990001</t>
  </si>
  <si>
    <t>T04413010001</t>
  </si>
  <si>
    <t>T04413030001</t>
  </si>
  <si>
    <t>T04413070001</t>
  </si>
  <si>
    <t>T04413090001</t>
  </si>
  <si>
    <t>T04413110001</t>
  </si>
  <si>
    <t>T04413130001</t>
  </si>
  <si>
    <t>T04413150001</t>
  </si>
  <si>
    <t>T04413170001</t>
  </si>
  <si>
    <t>T04413190001</t>
  </si>
  <si>
    <t>T04413210001</t>
  </si>
  <si>
    <t>T04413230001</t>
  </si>
  <si>
    <t>T04413250001</t>
  </si>
  <si>
    <t>T04413270001</t>
  </si>
  <si>
    <t>T04413290001</t>
  </si>
  <si>
    <t>T04413310001</t>
  </si>
  <si>
    <t>T04413330001</t>
  </si>
  <si>
    <t>T04413350001</t>
  </si>
  <si>
    <t>T04413370001</t>
  </si>
  <si>
    <t>T04413390001</t>
  </si>
  <si>
    <t>T04413410001</t>
  </si>
  <si>
    <t>T04413430001</t>
  </si>
  <si>
    <t>T04413450001</t>
  </si>
  <si>
    <t>T04413470001</t>
  </si>
  <si>
    <t>T04413490001</t>
  </si>
  <si>
    <t>T04413510001</t>
  </si>
  <si>
    <t>T04413530001</t>
  </si>
  <si>
    <t>T04413550001</t>
  </si>
  <si>
    <t>T04413570001</t>
  </si>
  <si>
    <t>T04413590001</t>
  </si>
  <si>
    <t>T04413610001</t>
  </si>
  <si>
    <t>T04413630001</t>
  </si>
  <si>
    <t>T04413650001</t>
  </si>
  <si>
    <t>T04413670001</t>
  </si>
  <si>
    <t>T04413760001</t>
  </si>
  <si>
    <t>T04413690001</t>
  </si>
  <si>
    <t>T04413720001</t>
  </si>
  <si>
    <t>T04413740001</t>
  </si>
  <si>
    <t>T04413780001</t>
  </si>
  <si>
    <t>T04413800001</t>
  </si>
  <si>
    <t>T04413820001</t>
  </si>
  <si>
    <t>T04413840001</t>
  </si>
  <si>
    <t>T04413860001</t>
  </si>
  <si>
    <t>T04413880001</t>
  </si>
  <si>
    <t>T04413900001</t>
  </si>
  <si>
    <t>T04413920001</t>
  </si>
  <si>
    <t>T04413940001</t>
  </si>
  <si>
    <t>T04413960001</t>
  </si>
  <si>
    <t>T04413980001</t>
  </si>
  <si>
    <t>T04414000001</t>
  </si>
  <si>
    <t>T04414020001</t>
  </si>
  <si>
    <t>T04414040001</t>
  </si>
  <si>
    <t>T04414060001</t>
  </si>
  <si>
    <t>T04414080001</t>
  </si>
  <si>
    <t>T04414100001</t>
  </si>
  <si>
    <t>T04414120001</t>
  </si>
  <si>
    <t>T04414140001</t>
  </si>
  <si>
    <t>T04414160001</t>
  </si>
  <si>
    <t>T04414180001</t>
  </si>
  <si>
    <t>T04414200001</t>
  </si>
  <si>
    <t>T04414220001</t>
  </si>
  <si>
    <t>T04414240001</t>
  </si>
  <si>
    <t>T04414260001</t>
  </si>
  <si>
    <t>T04414280001</t>
  </si>
  <si>
    <t>T04414300001</t>
  </si>
  <si>
    <t>T04414320001</t>
  </si>
  <si>
    <t>T04414340001</t>
  </si>
  <si>
    <t>T04414360001</t>
  </si>
  <si>
    <t>T04414440001</t>
  </si>
  <si>
    <t>T04414380001</t>
  </si>
  <si>
    <t>T04414400001</t>
  </si>
  <si>
    <t>T04414420001</t>
  </si>
  <si>
    <t>T04414460001</t>
  </si>
  <si>
    <t>T04414480001</t>
  </si>
  <si>
    <t>T04414500001</t>
  </si>
  <si>
    <t>T04414520001</t>
  </si>
  <si>
    <t>T04414540001</t>
  </si>
  <si>
    <t>T04414560001</t>
  </si>
  <si>
    <t>T04414580001</t>
  </si>
  <si>
    <t>T04414600001</t>
  </si>
  <si>
    <t>T04414620001</t>
  </si>
  <si>
    <t>T04414640001</t>
  </si>
  <si>
    <t>T04414660001</t>
  </si>
  <si>
    <t>T04414680001</t>
  </si>
  <si>
    <t>T04414700001</t>
  </si>
  <si>
    <t>S10530510003</t>
  </si>
  <si>
    <t>S10531010003</t>
  </si>
  <si>
    <t>S10531030003</t>
  </si>
  <si>
    <t>S10530920003</t>
  </si>
  <si>
    <t>Q17545640002</t>
  </si>
  <si>
    <t>F0011789</t>
  </si>
  <si>
    <t>S10532170003</t>
  </si>
  <si>
    <t>J05354850001</t>
  </si>
  <si>
    <t>G21553500003</t>
  </si>
  <si>
    <t>F0011804</t>
  </si>
  <si>
    <t>F0011800</t>
  </si>
  <si>
    <t>S10533630002</t>
  </si>
  <si>
    <t>G21560990001</t>
  </si>
  <si>
    <t>S10533450003</t>
  </si>
  <si>
    <t>S10533560003</t>
  </si>
  <si>
    <t>S10534780001</t>
  </si>
  <si>
    <t>00099021001 DEPOSITO DE EFECTIVO, DEPOSITANTE: ANTONIO ARUQUIPA MALLEA, CONCEPTO: DEVOLUCION DE RETROACTIVO, CUENTA DE DEPOSITO: CUENTA UNICA DEL TESORO</t>
  </si>
  <si>
    <t>00099021001 DEPOSITO DE EFECTIVO, DEPOSITANTE: JUAN CARLOS RUIZ RADA, CONCEPTO: PLAN PAGO MENSUAL-00099021001 DEVOLUCION DE COBRO INDEBIDO, CUENTA DE DEPOSITO: CUENTA UNICA DEL TESORO</t>
  </si>
  <si>
    <t>00099021001 DEPOSITO DE EFECTIVO, DEPOSITANTE: CIRO CARLOS JINES ESTRADA, CONCEPTO: DEVOLUCION DE UNA DUODECIMA DE AGUINALDO DICIEMBRE 2022|, CUENTA DE DEPOSITO: CUENTA UNICA DEL TESORO</t>
  </si>
  <si>
    <t>00099021001 DEPOSITO DE EFECTIVO, DEPOSITANTE: SONIA ELDER VILDOZO VDA DE TARQUI, CONCEPTO: COBRO INDEBIDO, CUENTA DE DEPOSITO: CUENTA UNICA DEL TESORO</t>
  </si>
  <si>
    <t>00046171101 DEPOSITO DE EFECTIVO, DEPOSITANTE: MEDI-DENT S.R.L., CONCEPTO: (1) SANCION JURIDICA, CUENTA DE DEPOSITO: CUENTA UNICA DEL TESORO</t>
  </si>
  <si>
    <t>00099021001 DEPOSITO DE EFECTIVO, DEPOSITANTE: EDUARDO VERA BUSTILLOS, CONCEPTO: DEVOLUCIÓN DE 10 DIAS NO TRABAJADOS DEL MES DE JUNIO 2022, CUENTA DE DEPOSITO: CUENTA UNICA DEL TESORO</t>
  </si>
  <si>
    <t>00099021001 DEPOSITO DE EFECTIVO, DEPOSITANTE: EDUARDO VERA BUSTILLOS, CONCEPTO: DEVOLUCIÓN DE SALARIO DEL MES DE JULIO 2022, CUENTA DE DEPOSITO: CUENTA UNICA DEL TESORO</t>
  </si>
  <si>
    <t>00099021001 DEPOSITO DE EFECTIVO, DEPOSITANTE: ADOLFO GUSTAVO ORTIZ BOZO, CONCEPTO: DEVOLUCION DE DEUDA, CUENTA DE DEPOSITO: CUENTA UNICA DEL TESORO /DJBR.</t>
  </si>
  <si>
    <t>00099021001 DEP.DE CHEQ.AJENOS,RET.DE CAM.,CONCEPTO: DEVOLUCIÓN DE PASAJES AL EXTERIOR NO UTILIZADOS,DEP.: CARLOS VARGAS ORTIZ , PROCEDENCIA: BANCO UNION S.A., CHEQUE: 511, FECHA DE EMISION:29/12/2022 /DJBR.</t>
  </si>
  <si>
    <t>00099021001 DEP.DE CHEQ.AJENOS,RET.DE CAM.,CONCEPTO: DEVOLUCIÓN DE PASAJES AL EXTERIOR NO UTILIZADOS,DEP.: CARLOS VARGAS ORTIZ , PROCEDENCIA: BANCO UNION S.A., CHEQUE: 510, FECHA DE EMISION:29/12/2022 /DJBR.</t>
  </si>
  <si>
    <t>00099021001 DEPOSITO DE EFECTIVO, DEPOSITANTE: AMERICO PANIAGUA MONASTERIOS, CONCEPTO: COMPROMISO DE DEVOLUCION DE DEUDA, CUENTA DE DEPOSITO: CUENTA UNICA DEL TESORO /DJBR.</t>
  </si>
  <si>
    <t>00099021001 DEPOSITO DE EFECTIVO, DEPOSITANTE: JORGE NINA BERNAL, CONCEPTO: DEVOLUCION POR DOBLE PERCEPCION DE ACUERDO A CONVENIO DE PAGO N°004/2021-SENASIR, CUENTA DE DEPOSITO: CUENTA UNICA DEL TESORO</t>
  </si>
  <si>
    <t>00099021001 DEPOSITO DE EFECTIVO, DEPOSITANTE: URSINA MANUELO CORNEJO, CONCEPTO: DEVOLUCION COBRO INDEBIDO POR INCONSISTENCIAS DE COTIZACIONES SENASIR, CUENTA DE DEPOSITO: CUENTA UNICA DEL TESORO</t>
  </si>
  <si>
    <t>00046171101 DEPOSITO DE EFECTIVO, DEPOSITANTE: RIGAAN IMPORT - EXPORT, CONCEPTO: SANCION POR INCUMPLIMIENTO A REINSCRIPCION GESTION XXIII, CUENTA DE DEPOSITO: CUENTA UNICA DEL TESORO</t>
  </si>
  <si>
    <t>00099021001 DEPOSITO DE EFECTIVO, DEPOSITANTE: EDGAR ENRIQUE POMAR MENESES, CONCEPTO: DEVOLUCION PASAJE AEREO A COBIJA AL MIN PRESIDENCIA, CUENTA DE DEPOSITO: CUENTA UNICA DEL TESORO</t>
  </si>
  <si>
    <t>00099021001 DEPOSITO DE EFECTIVO, DEPOSITANTE: EDGAR ENRIQUE POMAR MENESES, CONCEPTO: DEVOLUCION PASAJE AEREO LA PAZ - CBBA DE 27/10/2022 AL MIN PRESIDENCIA, CUENTA DE DEPOSITO: CUENTA UNICA DEL TESORO</t>
  </si>
  <si>
    <t>00099021001 DEPOSITO DE EFECTIVO, DEPOSITANTE: EDGAR ENRIQUE POMAR MENESES, CONCEPTO: DEVOLUCION PASAJE AEREO A SUCRE DE 21/07/2022 AL MIN PRESIDENCIA, CUENTA DE DEPOSITO: CUENTA UNICA DEL TESORO</t>
  </si>
  <si>
    <t>00099021001 DEPOSITO DE EFECTIVO, DEPOSITANTE: JACQUELINE JUANA MARIN MOYA, CONCEPTO: DEVOLUCION DE RETROACTIVO, CUENTA DE DEPOSITO: CUENTA UNICA DEL TESORO</t>
  </si>
  <si>
    <t>00099021001 DEPOSITO DE EFECTIVO, DEPOSITANTE: GARY VILLARROEL CHUQUIMIA, CONCEPTO: DEVOLUCION A SENASIR COBRO INDEBIDO, CUENTA DE DEPOSITO: CUENTA UNICA DEL TESORO</t>
  </si>
  <si>
    <t>00389012001 DEPOSITO DE EFECTIVO, DEPOSITANTE: FERNANDO ZENON FLORES ORTIZ, CONCEPTO: DEVOLUCION DE FONDOS SEGUN PREVENTIVO N°1788 DA(01), CUENTA DE DEPOSITO: CUENTA UNICA DEL TESORO</t>
  </si>
  <si>
    <t>00389042001 DEPOSITO DE EFECTIVO, DEPOSITANTE: ERLAND KOKIN GARCIA BUSTAMANTE, CONCEPTO: DEVOLUCION DE FONDOS SEGUN PREVENTIVO N°249, CUENTA DE DEPOSITO: CUENTA UNICA DEL TESORO</t>
  </si>
  <si>
    <t>00389012001 DEPOSITO DE EFECTIVO, DEPOSITANTE: RICHARD ORLANDO HERBAS CHOQUE, CONCEPTO: DEVOLUCION DE FONDOS SEGUN PREVENTIVO N° 880, CUENTA DE DEPOSITO: CUENTA UNICA DEL TESORO</t>
  </si>
  <si>
    <t>00389012001 DEPOSITO DE EFECTIVO, DEPOSITANTE: GUSTAVO ARMANDO ILLANES VERTIZ BLANCO, CONCEPTO: DEVOLUCION DE FONDOS SIG. PREVENTIVO N°155 DA 01, CUENTA DE DEPOSITO: CUENTA UNICA DEL TESORO</t>
  </si>
  <si>
    <t>00046171101 DEPOSITO DE EFECTIVO, DEPOSITANTE: EMPRESA FL PHARMA SRL, CONCEPTO: SANCION JURÍDICA, CUENTA DE DEPOSITO: CUENTA UNICA DEL TESORO</t>
  </si>
  <si>
    <t>00389012001 DEPOSITO DE EFECTIVO, DEPOSITANTE: NAABOL, CONCEPTO: DEVOLUCION DE FONDOS SEGUN N° PREVENTIVO :1900, CUENTA DE DEPOSITO: CUENTA UNICA DEL TESORO</t>
  </si>
  <si>
    <t>00099021001 DEPOSITO DE EFECTIVO, DEPOSITANTE: ALBERTO PELAGIO ALVARADO, CONCEPTO: DEVOLUCION DE RECURSOS NO EJECUTADOS EN EL CAMPAMENTO DEPORTIVO NACIONAL COCHABAMBA, CUENTA DE DEPOSITO: CUENTA UNICA DEL TESORO /DJBR.</t>
  </si>
  <si>
    <t>00099021001 DEPOSITO DE EFECTIVO, DEPOSITANTE: CONSTANTINO TARQUI CONDORI, CONCEPTO: DEVOLUCION POR DOBLE PERCEPCION OCTUBRE Y NOVIEMBRE DE 2022 MAS DUODECIMAS AGUINALDO, CUENTA DE DEPOSITO: CUENTA UNICA DEL TESORO</t>
  </si>
  <si>
    <t>00099021001 DEP.DE CHEQ.AJENOS,RET.DE CAM.,CONCEPTO: SALDOS NO EJECUTADOS,DEP.: PROGRAMA NACIONAL DE POST. ALFABETIZACION , PROCEDENCIA: BANCO UNION S.A., CHEQUE: 5893, FECHA DE EMISION:30/12/2022</t>
  </si>
  <si>
    <t>00046171101 DEP.DE CHEQ.AJENOS,RET.DE CAM.,CONCEPTO: CRISTIAN EDUARDO DOMINGUEZ QUINTEROS,DEP.: BANCO UNION S.A. , PROCEDENCIA: BANCO UNION S.A., CHEQUE: 187911, FECHA DE EMISION:04/01/2023</t>
  </si>
  <si>
    <t>00046171101 DEP.DE CHEQ.AJENOS,RET.DE CAM.,CONCEPTO: CRISTIAN EDUARDO DOMINNGUEZ QUINTEROS,DEP.: BANCO UNION S.A. , PROCEDENCIA: BANCO UNION S.A., CHEQUE: 187912, FECHA DE EMISION:04/01/2023</t>
  </si>
  <si>
    <t>00099021001 DEPOSITO DE EFECTIVO, DEPOSITANTE: DENIS ALEJANDRO SALGUERO SILES, CONCEPTO: DEVOLUCIÓN HABERES NOVIEMBRE, CUENTA DE DEPOSITO: CUENTA UNICA DEL TESORO</t>
  </si>
  <si>
    <t>00513212001 DEPOSITO DE EFECTIVO, DEPOSITANTE: YPFB, CONCEPTO: REVERSION DE FONDOS, CUENTA DE DEPOSITO: CUENTA UNICA DEL TESORO</t>
  </si>
  <si>
    <t>00099021001 DEPOSITO DE EFECTIVO, DEPOSITANTE: ROSSMARY BARRERA VINO, CONCEPTO: PAGO POR CONVENIO CON SENASIR, CUENTA DE DEPOSITO: CUENTA UNICA DEL TESORO</t>
  </si>
  <si>
    <t>00099021001 DEPOSITO DE EFECTIVO, DEPOSITANTE: BENEDICTA CERON VDA DE CALLE, CONCEPTO: SUSCRIPCION DE CONVENIO PARA EL PAGO DE LO ADEUDADO, CUENTA DE DEPOSITO: CUENTA UNICA DEL TESORO</t>
  </si>
  <si>
    <t>00099021001 DEPOSITO DE EFECTIVO, DEPOSITANTE: CELESTINO ZABALA MORENO, CONCEPTO: DEVOLUCION POR SALDO NO UTILIZADO DEL PREVENTIVO C31 202/2022 A FAVOR DEL INIAF, CUENTA DE DEPOSITO: CUENTA UNICA DEL TESORO</t>
  </si>
  <si>
    <t>00099021001 DEPOSITO DE EFECTIVO, DEPOSITANTE: ROBERTO FLOR CALZADILLA, CONCEPTO: DEVOLUCION, CUENTA DE DEPOSITO: CUENTA UNICA DEL TESORO</t>
  </si>
  <si>
    <t>00099021001 DEPOSITO DE EFECTIVO, DEPOSITANTE: DOMINGO CALLISAYA CALLISAYA, CONCEPTO: DEVOLUCION DE DEUDA, CUENTA DE DEPOSITO: CUENTA UNICA DEL TESORO /DJBR.</t>
  </si>
  <si>
    <t>00099021001 DEPOSITO DE EFECTIVO, DEPOSITANTE: WENDY MARIN MENDOZA, CONCEPTO: DEVOLUCION, CUENTA DE DEPOSITO: CUENTA UNICA DEL TESORO</t>
  </si>
  <si>
    <t>00099021001 DEPOSITO DE EFECTIVO, DEPOSITANTE: FELICIANO HUANCA LAURA, CONCEPTO: DEVOLUCION DE COBRO INDEBIDO, CUENTA DE DEPOSITO: CUENTA UNICA DEL TESORO</t>
  </si>
  <si>
    <t>00422012001 DEPOSITO DE EFECTIVO, DEPOSITANTE: SHEYLA RAMOS, CONCEPTO: DEVOLUCIÓN, CUENTA DE DEPOSITO: CUENTA UNICA DEL TESORO</t>
  </si>
  <si>
    <t>00422012001 DEPOSITO DE EFECTIVO, DEPOSITANTE: ALFREDO GUEVARA, CONCEPTO: DEVOLUCIÓN, CUENTA DE DEPOSITO: CUENTA UNICA DEL TESORO</t>
  </si>
  <si>
    <t>00422012001 DEPOSITO DE EFECTIVO, DEPOSITANTE: MARIANA MOLINA, CONCEPTO: DEVOLUCIÓN, CUENTA DE DEPOSITO: CUENTA UNICA DEL TESORO</t>
  </si>
  <si>
    <t>00099021001 DEPOSITO DE EFECTIVO, DEPOSITANTE: JUAN ZARCO APAZA, CONCEPTO: DEVOLUCION DE RETROACTIVO, CUENTA DE DEPOSITO: CUENTA UNICA DEL TESORO</t>
  </si>
  <si>
    <t>00099021001 DEPOSITO DE EFECTIVO, DEPOSITANTE: ROCIO MOLINA, CONCEPTO: DEVOLUCION PASAJE 9302408205671, CUENTA DE DEPOSITO: CUENTA UNICA DEL TESORO</t>
  </si>
  <si>
    <t>00099021001 DEPOSITO DE EFECTIVO, DEPOSITANTE: ROCIO MOLINA, CONCEPTO: DEV. PASAJE 93024082005406 AL MIN PRESIDENCIA, CUENTA DE DEPOSITO: CUENTA UNICA DEL TESORO</t>
  </si>
  <si>
    <t>00099021001 DEPOSITO DE EFECTIVO, DEPOSITANTE: YHOLA JUANITA YANARICO GABINCHA, CONCEPTO: COBRO INDEBIDO POR NUEVAS NUPCIAS, CUENTA DE DEPOSITO: CUENTA UNICA DEL TESORO</t>
  </si>
  <si>
    <t>00099021001 DEPOSITO DE EFECTIVO, DEPOSITANTE: MARION ROSSIO VILLEGAS ESCALERA, CONCEPTO: DEV. DE 1 MES DE DUODECIMA DE AGUINALDO DH. SRA. CATALINA ESCALERA VDA DE BRAVO, CUENTA DE DEPOSITO: CUENTA UNICA DEL TESORO</t>
  </si>
  <si>
    <t>00099021001 DEPOSITO DE EFECTIVO, DEPOSITANTE: MARCELO ALBERTO ANTONIO ALVAREZ GARCIA TARIFA, CONCEPTO: DEVOLUCION DE PAGO UNICO D.S. 822, CUENTA DE DEPOSITO: CUENTA UNICA DEL TESORO</t>
  </si>
  <si>
    <t>00099021001 DEPOSITO DE EFECTIVO, DEPOSITANTE: DIEGO MAURICIO PRIETO HERBAS, CONCEPTO: DEVOLUCION RETROACTIVO, CUENTA DE DEPOSITO: CUENTA UNICA DEL TESORO /DJBR.</t>
  </si>
  <si>
    <t>00016011101 DEPOSITO DE EFECTIVO, DEPOSITANTE: LIBRERIA DEL MINISTERIO DE EDUCACION, CONCEPTO: VENTA DE MATERIAL BIBLIOGRAFICO Y/O MULTIMEDIA DE LA LIBRERIA DEL MINISTERIO DE EDUCACION, CUENTA DE DEPOSITO: CUENTA UNICA DEL TESORO</t>
  </si>
  <si>
    <t>00099021001 DEPOSITO DE EFECTIVO, DEPOSITANTE: FILOMON HINOJOSA TORRICO, CONCEPTO: DEVOLUCIÓN POR SALDO NO UTILIZADO DEL PREVENTIVO C-31 (148)/2022, CUENTA DE DEPOSITO: CUENTA UNICA DEL TESORO /DJBR.</t>
  </si>
  <si>
    <t>00099021001 DEP.DE CHEQ.AJENOS,RET.DE CAM.,CONCEPTO: RAUL MALDONADO AYALA,DEP.: BANCO UNION SA , PROCEDENCIA: BANCO UNION S.A., CHEQUE: 187913, FECHA DE EMISION:05/01/2023</t>
  </si>
  <si>
    <t>00099021001 DEP.DE CHEQ.AJENOS,RET.DE CAM.,CONCEPTO: DEVOLUCION DE CC NO COBRADA SEPTIEMBRE 2022,DEP.: LA VITALICIA SEGUROS Y REASEGUROS DE VIDA S.A. , PROCEDENCIA: BANCO BISA S.A., CHEQUE: 80284, FECHA DE EMISION:05/01/2023</t>
  </si>
  <si>
    <t>00099021001 DEP.DE CHEQ.AJENOS,RET.DE CAM.,CONCEPTO: DEVOLUCION DE CC NO COBRADA SEPTIEMBRE 2022,DEP.: LA VITALICIA SEGUROS Y REASEGUROS DE VIDA S.A. , PROCEDENCIA: BANCO BISA S.A., CHEQUE: 1867357, FECHA DE EMISION:05/01/2023</t>
  </si>
  <si>
    <t>00099021001 DEPOSITO DE EFECTIVO, DEPOSITANTE: NEPTALI GODOY HELGUERO, CONCEPTO: DEVOLUCION POR DOBLE PERCEPCION, CUENTA DE DEPOSITO: CUENTA UNICA DEL TESORO</t>
  </si>
  <si>
    <t>00099021001 DEPOSITO DE EFECTIVO, DEPOSITANTE: BETHY CONDE GUTIERREZ, CONCEPTO: DEVOLUCION DE UNA DUODECIMA DE AGUINALDO, CUENTA DE DEPOSITO: CUENTA UNICA DEL TESORO</t>
  </si>
  <si>
    <t>00099021001 DEPOSITO DE EFECTIVO, DEPOSITANTE: MARIA DE LAS MERCEDES CHAMBI BUTRON, CONCEPTO: DEVOLUCION DE GASTOS JUDICIALES NO DESCARGADOS C-31 N°583/2022, CUENTA DE DEPOSITO: CUENTA UNICA DEL TESORO /DJBR.</t>
  </si>
  <si>
    <t>00099021001 DEPOSITO DE EFECTIVO, DEPOSITANTE: LUIS ALBERTO CABEZAS LLUSCO, CONCEPTO: PAGO DE ENERGIA ELECTRICA, CUENTA DE DEPOSITO: CUENTA UNICA DEL TESORO</t>
  </si>
  <si>
    <t>00099021001 DEPOSITO DE EFECTIVO, DEPOSITANTE: VICENTA IRENE NAVA, CONCEPTO: DEVOLUCION POR DOBLE PERCEPCION, CUENTA DE DEPOSITO: CUENTA UNICA DEL TESORO</t>
  </si>
  <si>
    <t>00099021001 DEPOSITO DE EFECTIVO, DEPOSITANTE: JORGE JUANIQUINA AGATA, CONCEPTO: DEVOLUCION POR REMUNERACION MAXIMA PERMITIDA EN EL SECTOR PUBLICO DICIEMBRE 2022, CUENTA DE DEPOSITO: CUENTA UNICA DEL TESORO</t>
  </si>
  <si>
    <t>00389032001 DEPOSITO DE EFECTIVO, DEPOSITANTE: ELSA PATRICIA RUIZ SANCHEZ, CONCEPTO: DEVOLUCION DE FONDOS SEGUN PREVENTIVO N°390 DA 03, CUENTA DE DEPOSITO: CUENTA UNICA DEL TESORO</t>
  </si>
  <si>
    <t>00046171101 DEPOSITO DE EFECTIVO, DEPOSITANTE: SYROS CORP, CONCEPTO: INGRESOS POR VENTA DE SERVICIOS, CUENTA DE DEPOSITO: CUENTA UNICA DEL TESORO</t>
  </si>
  <si>
    <t>00099021001 DEPOSITO DE EFECTIVO, DEPOSITANTE: JUSTA MENDOZA DE CARVAJAL, CONCEPTO: DEVOLUCION DE RETROACTIVO, CUENTA DE DEPOSITO: CUENTA UNICA DEL TESORO</t>
  </si>
  <si>
    <t>00081011101 DEPOSITO DE EFECTIVO, DEPOSITANTE: EDGAR LOPEZ RAMOS, CONCEPTO: REPOSICION DE GATETA PORTA CREDENCIAL, CUENTA DE DEPOSITO: CUENTA UNICA DEL TESORO</t>
  </si>
  <si>
    <t>00099021001 DEPOSITO DE EFECTIVO, DEPOSITANTE: ROLANDO SAMUEL MONZON LAURA- MEF, CONCEPTO: DEVOLUCIÓN DE SEGUNDO PAGO SERVICIO PORTAL WEB CONTRATO N°184,2020, CUENTA DE DEPOSITO: CUENTA UNICA DEL TESORO</t>
  </si>
  <si>
    <t>00099021001 DEPOSITO DE EFECTIVO, DEPOSITANTE: MERY QUIÑONES GABRIEL, CONCEPTO: DEVOLUCION DE COBRO -INDEBIDO -SENASIR, CUENTA DE DEPOSITO: CUENTA UNICA DEL TESORO</t>
  </si>
  <si>
    <t>00099021001 DEPOSITO DE EFECTIVO, DEPOSITANTE: JUAN JOSE PERALTA IBAÑEZ, CONCEPTO: DEVOLUCION DE PASAJE AEREO DE MINISTERIO DE LA PRESIDENCIA, CUENTA DE DEPOSITO: CUENTA UNICA DEL TESORO</t>
  </si>
  <si>
    <t>00099021001 DEPOSITO DE EFECTIVO, DEPOSITANTE: TEODORO BLANCO MOLLO, CONCEPTO: DEV DOBLE PERCEPCIÓN DE LOS PERIODOS DE DICIEMBRE/2021 A ENERO 2022 MAS DUODECIMAS DE AGUINALDO, CUENTA DE DEPOSITO: CUENTA UNICA DEL TESORO</t>
  </si>
  <si>
    <t>00099021001 DEP.DE CHEQ.AJENOS,RET.DE CAM.,CONCEPTO: BAJAS MEDICAS MES DE OCTUBRE DE 2022-APS,DEP.: CAJA DE SALUD DE LA BANCA PRIVADA , PROCEDENCIA: BANCO NACIONAL DE BOLIVIA S.A., CHEQUE: 9827401, FECHA DE EMISION:31/12/2022</t>
  </si>
  <si>
    <t>00099021001 DEP.DE CHEQ.AJENOS,RET.DE CAM.,CONCEPTO: REEMBOLSO POR INCAPACIDAD TEMPORAL OCTUBRE 2022 MINISTERIO DE OBRAS PUBLICAS,DEP.: CAJA DE SALUD DE LA BANCA PRIVADA , PROCEDENCIA: BANCO NACIONAL DE BOLIVIA S.A., CHEQUE: 9827519, FECHA DE EMISION:31/12/2022</t>
  </si>
  <si>
    <t>00099021001 DEP.DE CHEQ.AJENOS,RET.DE CAM.,CONCEPTO: REEMBOLSO SUBSIDIO INCAPACIDAD OCTUBRE 2022,DEP.: CAJA DE SALUD DE LA BANCA PRIVADA , PROCEDENCIA: BANCO NACIONAL DE BOLIVIA S.A., CHEQUE: 9827621, FECHA DE EMISION:31/12/2022</t>
  </si>
  <si>
    <t>00099021001 DEP.DE CHEQ.AJENOS,RET.DE CAM.,CONCEPTO: INCAPACIDAD TEMPORAL - OCTUBRE 2022- LA PAZ AUTORIDAD DE FISCALIZACION,DEP.: CAJA DE SALUD DE LA BANCA PRIVADA , PROCEDENCIA: BANCO NACIONAL DE BOLIVIA S.A., CHEQUE: 9827317, FECHA DE EMISION:31/12/2022</t>
  </si>
  <si>
    <t>00099021001 DEPOSITO DE EFECTIVO, DEPOSITANTE: FREDDY DAVID CABRERA QUISBERT, CONCEPTO: DOBLE PERCEPCION, CUENTA DE DEPOSITO: CUENTA UNICA DEL TESORO /DJBR.</t>
  </si>
  <si>
    <t>00099021001 DEPOSITO DE EFECTIVO, DEPOSITANTE: GROVER ANTONIO FLORES ARANIBAR, CONCEPTO: CONVENIO DOBLE PERCEPCION-SENASIR, CUENTA DE DEPOSITO: CUENTA UNICA DEL TESORO</t>
  </si>
  <si>
    <t>00099021001 DEPOSITO DE EFECTIVO, DEPOSITANTE: JUAN ANGEL CORONEL SARDON, CONCEPTO: DEVOLUCION AL SENASIR COACTIVO SOCIAL, CUENTA DE DEPOSITO: CUENTA UNICA DEL TESORO</t>
  </si>
  <si>
    <t>00046171101 DEPOSITO DE EFECTIVO, DEPOSITANTE: TECHMA, CONCEPTO: CANCELACION DE MULTA SEGÚN R.A. N° S/180, CUENTA DE DEPOSITO: CUENTA UNICA DEL TESORO</t>
  </si>
  <si>
    <t>00099021001 DEPOSITO DE EFECTIVO, DEPOSITANTE: JUAN CARLOS TORRES REYES, CONCEPTO: DOBLE PERCEPCION, CUENTA DE DEPOSITO: CUENTA UNICA DEL TESORO /DJBR.</t>
  </si>
  <si>
    <t>00099021001 DEPOSITO DE EFECTIVO, DEPOSITANTE: MAYULI GLADYS ELIZABETH MURGUIA ALCOREZA, CONCEPTO: REPOSICION DUODECIMAS AGUINALDO, CUENTA DE DEPOSITO: CUENTA UNICA DEL TESORO</t>
  </si>
  <si>
    <t>00590012001 DEPOSITO DE EFECTIVO, DEPOSITANTE: CRHISTIAN JOSE POLO APURI, CONCEPTO: DEVOLUCION DE FONDOS NO USADOS, CUENTA DE DEPOSITO: CUENTA UNICA DEL TESORO</t>
  </si>
  <si>
    <t>00099021001 DEPOSITO DE EFECTIVO, DEPOSITANTE: ALEJANDRA SARAI HURTADO MOSCOSO, CONCEPTO: REPOSICION DUODECIMA AGUINALDO, CUENTA DE DEPOSITO: CUENTA UNICA DEL TESORO</t>
  </si>
  <si>
    <t>00015011107 DEPOSITO DE EFECTIVO, DEPOSITANTE: JORGE COSTAS, CONCEPTO: PAGO CONTRAPARTE SERVICIO DE ENERGIA ELECTRICA OFICINA CALLE CUBA N°1617, CUENTA DE DEPOSITO: CUENTA UNICA DEL TESORO</t>
  </si>
  <si>
    <t>00099021001 DEPOSITO DE EFECTIVO, DEPOSITANTE: SONIA DURAN VELASCO, CONCEPTO: DEVOLUCION DE COBRO DE DOBLE PERSEPCION POR EL PERIODO DE JUNIO DE 2021 MAS DUODECIMA AGUINALDO, CUENTA DE DEPOSITO: CUENTA UNICA DEL TESORO /DJBR.</t>
  </si>
  <si>
    <t>00099021001 DEPOSITO DE EFECTIVO, DEPOSITANTE: VIVEROS DURAN CRISTINA S., CONCEPTO: DEVOLUCIÓN DE DEUDA, CUENTA DE DEPOSITO: CUENTA UNICA DEL TESORO</t>
  </si>
  <si>
    <t>00099021001 DEPOSITO DE EFECTIVO, DEPOSITANTE: VICTOR JIMENEZ- AGETIC, CONCEPTO: DEVOLUCIÓN DE FONDOS GESTION 2022 POR PAGO DE VIATICOS DE VICTOR JIMENEZ-AGETIC, CUENTA DE DEPOSITO: CUENTA UNICA DEL TESORO</t>
  </si>
  <si>
    <t>00099021001 DEPOSITO DE EFECTIVO, DEPOSITANTE: LOURDES LEDEZMA LAFUENTE-CI828867CBBA, CONCEPTO: COMPROMISO DE DEVOLUCION DE DEUDA, CUENTA DE DEPOSITO: CUENTA UNICA DEL TESORO</t>
  </si>
  <si>
    <t>00422012001 DEPOSITO DE EFECTIVO, DEPOSITANTE: MARCIA CAROLA ZABALA TARIFA, CONCEPTO: DEVOLUCION A LIBRETA, CUENTA DE DEPOSITO: CUENTA UNICA DEL TESORO</t>
  </si>
  <si>
    <t>00099021001 DEP.DE CHEQ.AJENOS,RET.DE CAM.,CONCEPTO: GIL AUGUSTO OLIVARES ARANA,DEP.: BANCO UNION S.A. , PROCEDENCIA: BANCO UNION S.A., CHEQUE: 187921, FECHA DE EMISION:10/01/2023</t>
  </si>
  <si>
    <t>00099021001 DEP.DE CHEQ.AJENOS,RET.DE CAM.,CONCEPTO: ANTONIO GARCIA FLORES,DEP.: BANCO UNION S.A. , PROCEDENCIA: BANCO UNION S.A., CHEQUE: 187920, FECHA DE EMISION:10/01/2023</t>
  </si>
  <si>
    <t>00099021001 DEPOSITO DE EFECTIVO, DEPOSITANTE: SERVICIO NACIONAL DE REPARTO "SENASIR", CONCEPTO: DEVOLUICIÓN DE DEUDORES DE AGUINALDO, CUENTA DE DEPOSITO: CUENTA UNICA DEL TESORO</t>
  </si>
  <si>
    <t>00099021001 DEPOSITO DE EFECTIVO, DEPOSITANTE: SERVICIO NACIONAL DE REPARTO "SENASIR", CONCEPTO: DEVOLUCIÓN DE DUODECIMA DE AGUINALDO, CUENTA DE DEPOSITO: CUENTA UNICA DEL TESORO</t>
  </si>
  <si>
    <t>00099021001 DEPOSITO DE EFECTIVO, DEPOSITANTE: BURGOS MEJIA JOSE ISAIAS, CONCEPTO: DEVOLUCION SENASIR, CUENTA DE DEPOSITO: CUENTA UNICA DEL TESORO</t>
  </si>
  <si>
    <t>00046171101 DEPOSITO DE EFECTIVO, DEPOSITANTE: QIM INTERNACINAL SRL, CONCEPTO: SANCION JURIDICA, CUENTA DE DEPOSITO: CUENTA UNICA DEL TESORO</t>
  </si>
  <si>
    <t>00046171101 DEPOSITO DE EFECTIVO, DEPOSITANTE: LABORATORIO ADDAX INTERNACIONAL, CONCEPTO: SANCION POR IMCUMPLIMIENTO A LA NORMA SEGUN RES.ADM.111/2022 DE FECHA 25 DE OCTUBRE DE 2022, CUENTA DE DEPOSITO: CUENTA UNICA DEL TESORO</t>
  </si>
  <si>
    <t>00081011101 DEPOSITO DE EFECTIVO, DEPOSITANTE: HENRRY OVIDIO SOTO GARCIA, CONCEPTO: REPOSICION GAFETE PORTA CREDENCIAL, CUENTA DE DEPOSITO: CUENTA UNICA DEL TESORO</t>
  </si>
  <si>
    <t>00099021001 DEPOSITO DE EFECTIVO, DEPOSITANTE: FREDDY WALTER RODRIGUEZ DELGADO, CONCEPTO: DEVOLUCION DOBLE PERCEPCION POR PERIODOS SEPTIEMBRE/2021 A ENERO/2022 MAS DUODECIMAS DE AGUINALDO, CUENTA DE DEPOSITO: CUENTA UNICA DEL TESORO /DJBR.</t>
  </si>
  <si>
    <t>00046171101 DEPOSITO DE EFECTIVO, DEPOSITANTE: GIOVANA CHOQUE, CONCEPTO: SANCIÓN POR INCUMPLIMIENTO A LA NORMA SEGUN RES ADM N°S/50/2022 DE FECHA 04/07/2022 PRIMER PAGO, CUENTA DE DEPOSITO: CUENTA UNICA DEL TESORO</t>
  </si>
  <si>
    <t>00099021001 DEPOSITO DE EFECTIVO, DEPOSITANTE: EMILIA MAMANI ULUNQUE, CONCEPTO: DEVOLUCIÓN DE SUELDOS Y SALARIOS, CUENTA DE DEPOSITO: CUENTA UNICA DEL TESORO</t>
  </si>
  <si>
    <t>00099021001 DEPOSITO DE EFECTIVO, DEPOSITANTE: FABRIZIO DURAN ALMENDRAS, CONCEPTO: DEVOLUCIÓN DE SUELDOS Y SALARIOS, CUENTA DE DEPOSITO: CUENTA UNICA DEL TESORO</t>
  </si>
  <si>
    <t>00015011107 DEPOSITO DE EFECTIVO, DEPOSITANTE: JORGE COSTAS, CONCEPTO: PAGO CONTRAPARTE SERVICIO DE AGUA POTABLE CALLE CUBA N°1617, CUENTA DE DEPOSITO: CUENTA UNICA DEL TESORO</t>
  </si>
  <si>
    <t xml:space="preserve">00099021001 DEPOSITO DE EFECTIVO, DEPOSITANTE: MARIA JESUS HOYOS CASTRO, CONCEPTO: COBRO INDEBIDO POR SEGUNDAS NUPCIAS, CUENTA DE DEPOSITO: CUENTA UNICA DEL TESORO </t>
  </si>
  <si>
    <t>00099021001 DEPOSITO DE EFECTIVO, DEPOSITANTE: CRISTIAN MAMANI -AGETIC, CONCEPTO: DEVOLUCION DE FONDOS NO EJEJCUTADOS POR VAITICOS GESTION FISCAL 2022 CRISTIAN MAMANI -AGETIC, CUENTA DE DEPOSITO: CUENTA UNICA DEL TESORO</t>
  </si>
  <si>
    <t>00389022001 DEPOSITO DE EFECTIVO, DEPOSITANTE: NAABOL-OF CENTRAL, CONCEPTO: DEVOLUCIÓN DE RECURSOS POR PAGO EN EXCESO EMPRESA QUEMA LIM C-31 N°222 D.A. 2 GESTION 2022, CUENTA DE DEPOSITO: CUENTA UNICA DEL TESORO</t>
  </si>
  <si>
    <t>00224012007 DEPOSITO DE EFECTIVO, DEPOSITANTE: INSUMOS BOLIVIA, CONCEPTO: DEVOLUCIÓN DE VIATICOS, CUENTA DE DEPOSITO: CUENTA UNICA DEL TESORO</t>
  </si>
  <si>
    <t>00099021001 DEP.DE CHEQ.AJENOS,RET.DE CAM.,CONCEPTO: RENE TERAN MENDIZABAL,DEP.: BANCO UNION SA , PROCEDENCIA: BANCO UNION S.A., CHEQUE: 187925, FECHA DE EMISION:11/01/2023 /DJBR.</t>
  </si>
  <si>
    <t>00099021001 DEP.DE CHEQ.AJENOS,RET.DE CAM.,CONCEPTO: LICETH ESCARLEN VEIZAGA GUTIERREZ,DEP.: BANCO UNION SA , PROCEDENCIA: BANCO UNION S.A., CHEQUE: 187924, FECHA DE EMISION:11/01/2023 /DJBR.</t>
  </si>
  <si>
    <t>00099021001 DEP.DE CHEQ.AJENOS,RET.DE CAM.,CONCEPTO: INCAPACIDAD TEMPORAL DE :CAJA DE SALUD CORDES A: UNIDAD DE COORDINACION DE PROGRAMAS,DEP.: CAJA DE SALUD CORDES , PROCEDENCIA: BANCO UNION S.A., CHEQUE: 29066, FECHA DE EMISION:21/12/2022</t>
  </si>
  <si>
    <t>00099021001 DEP.DE CHEQ.AJENOS,RET.DE CAM.,CONCEPTO: INCAPACIDAD TEMPORAL DE :CAJA DE SALUD CORDES A:AUTORIDAD DE REGULACION Y FISCALIZACION,DEP.: CAJA DE SALUD CORDES , PROCEDENCIA: BANCO UNION S.A., CHEQUE: 29127, FECHA DE EMISION:21/12/2022</t>
  </si>
  <si>
    <t>00099021001 DEP.DE CHEQ.AJENOS,RET.DE CAM.,CONCEPTO: INCAPACIDAD TEMPORAL DE :CAJA DE SALUD CORDES A:MINISTERIO DE MEDIO AMBIENTE Y AGUA,DEP.: CAJA DE SALUD CORDES , PROCEDENCIA: BANCO UNION S.A., CHEQUE: 29078, FECHA DE EMISION:21/12/2022</t>
  </si>
  <si>
    <t>00099021001 DEP.DE CHEQ.AJENOS,RET.DE CAM.,CONCEPTO: INCAPACIDAD TEMPORAL DE :CAJA DE SALUD CORDES A:MINISTERIO DEOBRAS PUBLICAS SERVICIO Y VIVIENDA,DEP.: CAJA DE SALUD CORDES , PROCEDENCIA: BANCO UNION S.A., CHEQUE: 29154, FECHA DE EMISION:30/12/2022</t>
  </si>
  <si>
    <t>00081011101 DEP.DE CHEQ.AJENOS,RET.DE CAM.,CONCEPTO: INCAPACIDAD TEMPORAL DE :CAJA DE SALUD CORDES A: MINISTERIO DE OBRAS PUBLICAS SERVICIO Y VIVIENDA,DEP.: CAJA DE SALUD CORDES , PROCEDENCIA: BANCO UNION S.A., CHEQUE: 29077, FECHA DE EMISION:21/12/2022</t>
  </si>
  <si>
    <t>00099021001 DEPOSITO DE EFECTIVO, DEPOSITANTE: FREDDY IVAN CONDORI CUNO, CONCEPTO: POR COBRO INDEVIDO (SEGUNDAS NUPCIAS) DE LOLA CELESTINA CUNO CANSA (Q.E.P.D.), CUENTA DE DEPOSITO: CUENTA UNICA DEL TESORO</t>
  </si>
  <si>
    <t>00099021001 DEPOSITO DE EFECTIVO, DEPOSITANTE: AGUSTINA RODRIGUEZ DE APAZA, CONCEPTO: DEVOLUCION NUPCIA, CUENTA DE DEPOSITO: CUENTA UNICA DEL TESORO</t>
  </si>
  <si>
    <t>00099021001 DEPOSITO DE EFECTIVO, DEPOSITANTE: IPDSA-JUAN ALEX MAMANI MAMANI, CONCEPTO: DEPÓSITO POR PAGO DE REFRIGERIO, CUENTA DE DEPOSITO: CUENTA UNICA DEL TESORO</t>
  </si>
  <si>
    <t>00046171101 DEPOSITO DE EFECTIVO, DEPOSITANTE: TITANIO SYSTEM SRL, CONCEPTO: TRASLADO DE OFICINA SIN COMUNICACION, CUENTA DE DEPOSITO: CUENTA UNICA DEL TESORO</t>
  </si>
  <si>
    <t>00099021001 DEPOSITO DE EFECTIVO, DEPOSITANTE: ELIZABETH PAMELA VILLAZON DALENCE, CONCEPTO: DEVOLUCION POR DOBLE PERCEPCION DE SUELDO, CUENTA DE DEPOSITO: CUENTA UNICA DEL TESORO /DJBR.</t>
  </si>
  <si>
    <t>00099021001 DEPOSITO DE EFECTIVO, DEPOSITANTE: HUGO P. ALI CALLISAYA, CONCEPTO: DEVOLUCION DE UNA DUODECIMA DE AGUINALDO, CUENTA DE DEPOSITO: CUENTA UNICA DEL TESORO</t>
  </si>
  <si>
    <t>00081011101 DEPOSITO DE EFECTIVO, DEPOSITANTE: RUBEN DARIO ROJO REA, CONCEPTO: REPOSICION DE GAFETA PORTA CREDENCIAL, CUENTA DE DEPOSITO: CUENTA UNICA DEL TESORO</t>
  </si>
  <si>
    <t>00099021001 DEPOSITO DE EFECTIVO, DEPOSITANTE: CARLOS DENCEL PELAEZ PACHECO, CONCEPTO: RENUMERACION MAXIMA PERMITIDA DICIEMBRE 2022, CUENTA DE DEPOSITO: CUENTA UNICA DEL TESORO</t>
  </si>
  <si>
    <t>00046171101 DEPOSITO DE EFECTIVO, DEPOSITANTE: HOSPIMED SRL, CONCEPTO: PAGO DE MULTA A AGEMED, CUENTA DE DEPOSITO: CUENTA UNICA DEL TESORO</t>
  </si>
  <si>
    <t>00046171101 DEPOSITO DE EFECTIVO, DEPOSITANTE: IMPORTADORA H Y G, CONCEPTO: PAGO POR MULTA A LA IMPORTADORA, CUENTA DE DEPOSITO: CUENTA UNICA DEL TESORO</t>
  </si>
  <si>
    <t>00046171101 DEPOSITO DE EFECTIVO, DEPOSITANTE: FENIRBOL IMPORTADORA Y EXPORTADORA, CONCEPTO: AGEMED INGRESOS POR VENTA DE SERVICIOS, CUENTA DE DEPOSITO: CUENTA UNICA DEL TESORO</t>
  </si>
  <si>
    <t>00099021001 DEPOSITO DE EFECTIVO, DEPOSITANTE: RUTH VICTORIA MORALES MACHICADO DE PABON, CONCEPTO: DEVOLUCION AGUINALDO 2022, CUENTA DE DEPOSITO: CUENTA UNICA DEL TESORO</t>
  </si>
  <si>
    <t>00046171101 DEPOSITO DE EFECTIVO, DEPOSITANTE: SEALAB Y MED S.R.L, CONCEPTO: POR SANCION PECUNIARIA, CUENTA DE DEPOSITO: CUENTA UNICA DEL TESORO</t>
  </si>
  <si>
    <t>00099021001 DEPOSITO DE EFECTIVO, DEPOSITANTE: TERESA GLADYS DE LOS SANTOS CADENA, CONCEPTO: DEVOLUCION DE PAGO DE DEUDA A LA LETRA "A", CUENTA DE DEPOSITO: CUENTA UNICA DEL TESORO</t>
  </si>
  <si>
    <t>00099021001 DEPOSITO DE EFECTIVO, DEPOSITANTE: JOSE LUIS BERNAL CATACORA, CONCEPTO: DEVOLUCION DOBLE PERCEPCION AGO-OCT/22, CUENTA DE DEPOSITO: CUENTA UNICA DEL TESORO /DJBR.</t>
  </si>
  <si>
    <t>00099021001 DEPOSITO DE EFECTIVO, DEPOSITANTE: LIMBERT ALEX CAMIÑO CHINO, CONCEPTO: DEVOLUCION DE RECURSOS CORRESPONDIENTE A FONDOS EN AVANCE C-31 N°3255-2022, CUENTA DE DEPOSITO: CUENTA UNICA DEL TESORO /DJBR.</t>
  </si>
  <si>
    <t>00099021001 DEP.DE CHEQ.AJENOS,RET.DE CAM.,CONCEPTO: DEVOLUCIÓN DE FONDOS POR PAGO EQUIVOCO,DEP.: SEDEM , PROCEDENCIA: BANCO UNION S.A., CHEQUE: 3312, FECHA DE EMISION:09/01/2023</t>
  </si>
  <si>
    <t>00291014366 DEP.DE CHEQ.AJENOS,RET.DE CAM.,CONCEPTO: ABC-BC-CAF-8789 PROY MONT IPATI, TUNEL INCAHUASI Y PTE FISCULCO,DEP.: NACIONAL SEGUROS PATRIMONIALES Y FIANZAS S.A. , PROCEDENCIA: BANCO NACIONAL DE BOLIVIA S.A., CHEQUE: 314964, FECHA DE EMISION:11/01/2023</t>
  </si>
  <si>
    <t>00099021001 DEP.DE CHEQ.AJENOS,RET.DE CAM.,CONCEPTO: WILMA TORRICO VEGA,DEP.: BANCO UNION S.A , PROCEDENCIA: BANCO UNION S.A., CHEQUE: 187927, FECHA DE EMISION:12/01/2023</t>
  </si>
  <si>
    <t>00099021001 DEPOSITO DE EFECTIVO, DEPOSITANTE: IRENE VICENTA CHUI MIRANDA, CONCEPTO: DEVOLUCION DE DEUDA, CUENTA DE DEPOSITO: CUENTA UNICA DEL TESORO</t>
  </si>
  <si>
    <t>00046171101 DEPOSITO DE EFECTIVO, DEPOSITANTE: SKG INTERNATIONAL :ORLANDO R. A. GUZMAN DAGLISH, CONCEPTO: SANCION POR INCUMPLIMIENTO A LA NORMA, CUENTA DE DEPOSITO: CUENTA UNICA DEL TESORO</t>
  </si>
  <si>
    <t>00046171101 DEPOSITO DE EFECTIVO, DEPOSITANTE: BELLESUR SRL, CONCEPTO: SANCION POR INCUMPLIMIENTO A LA NORMA REINSCRIPCION GESTIONES 2017-2022 PAGO 3 CUOTA, CUENTA DE DEPOSITO: CUENTA UNICA DEL TESORO</t>
  </si>
  <si>
    <t>00099021001 DEPOSITO DE EFECTIVO, DEPOSITANTE: ALFREDO CAMPOS ORELLANA, CONCEPTO: POR CAMBIO DE RUTA EN EL ITINERARIO CANCELADO POR MI CUENTA O RECURSOS PROPIOS, CUENTA DE DEPOSITO: CUENTA UNICA DEL TESORO /DJBR.</t>
  </si>
  <si>
    <t>00099021001 DEPOSITO DE EFECTIVO, DEPOSITANTE: ELIZABETH AGREDA JIMENEZ, CONCEPTO: PAGO POR DOBLE PERCEPCION, CUENTA DE DEPOSITO: CUENTA UNICA DEL TESORO</t>
  </si>
  <si>
    <t>00046171101 DEPOSITO DE EFECTIVO, DEPOSITANTE: CORPORACION FRAGANCE SRL, CONCEPTO: SANCION POR INCUMPLIMIENTO A REINSCRIPCION GESTION 2023, CUENTA DE DEPOSITO: CUENTA UNICA DEL TESORO</t>
  </si>
  <si>
    <t>00344012001 DEPOSITO DE EFECTIVO, DEPOSITANTE: ANGEL BALLEJOS RAMOS -IPELC, CONCEPTO: DEVOLUCION DE SALDOS POR CONCEPTO DE ACTIVIDADES DEL PREVENTIVO 259 SOLICITUD 23/2022, CUENTA DE DEPOSITO: CUENTA UNICA DEL TESORO</t>
  </si>
  <si>
    <t>00099021001 DEP.DE CHEQ.AJENOS,RET.DE CAM.,CONCEPTO: DEVOLUCION Y REVERSION A ALA CUENTA UNICA DEL TESORO,DEP.: MINISTERIO DE DEFENSA , PROCEDENCIA: BANCO UNION S.A., CHEQUE: 9757, FECHA DE EMISION:11/01/2023</t>
  </si>
  <si>
    <t>00099021001 DEPOSITO DE EFECTIVO, DEPOSITANTE: ABEL ANGOLA ARCE, CONCEPTO: DEVOLUCIÓN DE SALDOS NO UTILIZADOS DEL C-31 1943 A FAVOR DEL INIAF, CUENTA DE DEPOSITO: CUENTA UNICA DEL TESORO</t>
  </si>
  <si>
    <t>00099021001 DEPOSITO DE EFECTIVO, DEPOSITANTE: IPD-SA JUAN ANGEL ARCAYA RAMIREZ, CONCEPTO: DEVOLUCION AL COMPROBANTE C-31 N°3307, CUENTA DE DEPOSITO: CUENTA UNICA DEL TESORO</t>
  </si>
  <si>
    <t>00099021001 DEPOSITO DE EFECTIVO, DEPOSITANTE: IPD-SA MARCO CABRERA MAMANI, CONCEPTO: DEVOLUCION DEL COMPROBANTE C-31 N°3307, CUENTA DE DEPOSITO: CUENTA UNICA DEL TESORO</t>
  </si>
  <si>
    <t>00099021001 DEPOSITO DE EFECTIVO, DEPOSITANTE: IPDSA- VLADIMIR HAROLD ALVARADO VASQUEZ, CONCEPTO: DEVOLUCION DEL COMPROBANTE C-31 N°3307, CUENTA DE DEPOSITO: CUENTA UNICA DEL TESORO</t>
  </si>
  <si>
    <t>00099021001 DEPOSITO DE EFECTIVO, DEPOSITANTE: LOURDES ALIAGA ZAPATA, CONCEPTO: DOBLE PERCEPCION DEL MES DE ENERO 2023, CUENTA DE DEPOSITO: CUENTA UNICA DEL TESORO</t>
  </si>
  <si>
    <t>00099021001 DEPOSITO DE EFECTIVO, DEPOSITANTE: IPDSA-ALDO UGARTE, CONCEPTO: DEVOLUCION DE RECURSOS C31-3306, CUENTA DE DEPOSITO: CUENTA UNICA DEL TESORO</t>
  </si>
  <si>
    <t>00046171101 DEPOSITO DE EFECTIVO, DEPOSITANTE: MAXI-INOVATEC, CONCEPTO: SANCION PECUNIARIA:RESOLUCION ADM. N°S/164 DE FECHA 21 DE DICIEMBRE 2022, CUENTA DE DEPOSITO: CUENTA UNICA DEL TESORO</t>
  </si>
  <si>
    <t>00046171101 DEPOSITO DE EFECTIVO, DEPOSITANTE: CORMED, CONCEPTO: PAGO DE SANCION, CUENTA DE DEPOSITO: CUENTA UNICA DEL TESORO</t>
  </si>
  <si>
    <t>00291014205 DEPOSITO DE EFECTIVO, DEPOSITANTE: ENRIQUE VASQUEZ HELGUERO, CONCEPTO: DEVOLUCIÓN DE REMANENTE PARA COMPRA DE SOAT, CUENTA DE DEPOSITO: CUENTA UNICA DEL TESORO</t>
  </si>
  <si>
    <t>00046171101 DEPOSITO DE EFECTIVO, DEPOSITANTE: SOEMPRO SRL, CONCEPTO: PAGO POR INCUMPLIMIENTO A LA NORMA, CUENTA DE DEPOSITO: CUENTA UNICA DEL TESORO</t>
  </si>
  <si>
    <t>00099021001 DEPOSITO DE EFECTIVO, DEPOSITANTE: GLADYS RIVAS DE VILLALOBOS, CONCEPTO: DEVOLUCIÓN DE LA CANASTA FAMILIAR, CUENTA DE DEPOSITO: CUENTA UNICA DEL TESORO</t>
  </si>
  <si>
    <t>00099021001 DEPOSITO DE EFECTIVO, DEPOSITANTE: ABEL SANJINES ALVAREZ, CONCEPTO: DEVOLUCION DE DEUDA DE ABEL FERNANDO SANJINES ALVAREZ, CUENTA DE DEPOSITO: CUENTA UNICA DEL TESORO /DJBR.</t>
  </si>
  <si>
    <t>00046171101 DEPOSITO DE EFECTIVO, DEPOSITANTE: QUIMFA BOLIVIA S.A., CONCEPTO: SANCION - MS AGEMED INGRESOS POR VENTA DE SERVICIOS, CUENTA DE DEPOSITO: CUENTA UNICA DEL TESORO</t>
  </si>
  <si>
    <t>00046171101 DEPOSITO DE EFECTIVO, DEPOSITANTE: LIVACORP SRL, CONCEPTO: FALTA DE LETRERO DE RAZON SOCIAL, CUENTA DE DEPOSITO: CUENTA UNICA DEL TESORO</t>
  </si>
  <si>
    <t>00251012001 DEPOSITO DE EFECTIVO, DEPOSITANTE: JAIME FLORES PEREIRA, CONCEPTO: DEVOLUCION VIATICOS, CUENTA DE DEPOSITO: CUENTA UNICA DEL TESORO</t>
  </si>
  <si>
    <t>00251012001 DEPOSITO DE EFECTIVO, DEPOSITANTE: ANGELA PAOLA SORIA DE LA TORRE, CONCEPTO: DEVOLUCION DE PASAJES, CUENTA DE DEPOSITO: CUENTA UNICA DEL TESORO</t>
  </si>
  <si>
    <t>00099021001 DEPOSITO DE EFECTIVO, DEPOSITANTE: CINTHIA ROSIO CUTIPA HERRERA, CONCEPTO: DEVOLUCION E PASAJES EN DEMASIA C-31 2210, CUENTA DE DEPOSITO: CUENTA UNICA DEL TESORO /DJBR.</t>
  </si>
  <si>
    <t>00099021001 DEPOSITO DE EFECTIVO, DEPOSITANTE: PATZI QUISPE JORGE SEBASTIAN CI:2373575 L.P., CONCEPTO: DEVOLUCION POR DOBLE PERCEPCION, CUENTA DE DEPOSITO: CUENTA UNICA DEL TESORO</t>
  </si>
  <si>
    <t>00099021001 DEPOSITO DE EFECTIVO, DEPOSITANTE: ANA NELLY MARIACA VDA DE SUAZNABAR, CONCEPTO: DEVOLUCION DE 2 DUODECIMAS DE AGUINALDO, CUENTA DE DEPOSITO: CUENTA UNICA DEL TESORO</t>
  </si>
  <si>
    <t>00099021001 DEPOSITO DE EFECTIVO, DEPOSITANTE: RAMIRO MENDIETA FRANCO, CONCEPTO: DEVOLUCIONDE FONDOS GASTOS EN VIATICOS Y PASAJES AEREOS VLADIMIR TERAN GUTIERREZ, CUENTA DE DEPOSITO: CUENTA UNICA DEL TESORO /DJBR.</t>
  </si>
  <si>
    <t>00046171101 DEPOSITO DE EFECTIVO, DEPOSITANTE: LAFCOS S.RL., CONCEPTO: SANCION REINSCRIPCION, CUENTA DE DEPOSITO: CUENTA UNICA DEL TESORO</t>
  </si>
  <si>
    <t>00046171101 DEPOSITO DE EFECTIVO, DEPOSITANTE: EMPRESA: ZABIM S.R.L., CONCEPTO: SANCION POR INCUMPLIMIENTO A REINSCRIPCION GESTION 2020,2021,2022, CUENTA DE DEPOSITO: CUENTA UNICA DEL TESORO</t>
  </si>
  <si>
    <t>00046171101 DEPOSITO DE EFECTIVO, DEPOSITANTE: PROMEDFAR S.R.L, CONCEPTO: INCUMPLIMIENTO A LAS BPA, CUENTA DE DEPOSITO: CUENTA UNICA DEL TESORO</t>
  </si>
  <si>
    <t>00099021001 DEP.DE CHEQ.AJENOS,RET.DE CAM.,CONCEPTO: RUTH ELIANA SANJINES PAZ,DEP.: BANCO UNION S.A. , PROCEDENCIA: BANCO UNION S.A., CHEQUE: 187930, FECHA DE EMISION:17/01/2023</t>
  </si>
  <si>
    <t>00099021001 DEP.DE CHEQ.AJENOS,RET.DE CAM.,CONCEPTO: JORGE ROLANDO PINTO QUINTANILLA,DEP.: BANCO UNION S.A. , PROCEDENCIA: BANCO UNION S.A., CHEQUE: 187931, FECHA DE EMISION:17/01/2023</t>
  </si>
  <si>
    <t>00099021001 DEP.DE CHEQ.AJENOS,RET.DE CAM.,CONCEPTO: JUAN ALBERTO CORRALES,DEP.: BANCO UNION S.A. , PROCEDENCIA: BANCO UNION S.A., CHEQUE: 187932, FECHA DE EMISION:17/01/2023</t>
  </si>
  <si>
    <t>00099021001 DEP.DE CHEQ.AJENOS,RET.DE CAM.,CONCEPTO: ROSA MITHA MONTENEGRO,DEP.: BANCO UNION S.A. , PROCEDENCIA: BANCO UNION S.A., CHEQUE: 187933, FECHA DE EMISION:17/01/2023</t>
  </si>
  <si>
    <t>00291012006 DEP.DE CHEQ.AJENOS,RET.DE CAM.,CONCEPTO: PAGO POR EL USO DE PUENTES VIADUCTOS Y OTRAS OBRAS DE ARTE PARA EL TENDIDO DE FIBRA OPTICA GES.2022,DEP.: ENTEL S.A. , PROCEDENCIA: BANCO UNION S.A., CHEQUE: 188265, FECHA DE EMISION:11/01/2023</t>
  </si>
  <si>
    <t>00081011101 DEP.DE CHEQ.AJENOS,RET.DE CAM.,CONCEPTO: INCAPACIDAD TEMPORAL MESES SEPTIEMBRE Y OCTUBRE 2022,DEP.: CAJA DE SALUD CORDES , PROCEDENCIA: BANCO UNION S.A., CHEQUE: 29354, FECHA DE EMISION:30/12/2022</t>
  </si>
  <si>
    <t>00099021001 DEPOSITO DE EFECTIVO, DEPOSITANTE: SARA CRISTINA CHOQUE LUNA, CONCEPTO: REVERSION DE BOLETA HABER MENSUAL DOBLE PERCEPCION, CUENTA DE DEPOSITO: CUENTA UNICA DEL TESORO</t>
  </si>
  <si>
    <t>00099021001 DEPOSITO DE EFECTIVO, DEPOSITANTE: ALICIA ALANES BUTRON, CONCEPTO: DEVOLUCION DE RETROACTIVO, CUENTA DE DEPOSITO: CUENTA UNICA DEL TESORO</t>
  </si>
  <si>
    <t>00099021001 DEPOSITO DE EFECTIVO, DEPOSITANTE: LUZ ELENA DELGADO FLORES, CONCEPTO: DEVOLUCION MULTA, CAMISAS, CUENTA DE DEPOSITO: CUENTA UNICA DEL TESORO</t>
  </si>
  <si>
    <t>00046171101 DEPOSITO DE EFECTIVO, DEPOSITANTE: VMDENT, CONCEPTO: SANCION POR INCUMPLIMIENTO A LA NORMA SEGUN RESOLUCION ADM 047/2022 DE FECHA 25/11/2022, CUENTA DE DEPOSITO: CUENTA UNICA DEL TESORO</t>
  </si>
  <si>
    <t>00046171101 DEPOSITO DE EFECTIVO, DEPOSITANTE: LOBA IMPORT - EXPORT S.R.L, CONCEPTO: SANCION PECUNARIA, CUENTA DE DEPOSITO: CUENTA UNICA DEL TESORO</t>
  </si>
  <si>
    <t>00099021001 DEPOSITO DE EFECTIVO, DEPOSITANTE: EDWIN VICTOR LAMAS SIVILA, CONCEPTO: DEPÓSITO POR DEVOLUCION SUELDO SUPERIOR AL PRESIDENTE, CUENTA DE DEPOSITO: CUENTA UNICA DEL TESORO</t>
  </si>
  <si>
    <t>00099021001 DEPOSITO DE EFECTIVO, DEPOSITANTE: MIRIAM LUCY ESPINOZA HERRERA, CONCEPTO: DEVOLUCION POR DOBLE PERCEPCION, CUENTA DE DEPOSITO: CUENTA UNICA DEL TESORO</t>
  </si>
  <si>
    <t>00046171101 DEPOSITO DE EFECTIVO, DEPOSITANTE: NEXTCORP S.R.L., CONCEPTO: SANCION POR INCUMPLIMIENTO A LA NORMA R.A. S/141, CUENTA DE DEPOSITO: CUENTA UNICA DEL TESORO</t>
  </si>
  <si>
    <t>00099021001 DEPOSITO DE EFECTIVO, DEPOSITANTE: CARMEN GABRIELA CHAMBILLA MAMANI, CONCEPTO: DEVOLUCION DEL COSTO DE PASAJE DE CARMEN GABRIELA CHAMBILLA MAMANI, CUENTA DE DEPOSITO: CUENTA UNICA DEL TESORO /DJBR.</t>
  </si>
  <si>
    <t>00099021001 DEPOSITO DE EFECTIVO, DEPOSITANTE: LOLA ESTELA MALDONADO MAMANI, CONCEPTO: DEVOLUCION DEL EXAMEN PREOCUPACIONAL, CUENTA DE DEPOSITO: CUENTA UNICA DEL TESORO</t>
  </si>
  <si>
    <t>00099021001 DEP.DE CHEQ.AJENOS,RET.DE CAM.,CONCEPTO: DEVOLUCION DE SALDOS DEL PROY MANEJO INTEGRAL DE MICROCUENTA DE UMAJALSU-MUN. SAN PEDRO DE TIQUINA,DEP.: G.A.M SAN PEDRO DE TIQUINA</t>
  </si>
  <si>
    <t>00099021001 DEP.DE CHEQ.AJENOS,RET.DE CAM.,CONCEPTO: MARIA SUSANA RODRIGUEZ VELTZE,DEP.: BANCO UNION S.A. , PROCEDENCIA: BANCO UNION S.A., CHEQUE: 187940, FECHA DE EMISION:18/01/2023</t>
  </si>
  <si>
    <t>00099021001 DEP.DE CHEQ.AJENOS,RET.DE CAM.,CONCEPTO: DEVOLUCION DE COTIZACION EXCESO EMPLEADOR,DEP.: FUTURO DE BOLIVIA AFP , PROCEDENCIA: BANCO DE CREDITO DE BOLIVIA S.A., CHEQUE: 68677, FECHA DE EMISION:17/01/2023</t>
  </si>
  <si>
    <t>00099021001 DEP.DE CHEQ.AJENOS,RET.DE CAM.,CONCEPTO: COMPENSACION MENSUAL DE COTIZACION,DEP.: FUTURO DE BOLIVIA AFP , PROCEDENCIA: BANCO DE CREDITO DE BOLIVIA S.A., CHEQUE: 68678, FECHA DE EMISION:17/01/2023</t>
  </si>
  <si>
    <t>00099021001 DEP.DE CHEQ.AJENOS,RET.DE CAM.,CONCEPTO: FRACCION COMPLEMENTARIA MENSUAL,DEP.: FUTURO DE BOLIVIA AFP , PROCEDENCIA: BANCO DE CREDITO DE BOLIVIA S.A., CHEQUE: 68679, FECHA DE EMISION:17/01/2023</t>
  </si>
  <si>
    <t>00099021001 DEP.DE CHEQ.AJENOS,RET.DE CAM.,CONCEPTO: COMPENSACION MENSUAL DE COTIZACION,DEP.: FUTURO DE BOLIVIA AFP , PROCEDENCIA: BANCO DE CREDITO DE BOLIVIA S.A., CHEQUE: 68520, FECHA DE EMISION:18/01/2023</t>
  </si>
  <si>
    <t>00099021001 DEP.DE CHEQ.AJENOS,RET.DE CAM.,CONCEPTO: FRACICON COMPLEMENTARIA MENSUAL,DEP.: FUTURO DE BOLIVIA AFP , PROCEDENCIA: BANCO DE CREDITO DE BOLIVIA S.A., CHEQUE: 68521, FECHA DE EMISION:18/01/2023</t>
  </si>
  <si>
    <t>00099021001 DEPOSITO DE EFECTIVO, DEPOSITANTE: SENASIR, CONCEPTO: DEVOLUCION DE RETROACTIVO, CUENTA DE DEPOSITO: CUENTA UNICA DEL TESORO</t>
  </si>
  <si>
    <t>00046171101 DEPOSITO DE EFECTIVO, DEPOSITANTE: YERY ROCHA PEREZ, CONCEPTO: MS-AGEMED INGRESO POR VENTA DE SERVICIOS, CUENTA DE DEPOSITO: CUENTA UNICA DEL TESORO</t>
  </si>
  <si>
    <t>00015011108 DEPOSITO DE EFECTIVO, DEPOSITANTE: JUBILADOS BANCA PRIVADA, CONCEPTO: PAGO SERVICIO DE AGUA POTABLE 20% FACTURA MES ENERO, CUENTA DE DEPOSITO: CUENTA UNICA DEL TESORO</t>
  </si>
  <si>
    <t>00587012012 DEPOSITO DE EFECTIVO, DEPOSITANTE: IRMA CHACON -EBC, CONCEPTO: DEVOLUCION AL COMPROBANTE NRO 2124 GESTION 2022, CUENTA DE DEPOSITO: CUENTA UNICA DEL TESORO</t>
  </si>
  <si>
    <t>00587012016 DEPOSITO DE EFECTIVO, DEPOSITANTE: E.B.C. CAROLA CARMEN GUZMAN RODRIGUEZ, CONCEPTO: DEVOLUCION AL COMPROBANTE NRO 1925 GESTION 2022, CUENTA DE DEPOSITO: CUENTA UNICA DEL TESORO</t>
  </si>
  <si>
    <t>00587012016 DEPOSITO DE EFECTIVO, DEPOSITANTE: CAROLA CARMEN GUZMAN RODRIGUEZ E.B.C, CONCEPTO: DEVOLUCION AL COMPROBANTE NRO 2227 GESTION 2022, CUENTA DE DEPOSITO: CUENTA UNICA DEL TESORO</t>
  </si>
  <si>
    <t>00099021001 DEPOSITO DE EFECTIVO, DEPOSITANTE: LEYDI ROSIO RODRIGUEZ CHURA, CONCEPTO: DEVOLUCION DE RECURSOS, CUENTA DE DEPOSITO: CUENTA UNICA DEL TESORO</t>
  </si>
  <si>
    <t>00099021001 DEPOSITO DE EFECTIVO, DEPOSITANTE: JULIO NICOMEDES ESPRELLA CARVAJAL, CONCEPTO: DEVOLUCION DOBLE PERCEPCION RENTA, CUENTA DE DEPOSITO: CUENTA UNICA DEL TESORO /DJBR.</t>
  </si>
  <si>
    <t>00099021001 DEPOSITO DE EFECTIVO, DEPOSITANTE: PILAR REYNALDA ESPINOZA MICHEL, CONCEPTO: DOBLE PERCEPCION DE HABER, CUENTA DE DEPOSITO: CUENTA UNICA DEL TESORO /DJBR.</t>
  </si>
  <si>
    <t>00099021001 DEPOSITO DE EFECTIVO, DEPOSITANTE: ELI ROSARIO ITURRI, CONCEPTO: DEVOLUCION UNA DUODECIMA DE AGUINALDO POR FALLECIMIENTO DE LA SRA ELI ROSARIO ITURRI, CUENTA DE DEPOSITO: CUENTA UNICA DEL TESORO</t>
  </si>
  <si>
    <t>00389022001 DEPOSITO DE EFECTIVO, DEPOSITANTE: SIGFRIDO GLEISON GUTIERREZ POMA, CONCEPTO: DEPÓSITO PASES A BORDO DEL 01 AL 06 ENERO 2022 DAI 02, CUENTA DE DEPOSITO: CUENTA UNICA DEL TESORO</t>
  </si>
  <si>
    <t>00099021001 DEP.DE CHEQ.AJENOS,RET.DE CAM.,CONCEPTO: INCAPACIDAD TEMPORAL MES JUNIO 2022,DEP.: CAJA DE SALUD CORDES , PROCEDENCIA: BANCO UNION S.A., CHEQUE: 29351, FECHA DE EMISION:30/12/2022</t>
  </si>
  <si>
    <t>00099021001 DEP.DE CHEQ.AJENOS,RET.DE CAM.,CONCEPTO: INCAPACIDAD TEMPORAL MES NOVIEMBRE 2022,DEP.: CAJA DE SALUD CORDES , PROCEDENCIA: BANCO UNION S.A., CHEQUE: 29352, FECHA DE EMISION:30/12/2022</t>
  </si>
  <si>
    <t>00099021001 DEPOSITO DE EFECTIVO, DEPOSITANTE: LIMBERT ALEX CAMIÑO CHINO, CONCEPTO: DEVOLUCION DE RECURSOS CORRESPONDIENTE A FONDOS EN AVANCE C-31 N°2304-2022, CUENTA DE DEPOSITO: CUENTA UNICA DEL TESORO /DJBR.</t>
  </si>
  <si>
    <t>00099021001 DEPOSITO DE EFECTIVO, DEPOSITANTE: PORFIRIO LIMACHI POMA, CONCEPTO: COBRO INDEBIDO DEVOLUCION, CUENTA DE DEPOSITO: CUENTA UNICA DEL TESORO</t>
  </si>
  <si>
    <t>00601012001 DEPOSITO DE EFECTIVO, DEPOSITANTE: JUSTO MARCELO CARRION SALAZAR, CONCEPTO: DEVOLUCION FONDOS EN AVANCE, CUENTA DE DEPOSITO: CUENTA UNICA DEL TESORO</t>
  </si>
  <si>
    <t>00099021001 DEPOSITO DE EFECTIVO, DEPOSITANTE: REYNALDO APAZA VARGAS, CONCEPTO: CONVENIO DOBLE PERCEPCION - SENASIR, CUENTA DE DEPOSITO: CUENTA UNICA DEL TESORO</t>
  </si>
  <si>
    <t>00046171101 DEPOSITO DE EFECTIVO, DEPOSITANTE: DISTRIPOINT SRL, CONCEPTO: SANCION POR INCUMPLIMIENTO A REINSCRIPCION GESTION 2022, CUENTA DE DEPOSITO: CUENTA UNICA DEL TESORO</t>
  </si>
  <si>
    <t>00099021001 DEP.DE CHEQ.AJENOS,RET.DE CAM.,CONCEPTO: MAGALY ESPINOZA ANTEZANA,DEP.: BANCO UNION SA , PROCEDEN CIA: BANCO UNION S.A., CHEQUE: 187942, FECHA DE EMISION:20/01/2023 /DJBR.</t>
  </si>
  <si>
    <t>00099021001 DEP.DE CHEQ.AJENOS,RET.DE CAM.,CONCEPTO: RETENCION JUDICIAL NC 77/09 PROCESO COACTIVO FISCAL SEGUIDO POR MEFP C/LIDIA G. BASPINEIRO A.,DEP.: MINISTERIO DE ECONOMIA Y FINANZAS PUBLICAS</t>
  </si>
  <si>
    <t>00099021001 DEP.DE CHEQ.AJENOS,RET.DE CAM.,CONCEPTO: RETENCION JUDICIAL NC 113/94 PROCESO COACTIVO FISCAL SEGUIDO POR MEFP C/ HUGO LOZANO Y OTROS,DEP.: MINISTERIO DE ECONOMIA Y FINANZAS PUBLICAS</t>
  </si>
  <si>
    <t>00099021001 DEP.DE CHEQ.AJENOS,RET.DE CAM.,CONCEPTO: RETENCION JUDICIAL NC 113/94 PROCESO COACTIVO FISCAL SEGUIDO POR MEFP C/HUGO LOZANO Y OTROS,DEP.: MINISTERIO DE ECONOMIA Y FINANZAS PUBLICAS</t>
  </si>
  <si>
    <t>00099021001 DEPOSITO DE EFECTIVO, DEPOSITANTE: BERNAL MAMANI CAPCHIRI, CONCEPTO: DEVOLUCION, CUENTA DE DEPOSITO: CUENTA UNICA DEL TESORO</t>
  </si>
  <si>
    <t>00015011107 DEPOSITO DE EFECTIVO, DEPOSITANTE: ELIANA PATRICIA DUCHEN URIARTE -UMSA, CONCEPTO: DEVOLUCION DE GASTOS ADMINISTRATIVOS, CUENTA DE DEPOSITO: CUENTA UNICA DEL TESORO</t>
  </si>
  <si>
    <t>00599032003 DEPOSITO DE EFECTIVO, DEPOSITANTE: IRENE CASILLO PEREZ, CONCEPTO: PAGO DE 13% DE LA FACTURA NO DECLARADA, CUENTA DE DEPOSITO: CUENTA UNICA DEL TESORO</t>
  </si>
  <si>
    <t>00099021001 DEPOSITO DE EFECTIVO, DEPOSITANTE: ISMAEL BLANCO QUISPE, CONCEPTO: DEVOLUCION POR CONCEPTO DE PAGO DUODECIMA DE AGUINALDO, CUENTA DE DEPOSITO: CUENTA UNICA DEL TESORO</t>
  </si>
  <si>
    <t>00099021001 DEPOSITO DE EFECTIVO, DEPOSITANTE: WILDER LOPEZ AYALA, CONCEPTO: DEVOLUCION DE FONDOS EN AVANCE DEL SR. WILDER LOPEZ AYALA DE SALDO DE LOS I.D. UNIVERSITARIOS, CUENTA DE DEPOSITO: CUENTA UNICA DEL TESORO /DJBR.</t>
  </si>
  <si>
    <t>00099021001 DEPOSITO DE EFECTIVO, DEPOSITANTE: JAVIER HUMBERTO MENACHO HIZA, CONCEPTO: DEVOLUCIÓN POR DOBLE PERCEPCION, CUENTA DE DEPOSITO: CUENTA UNICA DEL TESORO /DJBR.</t>
  </si>
  <si>
    <t>00099021001 DEPOSITO DE EFECTIVO, DEPOSITANTE: FERMIN QUISPE VALERIANO, CONCEPTO: DEVOLUCION POR DOBLE PERCEPCION, CUENTA DE DEPOSITO: CUENTA UNICA DEL TESORO</t>
  </si>
  <si>
    <t>00046171101 DEPOSITO DE EFECTIVO, DEPOSITANTE: IMPORTADORA BOLIVIANA DE LA PAZ IMBOLPAZ SRL, CONCEPTO: SANCION POR INCUMPLIMIENTO A REINSCRIPCION GESTION 2023, CUENTA DE DEPOSITO: CUENTA UNICA DEL TESORO</t>
  </si>
  <si>
    <t>00099021001 DEPOSITO DE EFECTIVO, DEPOSITANTE: COPROPIETARIOS EDIFICIO CONAVI, CONCEPTO: DEVOLUCION PAGO EPSAS OCTUBRE 2022, CUENTA DE DEPOSITO: CUENTA UNICA DEL TESORO</t>
  </si>
  <si>
    <t>00099021001 DEPOSITO DE EFECTIVO, DEPOSITANTE: COPROPIETARIOS EDIFICIO CONAVI, CONCEPTO: DEVOLUCION PAGO EPSAS NOVIEMBRE 2022, CUENTA DE DEPOSITO: CUENTA UNICA DEL TESORO</t>
  </si>
  <si>
    <t>00099021001 DEPOSITO DE EFECTIVO, DEPOSITANTE: COPROPIETARIOS EDIFICIO CANIVI, CONCEPTO: DEVOLUCION PAGO EPSAS DICIEMBRE 2022, CUENTA DE DEPOSITO: CUENTA UNICA DEL TESORO</t>
  </si>
  <si>
    <t>00099021001 DEPOSITO DE EFECTIVO, DEPOSITANTE: MAXIMA QUISPE SUMI, CONCEPTO: DOBLE PERCEPCION POR LOS PERIODOS DE AGOSTO /2022 A SEPTIEMBRE /2022, CUENTA DE DEPOSITO: CUENTA UNICA DEL TESORO</t>
  </si>
  <si>
    <t>00132072001 DEPOSITO DE EFECTIVO, DEPOSITANTE: GUIMER SULLCAMANI ROJAS, CONCEPTO: DEVOLUCION DEL PREV. 1111, CUENTA DE DEPOSITO: CUENTA UNICA DEL TESORO</t>
  </si>
  <si>
    <t>00046171101 DEPOSITO DE EFECTIVO, DEPOSITANTE: INDUSTRIA ULTRA, CONCEPTO: SANCION POR INCUMPLIMIENTO A REINSCRIPCION GESTION 2023, CUENTA DE DEPOSITO: CUENTA UNICA DEL TESORO</t>
  </si>
  <si>
    <t>00099021001 DEPOSITO DE EFECTIVO, DEPOSITANTE: SAYA MIRANDA CHOQUE, CONCEPTO: DEVOLUCION DE HABERES CANCELADOS POR ERROR, CUENTA DE DEPOSITO: CUENTA UNICA DEL TESORO</t>
  </si>
  <si>
    <t>00389052001 DEPOSITO DE EFECTIVO, DEPOSITANTE: ALEJANDRO RODOLFO SUAREZ CHAVEZ, CONCEPTO: DEVOLUCION DE FONDOS SEGUN PREV N°80 DA 05 2022, CUENTA DE DEPOSITO: CUENTA UNICA DEL TESORO</t>
  </si>
  <si>
    <t>00389052001 DEPOSITO DE EFECTIVO, DEPOSITANTE: JAVIER ALEJANDRO RUBIN DE CELIS BARBA, CONCEPTO: DEVOLUCION DE FONDOS SEGUN PREV N° 79 DA05 2022, CUENTA DE DEPOSITO: CUENTA UNICA DEL TESORO</t>
  </si>
  <si>
    <t>00099021001 DEPOSITO DE EFECTIVO, DEPOSITANTE: TEOFILO BAPTISTA RAMIREZ, CONCEPTO: DEVOLUCION DE HABERES 2010 CORRESPONDIENTE AL MES DE DICIEMBRE 2022, CUENTA DE DEPOSITO: CUENTA UNICA DEL TESORO /DJBR.</t>
  </si>
  <si>
    <t>00132022001 DEPOSITO DE EFECTIVO, DEPOSITANTE: PAPELBOL, CONCEPTO: DEPÓSITO POR DEVOLUCION DE FUCOV NO UTILIZADO DE MARCO CASTELLON, CUENTA DE DEPOSITO: CUENTA UNICA DEL TESORO</t>
  </si>
  <si>
    <t>00099021001 DEPOSITO DE EFECTIVO, DEPOSITANTE: JOSE LUIS PAREDES MARTINEZ, CONCEPTO: PAGO DE DUODECIMA DE AGUINALDO, CUENTA DE DEPOSITO: CUENTA UNICA DEL TESORO</t>
  </si>
  <si>
    <t>00099021001 DEPOSITO DE EFECTIVO, DEPOSITANTE: MARIA ELENA OCLUMBA COSSIO, CONCEPTO: DEVOLUCION PAGO DUODECIMA DE AGUINALDO GESTION 2022(FECBRERO Y MARZO 2022), CUENTA DE DEPOSITO: CUENTA UNICA DEL TESORO</t>
  </si>
  <si>
    <t>00046171101 DEPOSITO DE EFECTIVO, DEPOSITANTE: MEDICAL BEACON, CONCEPTO: SANCION POR INCUMPLIMIENTO A REINSCRIPCION GESTION 2023, CUENTA DE DEPOSITO: CUENTA UNICA DEL TESORO</t>
  </si>
  <si>
    <t>00099021001 DEPOSITO DE EFECTIVO, DEPOSITANTE: ANA NELLY MARIACA VDA DE SUAZNABAR, CONCEPTO: REINTEGRO DEVOLUCION DE 2 DUODECIMAS DE AGUINALDO, CUENTA DE DEPOSITO: CUENTA UNICA DEL TESORO</t>
  </si>
  <si>
    <t>00292012001 DEPOSITO DE EFECTIVO, DEPOSITANTE: JUAN CARLOS LAYME HUANCA, CONCEPTO: DEPÓSITO POR IMPORTES CONSIGNADOS PAGO EN EXCESO, CUENTA DE DEPOSITO: CUENTA UNICA DEL TESORO</t>
  </si>
  <si>
    <t>00422012001 DEPOSITO DE EFECTIVO, DEPOSITANTE: JUDITH ELIANA PADILLA PERALES, CONCEPTO: DEVOLUCION DE PAGO DE BENEFICIOS SOCIALES JUDITH ELIANA PADILLA PERALES, CUENTA DE DEPOSITO: CUENTA UNICA DEL TESORO</t>
  </si>
  <si>
    <t>00099021001 DEPOSITO DE EFECTIVO, DEPOSITANTE: CARLA GREGORIA GUTIERREZ ROQUE, CONCEPTO: DEVOLUCION POR CONCEPTO DE PAGO DUODECIMA DE AGUINALDO GESTION 2022, CUENTA DE DEPOSITO: CUENTA UNICA DEL TESORO</t>
  </si>
  <si>
    <t>00099021001 DEP.DE CHEQ.AJENOS,RET.DE CAM.,CONCEPTO: DEVOLUCION DEPÓSITO DUPLICADO ERRONEO MEDIANTE SIGEP,DEP.: COMTECO R.L , PROCEDENCIA: BANCO BISA S.A., CHEQUE: 28801, FECHA DE EMISION:13/01/2023</t>
  </si>
  <si>
    <t>00099021001 DEP.DE CHEQ.AJENOS,RET.DE CAM.,CONCEPTO: MARTHA MONTECINOS CANDIA,DEP.: BANCO UNION S.A. , PROCEDENCIA: BANCO UNION S.A., CHEQUE: 187944, FECHA DE EMISION:23/01/2023</t>
  </si>
  <si>
    <t>00006114201 DEPOSITO DE EFECTIVO, DEPOSITANTE: VICEPRESIDENCIA DEL ESTADO PLURINACIONAL, CONCEPTO: SALDOS NO EJECUTADOS, CUENTA DE DEPOSITO: CUENTA UNICA DEL TESORO</t>
  </si>
  <si>
    <t>00046171101 DEPOSITO DE EFECTIVO, DEPOSITANTE: WORLD DENT IMPORT, CONCEPTO: CIERRE INTEMPESTIVO DE EMPRESA SIN PREVIA COMUNICACION A LA AUTORIDAD DE LA SALUD, CUENTA DE DEPOSITO: CUENTA UNICA DEL TESORO</t>
  </si>
  <si>
    <t>00099021001 DEPOSITO DE EFECTIVO, DEPOSITANTE: MINISTERIO DE GOBIERNO DIPREVCON, CONCEPTO: REMANENTE FONDOS EN AVANCE ANA PATRICIA SERRANO SALAZAR PREV 3788, CUENTA DE DEPOSITO: CUENTA UNICA DEL TESORO</t>
  </si>
  <si>
    <t>00099021001 DEPOSITO DE EFECTIVO, DEPOSITANTE: VALERIO APAZA GUTIERREZ, CONCEPTO: DEVOLUCION DE DEUDA, CUENTA DE DEPOSITO: CUENTA UNICA DEL TESORO</t>
  </si>
  <si>
    <t>00046171101 DEPOSITO DE EFECTIVO, DEPOSITANTE: GUILLPAR SRL, CONCEPTO: SANCION POR INCUMPLIMIENTO A REINSCRIPCION GESTIONES 2019,2020,2021,2022 Y 2023 1ER PAGO, CUENTA DE DEPOSITO: CUENTA UNICA DEL TESORO</t>
  </si>
  <si>
    <t>00099021001 DEPOSITO DE EFECTIVO, DEPOSITANTE: PAOLA RAMOS CRUZ, CONCEPTO: DEVOLUCION DE HABERES DE MAYO 2021 DE POTOSI, CUENTA DE DEPOSITO: CUENTA UNICA DEL TESORO /DJBR.</t>
  </si>
  <si>
    <t>00081161101 DEPOSITO DE EFECTIVO, DEPOSITANTE: ELENA A. RUIZ DAYER, CONCEPTO: DEVOLUCION DEL CALCULO ERRONEO DE VIATICOS, CUENTA DE DEPOSITO: CUENTA UNICA DEL TESORO</t>
  </si>
  <si>
    <t>00081161101 DEPOSITO DE EFECTIVO, DEPOSITANTE: CLAUDIA VANESA SORIA G., CONCEPTO: DEVOLUCION DEL CALCULO ERRONEO DE VIATICOS C-31 141, CUENTA DE DEPOSITO: CUENTA UNICA DEL TESORO</t>
  </si>
  <si>
    <t>00099021001 DEPOSITO DE EFECTIVO, DEPOSITANTE: IVAN RODRIGO COCARICO MAMANI, CONCEPTO: DEVOLUCION DE FONDOS NO EJEJCUTADOS C31-6021, CUENTA DE DEPOSITO: CUENTA UNICA DEL TESORO</t>
  </si>
  <si>
    <t>00099021001 DEPOSITO DE EFECTIVO, DEPOSITANTE: WALTER QUENTA OYARDO CI 3305459LP, CONCEPTO: DEVOLUCION, CUENTA DE DEPOSITO: CUENTA UNICA DEL TESORO /DJBR.</t>
  </si>
  <si>
    <t>00086071101 DEPOSITO DE EFECTIVO, DEPOSITANTE: SENASBA, CONCEPTO: TRANSFERENCIA DE COMISIONES DE COMPROMISO, CUENTA DE DEPOSITO: CUENTA UNICA DEL TESORO</t>
  </si>
  <si>
    <t>00099021001 DEP.DE CHEQ.AJENOS,RET.DE CAM.,CONCEPTO: REVERSION CC GLOBAL CUA 43408345,DEP.: FUTURO DE BOLIVIA AFP , PROCEDENCIA: BANCO DE CREDITO DE BOLIVIA S.A., CHEQUE: 68720, FECHA DE EMISION:25/01/2023</t>
  </si>
  <si>
    <t>00099021001 DEP.DE CHEQ.AJENOS,RET.DE CAM.,CONCEPTO: PAGO COMISIONES POR AMPLIACION CONTRATOS DE PRESTAMO,DEP.: MINISTERIO DE MEDIO AMBIENTE Y AGUA , PROCEDENCIA: BANCO UNION S.A., CHEQUE: 1343, FECHA DE EMISION:26/01/2023</t>
  </si>
  <si>
    <t>00099021001 DEP.DE CHEQ.AJENOS,RET.DE CAM.,CONCEPTO: MERY DAGA QUISBERT,DEP.: BANCO UNION SA , PROCEDENCIA: BANCO UNION S.A., CHEQUE: 187948, FECHA DE EMISION:26/01/2023</t>
  </si>
  <si>
    <t>00099021001 DEPOSITO DE EFECTIVO, DEPOSITANTE: FLAVIO CONDORI FUENTES, CONCEPTO: DEVOLUCION POR PAGO POR DEMASIA DE ENERGIA ELECTRICA CORRESPONDIENTE MES DICIEMBRE 2022 POTOSI, CUENTA DE DEPOSITO: CUENTA UNICA DEL TESORO</t>
  </si>
  <si>
    <t>00081011101 DEPOSITO DE EFECTIVO, DEPOSITANTE: JHILDA OCSA AJHUACHO, CONCEPTO: REPOSICION DE GAFETA PORTA CREDENCIAL, CUENTA DE DEPOSITO: CUENTA UNICA DEL TESORO</t>
  </si>
  <si>
    <t>00099021001 DEPOSITO DE EFECTIVO, DEPOSITANTE: LUCRECIA VELARDE VDA. DE FLORES, CONCEPTO: NUEVAS NUPCIAS, CUENTA DE DEPOSITO: CUENTA UNICA DEL TESORO</t>
  </si>
  <si>
    <t>00046024204 DEPOSITO DE EFECTIVO, DEPOSITANTE: MINISTERIO DE SALUD Y DEPORTES RAUL ZAPATA A., CONCEPTO: REVERSION DE SALDO NO EJECUTADO FONDOS EN AVANCE C31-1096 GASTOS DE ALMACENAJE Y DESADUANIZACION, CUENTA DE DEPOSITO: CUENTA UNICA DEL TESORO</t>
  </si>
  <si>
    <t>00046024204 DEPOSITO DE EFECTIVO, DEPOSITANTE: MINISTERIO DE SALUD Y DEPORTES RAUL ZAPATA A., CONCEPTO: REVERSION DE SALDO NO EJECUTADO FONDOS EN AVANCE C31-705 ALMACENAJE Y DESADUANIZACION, CUENTA DE DEPOSITO: CUENTA UNICA DEL TESORO</t>
  </si>
  <si>
    <t>00046024204 DEPOSITO DE EFECTIVO, DEPOSITANTE: MINISTERIO DE SALUD Y DEPORTES RAUL ZAPATA A., CONCEPTO: REVERSION DE SALDO NO EJECUTADO FONDOS EN AVANCE C31-1817 GASTOS DE ALMACENAJE Y DESADUANIZACION, CUENTA DE DEPOSITO: CUENTA UNICA DEL TESORO</t>
  </si>
  <si>
    <t>00046171101 DEPOSITO DE EFECTIVO, DEPOSITANTE: SODIPHAR CORPORATION SRL, CONCEPTO: SANCION POR INCUMPLIMIENTO A LA NORMA SEGUN RES. ADM N°S/063 DE FECHA 25 DE JULIO DE 2022, CUENTA DE DEPOSITO: CUENTA UNICA DEL TESORO</t>
  </si>
  <si>
    <t>00291012002 DEPOSITO DE EFECTIVO, DEPOSITANTE: JOSE LUIS MAMANI QUISPE, CONCEPTO: REPOSICION DE LA CREDENCIAL, CUENTA DE DEPOSITO: CUENTA UNICA DEL TESORO</t>
  </si>
  <si>
    <t>00099021001 DEPOSITO DE EFECTIVO, DEPOSITANTE: ELVA CALDERON RODRIGUEZ, CONCEPTO: DEVOLUCION POR DOBLE PERCEPCION PERIODOS OCTUBRE A DICIEMBRE 2022 MAS DUODECIMAS DE AGUINALDO, CUENTA DE DEPOSITO: CUENTA UNICA DEL TESORO</t>
  </si>
  <si>
    <t>00099021001 DEPOSITO DE EFECTIVO, DEPOSITANTE: ESPERANZA MARCIA PINTO SARDON, CONCEPTO: DEVOLUCION POR DOBLE PERCEPCION, CUENTA DE DEPOSITO: CUENTA UNICA DEL TESORO</t>
  </si>
  <si>
    <t>00099021001 DEPOSITO DE EFECTIVO, DEPOSITANTE: DIONICIO CALLE TICONA, CONCEPTO: COMPROMISO DE DEVOLUCION DE DEUDA, CUENTA DE DEPOSITO: CUENTA UNICA DEL TESORO</t>
  </si>
  <si>
    <t>00251012001 DEPOSITO DE EFECTIVO, DEPOSITANTE: TORIBIO ANDRES POCOACA CALLISAYA, CONCEPTO: DEVOLUCION DE PASAJES, CUENTA DE DEPOSITO: CUENTA UNICA DEL TESORO</t>
  </si>
  <si>
    <t>00099021001 DEPOSITO DE EFECTIVO, DEPOSITANTE: SERGIO GASTON BARRAZA SALAZAR, CONCEPTO: DEVOLUCION DE RECURSOS POR EL PAGO DE REFRIGERIOS EN DEMASIA, CUENTA DE DEPOSITO: CUENTA UNICA DEL TESORO</t>
  </si>
  <si>
    <t>00099021001 DEPOSITO DE EFECTIVO, DEPOSITANTE: ROXANA NOEMI LUJAN PINTO, CONCEPTO: DEVOLUCION POR DOBLE PERCEPCION NOV-DIC/2022 Y DUODECIMAS DE AGUINALDO, CUENTA DE DEPOSITO: CUENTA UNICA DEL TESORO</t>
  </si>
  <si>
    <t>00099021001 DEPOSITO DE EFECTIVO, DEPOSITANTE: NEMIA BENITA VARGAS ANGLES, CONCEPTO: DEVOLUCION DE DEUDA POR DOBLE PERCEPCION, CUENTA DE DEPOSITO: CUENTA UNICA DEL TESORO</t>
  </si>
  <si>
    <t>00099021001 DEPOSITO DE EFECTIVO, DEPOSITANTE: FREDY MOISES FLORES MAMANI, CONCEPTO: COBRO INDEBIDO DEL PRA, CUENTA DE DEPOSITO: CUENTA UNICA DEL TESORO</t>
  </si>
  <si>
    <t>00015011108 DEPOSITO DE EFECTIVO, DEPOSITANTE: MINISTERIO DE GOBIERNO, CONCEPTO: DEPÓSITO A LA CUT, CUENTA DE DEPOSITO: CUENTA UNICA DEL TESORO</t>
  </si>
  <si>
    <t>00099021001 DEPOSITO DE EFECTIVO, DEPOSITANTE: FELISA SEVERINA QUIROGA CONDE, CONCEPTO: DEVOLUCION DE DOBLE PERCEPCION DE LOS PERIODOS NOVIEMBRE-DICIEMBRE 2022 MAS DUODECIMAS DE AGUINALDO, CUENTA DE DEPOSITO: CUENTA UNICA DEL TESORO /DJBR.</t>
  </si>
  <si>
    <t>00046171101 DEPOSITO DE EFECTIVO, DEPOSITANTE: EMSERAUT GABRIELA DALENZ CULTRERA, CONCEPTO: PAGO DE MULTA, CUENTA DE DEPOSITO: CUENTA UNICA DEL TESORO</t>
  </si>
  <si>
    <t>00099021001 DEPOSITO DE EFECTIVO, DEPOSITANTE: RUBEN LUCIO PEREZ ANTEZANA, CONCEPTO: DEVOLUCION SENASIR, CUENTA DE DEPOSITO: CUENTA UNICA DEL TESORO</t>
  </si>
  <si>
    <t>00099021001 DEPOSITO DE EFECTIVO, DEPOSITANTE: ALEJANDRA FERNANDEZ, CONCEPTO: DEVOLUCION DE RECURSOS POR PAGO DE REFRIGUERIOS EN DEMASIA DIC 2022, CUENTA DE DEPOSITO: CUENTA UNICA DEL TESORO</t>
  </si>
  <si>
    <t>00099021001 DEPOSITO DE EFECTIVO, DEPOSITANTE: SIVIA ELENA ARIAS VILLARREAL, CONCEPTO: DEVOLUCION DE RECURSOS POR PAGO DE REFRIGERIOS EN DEMASIA, CUENTA DE DEPOSITO: CUENTA UNICA DEL TESORO</t>
  </si>
  <si>
    <t>00099021001 DEP.DE CHEQ.AJENOS,RET.DE CAM.,CONCEPTO: DEVOLUCION DE VIATICOS OTORGADOS C31:1146/2022,DEP.: ADRIAN PAREDES CONDORI , PROCEDENCIA: BANCO UNION S.A., CHEQUE: 3314, FECHA DE EMISION:20/01/2023 /DJBR.</t>
  </si>
  <si>
    <t>00099021001 DEPOSITO DE EFECTIVO, DEPOSITANTE: ADHEMAR AUGUSTO GISMONDI GUTIERREZ, CONCEPTO: DEVOLUCION POR DOBLE PERCEPCION, CUENTA DE DEPOSITO: CUENTA UNICA DEL TESORO</t>
  </si>
  <si>
    <t>00046171101 DEPOSITO DE EFECTIVO, DEPOSITANTE: V.G. EQUIP MED, CONCEPTO: PAGO DE MULTA, CUENTA DE DEPOSITO: CUENTA UNICA DEL TESORO</t>
  </si>
  <si>
    <t>00099021001 DEPOSITO DE EFECTIVO, DEPOSITANTE: CRISTIAN JETTE MOSTACEDO, CONCEPTO: DEVOLUCION DE SUELDOS Y SALARIOS FUENTE 10, CUENTA DE DEPOSITO: CUENTA UNICA DEL TESORO</t>
  </si>
  <si>
    <t>00099021001 DEPOSITO DE EFECTIVO, DEPOSITANTE: CARLOS VARGAS, CONCEPTO: DEVOLUCION DE PASAJES NO UTILIZADOS DEL EXTERIOR, CUENTA DE DEPOSITO: CUENTA UNICA DEL TESORO</t>
  </si>
  <si>
    <t>00046171101 DEPOSITO DE EFECTIVO, DEPOSITANTE: A H M VIDA, CONCEPTO: SANCION INCUMPLIMIENTO A LA MISMA , SEGÚN RES ADM. S/038 DE FECHA 06 DE JUNIO DE 2022, CUENTA DE DEPOSITO: CUENTA UNICA DEL TESORO</t>
  </si>
  <si>
    <t>00099021001 DEPOSITO DE EFECTIVO, DEPOSITANTE: MARINA ROJAS POMA, CONCEPTO: DEVOLUCION FONDOS EN AVANCE-FIC TARIJA ENTREGADOOS MEDIANTE C31 N°2351, CUENTA DE DEPOSITO: CUENTA UNICA DEL TESORO /DJBR.</t>
  </si>
  <si>
    <t>00046171101 DEPOSITO DE EFECTIVO, DEPOSITANTE: DOLPHIN MEDICAL SRL, CONCEPTO: SANCIÓN POR IMCUMPLIMIENTO REINSCRIPCIÓN 2023, CUENTA DE DEPOSITO: CUENTA UNICA DEL TESORO</t>
  </si>
  <si>
    <t>00046171101 DEPOSITO DE EFECTIVO, DEPOSITANTE: KOREA ENGINEERING BOLIVIA SRL, CONCEPTO: SANCION POR INCUMPLIMIENTO REINSCRIPCION 2022-2023, CUENTA DE DEPOSITO: CUENTA UNICA DEL TESORO</t>
  </si>
  <si>
    <t>00099021001 DEPOSITO DE EFECTIVO, DEPOSITANTE: SIMON VENTURA CONDORI, CONCEPTO: DEVOLUCION DE APORTES, CUENTA DE DEPOSITO: CUENTA UNICA DEL TESORO /DJBR.</t>
  </si>
  <si>
    <t>00015011107 DEPOSITO DE EFECTIVO, DEPOSITANTE: JORGE COSTAS, CONCEPTO: DEPÓSITO CONTRAPARTE SERVICIO DE ENERGIA ELECTRICA EDIF CUBA N 1617, CUENTA DE DEPOSITO: CUENTA UNICA DEL TESORO</t>
  </si>
  <si>
    <t>00015011107 DEPOSITO DE EFECTIVO, DEPOSITANTE: JORGE COSTAS, CONCEPTO: DEPÓSITO CONTRAPARTE SERVICIO AGUA POTABLE CALLE CUBA N1617, CUENTA DE DEPOSITO: CUENTA UNICA DEL TESORO</t>
  </si>
  <si>
    <t>00099021001 DEP.DE CHEQ.AJENOS,RET.DE CAM.,CONCEPTO: PAGO POR DESCUENTO RECURSOS PUBLICOS,DEP.: CAJA NACIONAL DE SALUD , PROCEDENCIA: BANCO UNION S.A., CHEQUE: 65762, FECHA DE EMISION:30/01/2023</t>
  </si>
  <si>
    <t>00099021001 DEP.DE CHEQ.AJENOS,RET.DE CAM.,CONCEPTO: INDEMNIZACION POR DAÑOS AERONAVE,DEP.: CREDINFORM INTERNATIONAL S.A. , PROCEDENCIA: BANCO UNION S.A., CHEQUE: 1466, FECHA DE EMISION:30/01/2023</t>
  </si>
  <si>
    <t>00099021001 DEP.DE CHEQ.AJENOS,RET.DE CAM.,CONCEPTO: DIANA REBECA ROJANO TEJEDA,DEP.: BANCO UNION S.A. , PROCEDENCIA: BANCO UNION S.A., CHEQUE: 187949, FECHA DE EMISION:31/01/2023 /DJBR.</t>
  </si>
  <si>
    <t>'TRANSFERENCIA DE FONDOS||S/G. NOTA CITE: MEFP/VTCP/DGCP/UODP/N°948/2022 DE F.30.12.2022, DEL MIN.DE ECONOMIA Y FINANZAS PUBLICAS.(HRE-TSO-2022-2878). PAGO BTS EXTRABURSATIL - VENCIMIENTO 3 DE ENERO DE 2023 D.S. N°1121 DE 11 DE ENERO DE 2012 DEBITO DE LA LIBRETA N°00099021001, TGN-RECURSOS ORDINARIOS - MONEDA NACIONAL</t>
  </si>
  <si>
    <t>'TRANSFERENCIA DE FONDOS||S/G. NOTA CITE: MEFP/VTCP/DGCP/UODP/N°948/2022 DE F.30.12.2022, DEL MIN.DE ECONOMIA Y FINANZAS PUBLICAS.(HRE-TSO-2022-2878). PAGO BTS EXTRABURSATIL - VENCIMIENTO 3 DE ENERO DE 2023 D.S. N°1121 DE 11 DE ENERO DE 2012 DEBITO DE LA LIBRETA N°00099021001 TGN RECURSOS ORDINARIOS-M/N, REPOSICION UTILES DE ESCRITORIO.</t>
  </si>
  <si>
    <t>NUMERO DE LIBRETA CUT: 03420102001 OPERACIÓN E18 TRANSFERENCIA DEL SISTEMA FINANCIERO POR CUENTA DE TERCEROS A LA CUT TRANSFERENCIA DE RECURSOS DEL FIDEICOMISO AEVIVIENDA</t>
  </si>
  <si>
    <t>NUMERO DE LIBRETA CUT: 00283012001 OPERACIÓN E18 TRANSFERENCIA DEL SISTEMA FINANCIERO POR CUENTA DE TERCEROS A LA CUT SOL. ESC. DE ALMACENERA BOLIVIANA S.A.</t>
  </si>
  <si>
    <t>VENTA DE DIVISAS S/G NOTA SEDEM/GG/EB/ORU N°0754/2022,29/12/2022.REF.:EMISION CARTA DE CREDITO I-2023-01,COMISION EMISION L/C 0,15% S/USD87.172.-POR 88 DIAS,REEMB.GSTS.COMUNICACION BS220.-Y EMISION COMP.CONTABLE BS50.- LIB. 00132032001 ECEBOL - GESTION OPERATIVA REF: COMISIONES EMISION I-2023-01</t>
  </si>
  <si>
    <t>I-2023-02 VTA. DIVISAS S/G NOTA YPFB/PRS/GAFC-3475/2022, R: 27/12/2022 Y ASIG. DIV. EFECT. P/MEFP, 28/12/2022 REF: I-2023-02 P/C YACIMIENTOS PETROLIFEROS FISCALES BOLIVIANOS - YPFB A/F TUBERIA DE ACERO NEGRO CPM. EMI. 0,15% S/USD 4.249.921,68 PO LIB. 00513072001 YPFB - OPERACIONES G N R G D REF: COMISIONES EMISION I-2023-2</t>
  </si>
  <si>
    <t>||TRANSFERENCIA DE FONDOS S/G MENSAJES SWIFT NROS. 102 Y 100 DE LA FECHA Y NOTA CITE DGAC/10774/2022 DE F.31.03.2022 (HRE-TGL-5031) DE LA DIRECCION GENERAL DE AERONAUTICA CIVIL (SECTOR PÚBLICO- SOBREVUELOS). DEBITO DE LA LIBRETA 0117012001 DGAC, REPOSICIÓN DE ÚTILES DE ESCRITORIO.</t>
  </si>
  <si>
    <t>NUMERO DE LIBRETA CUT: 00099021001 OPERACIÓN E18 TRANSFERENCIA DEL SISTEMA FINANCIERO POR CUENTA DE TERCEROS A LA CUT reversion aporte patronal para la vivienda TGN segip</t>
  </si>
  <si>
    <t>||COMISION TRANSFERENCIA FONDOS AL EXTERIOR 0,10% S/USD 89.470,12 REEMB. GASTOS COMUNICACION BS220 Y EMISION COMPROBANTE CONTABLE BS50 REF: PAGO 1 LC I-2022-29 EMP. PUB. QUIPUS A/F GREAT CHIN LIMITED EN COMPLEMENTO A COMPROBANTE S-1051504 DE LA FECHA. LIB:00590019201 EPNE - QUIPUS REF: COMISIONES PAGO N°1 LC I-2022-29</t>
  </si>
  <si>
    <t>'TRANSFERENCIA DE FONDOS||S/G. NOTA CITE: MEFP/VTCP/DGCP/UODP/N°13/2023 DE LA FECHA, DEL MIN.DE ECONOMIA Y FINANZAS PUBLICAS.(HRE-TSO-2023-21). PAGO BTS EXTRABURSATIL - VENCIMIENTO 5 DE ENERO DE 2018 D.S. N°1121 DE 11 DE ENERO DE 2012 DEBITO DE LA LIBRETA N°00099021001, TGN-RECURSOS ORDINARIOS - MONEDA NACIONAL</t>
  </si>
  <si>
    <t>'TRANSFERENCIA DE FONDOS||S/G. NOTA CITE: MEFP/VTCP/DGCP/UODP/N°13/2023 DE LA FECHA, DEL MIN.DE ECONOMIA Y FINANZAS PUBLICAS.(HRE-TSO-2023-21). PAGO BTS EXTRABURSATIL - VENCIMIENTO 5 DE ENERO DE 2018 D.S. N°1121 DE 11 DE ENERO DE 2012 DEBITO DE LA LIBRETA N°00099021001 TGN RECURSOS ORDINARIOS - M/N, REPOSICION UTILES DE ESCRITORIO.</t>
  </si>
  <si>
    <t>||TRANSFERENCIA DE FONDOS SEGÚN MENSAJES SWIFT N°107 Y 106 DE LA FECHA Y NOTA CITE: DGAC-10774/2022 (HRE-TGL-5031) DE FECHA 31/3/2022 DE LA DIRECCIÓN GENERAL DE AERONÁUTICA CIVIL. (SECTOR PÚBLICO-SOBREVUELOS). DÉBITO DE LA LIBRETA 0117012001 DGAC, REPOSICIÓN DE ÚTILES DE ESCRITORIO.</t>
  </si>
  <si>
    <t>'TRANSFERENCIA DE FONDOS||S/G. NOTA CITE: MEFP/VTCP/DGCP/UODP/N°21/2023 DE LA FECHA, DEL MIN.DE ECONOMIA Y FINANZAS PUBLICAS.(HRE-TSO-2023-24). PAGO BTS EXTRABURSATIL - VENCIMIENTO 6 DE ENERO DE 2023 D.S. N°1121 DE 11 DE ENERO DE 2012 DEBITO DE LA LIBRETA N°00099021001, REPOSICION UTILES DE ESCRITORIO.</t>
  </si>
  <si>
    <t>'TRANSFERENCIA DE FONDOS||S/G. NOTA CITE: MEFP/VTCP/DGCP/UODP/N°21/2023 DE LA FECHA, DEL MIN.DE ECONOMIA Y FINANZAS PUBLICAS.(HRE-TSO-2023-24). PAGO BTS EXTRABURSATIL - VENCIMIENTO 6 DE ENERO DE 2023 D.S. N°1121 DE 11 DE ENERO DE 2012 DEBITO DE LA LIBRETA N°00099021001, TGN-RECURSOS ORDINARIOS - MONEDA NACIONAL.</t>
  </si>
  <si>
    <t>||TRANSFERENCIA DE FONDOS POR PARTE DEL TGN, PARA EL PAGO DE VALORES "C" EN M/N, CON FECHA DE VENCIMIENTO 06-01-2023, SEGUN NOTA MEFP/VTCP/DGCP/UODP/N°35/2023 DE FECHA 06-01-2023 DEL MINISTERIO DE ECONOMIA Y FINANZAS PUBLICAS, LIBRETA 00099021001 TGN-RECURSOS ORDINARIOS - MONEDA NACIONAL LIBRETA 00099021001 TGN-RECURSOS ORDINARIOS - MONEDA NACIONAL</t>
  </si>
  <si>
    <t>TRANSFERENCIA DE FONDOS AL EXTERIOR A SOLICITUD DE YACIMIENTOS PETROLIFEROS FISCALES BOLIVIANOS SEGUN SOLICITUD YPFB-0001-2023 REF: PAGO VITOL SA 5TO PRE PAGO POR SUM HIDR LIQ SUR ORIENTE 2022 SEGUN OP UPCA 1767 LIB. 00513012004 LBP-YPFB-UNICOMERCIAL (4030005415/1-2188907)</t>
  </si>
  <si>
    <t>'TRANSFERENCIA DE FONDOS||S/G. NOTA CITE: MEFP/VTCP/DGCP/UODP/N°36/2023 DE LA FECHA, DEL MIN.DE ECONOMIA Y FINANZAS PUBLICAS.(HRE-TSO-34). PAGO BTS EXTRABURSATIL - VENCIMIENTO 7 DE ENERO DE 2023 D.S. N°1121 DE 11 DE ENERO DE 2012 DEBITO DE LA LIBRETA N°00099021001, TGN - RECURSOS ORDINARIOS - MONEDA NACIONAL</t>
  </si>
  <si>
    <t>'TRANSFERENCIA DE FONDOS||S/G. NOTA CITE: MEFP/VTCP/DGCP/UODP/N°36/2023 DE LA FECHA, DEL MIN.DE ECONOMIA Y FINANZAS PUBLICAS.(HRE-TSO-34). PAGO BTS EXTRABURSATIL - VENCIMIENTO 7 DE ENERO DE 2023 D.S. N°1121 DE 11 DE ENERO DE 2012 DEBITO DE LA LIBRETA N°00099021001 TGN-RECURSOS ORIDINARIOS-M/N, REPOSICION UTILES DE ESCRITORIO.</t>
  </si>
  <si>
    <t>||COBRO DE COMISION AL TGN POR ADMINISTRACIÓN DE VALORES BTS "C" M/N, CORRESPONDIENTE AL MES DE DICIEMBRE DE 2022, SEGUN CITE: MEFP/VTCP/DGCP/UODP/N°34/2023 DE FECHA 06-01-2023 DEL MINISTERIO DE ECONOMIA Y FINANZAS PUBLICAS, LIBRETA N°00099021001. DÉBITO DE LA LIBRETA N° 00099021001</t>
  </si>
  <si>
    <t>REGISTRO DE CANCELACION ANTICIPADA DEL BONO DEL TESORO NO NEGOCIABLE - AMORTIZABLE DEL FPAH, CLAVE DE SERIE: TGNFPAH-N1A-20, SEGUN NOTA MEFP/VTCP/DGCP/UODP/N°40/2023 Y DOCUMENTACION ADJUNTA. &lt;&gt;LIBRETA 00099021001 TGN RECURSOS ORDINARIOS MN</t>
  </si>
  <si>
    <t>A:00099021001 De 0759069001 A: 00099021001 Transferencia de recursos a la Libreta de Recursos Ordinarios (3987) adjunto extracto bancario.</t>
  </si>
  <si>
    <t>||REGULARIZACION DE FONDOS SEGÚN NOTA MSYD/DPCH/CE/1456/2022 DE FECHA 29/12/2022, REF: DEVOLUCION DE FONDOS SEGUN MENSAJE SWIFT N°188 RECIBIDA EL 06/01/2023, POR COMISIONES BANCARIAS COBRADAS, CARTA DE CREDITO LC I-2021-13. LIB:00249014201 CEASS-PROGRAMAS, PROYECTOS DE SALUD (MSD)</t>
  </si>
  <si>
    <t>'COBRO DE UTILES DE ESCRITORIO POR´||BS50.-Y REEMB.GSTS.COMUNICACION BS220.-.CARTA DE CREDITO STANDBY 10000LG000155700 (BCB:SB-R-2017-57) A/F ADMINISTRADORA BOLIVIANA DE CARRETERAS-ABC,S/G NOTA ABC/GNA/SAF/ATE/2023-0001,03/01/23. LIB.00291012002 ABC-RECURSOS PROPIOS REF.:COMISIONES SBLC 10000LG000155700</t>
  </si>
  <si>
    <t>'TRANSFERENCIA DE FONDOS||S/G. NOTA CITE: MEFP/VTCP/DGCP/UODP/N°44/2023 DE LA FECHA, DEL MIN.DE ECONOMIA Y FINANZAS PUBLICAS.(HRE-TSO-46). PAGO BTS EXTRABURSATIL - VENCIMIENTO 10 DE ENERO DE 2023 D.S. N°1121 DE 11 DE ENERO DE 2012 DEBITO DE LA LIBRETA N°00099021001 TGN-RECURSOS ORDINARIOS M/N, REPOSICION UTILES DE ESCRITORIO.</t>
  </si>
  <si>
    <t>'TRANSFERENCIA DE FONDOS||S/G. NOTA CITE: MEFP/VTCP/DGCP/UODP/N°44/2023 DE LA FECHA, DEL MIN.DE ECONOMIA Y FINANZAS PUBLICAS.(HRE-TSO-46). PAGO BTS EXTRABURSATIL - VENCIMIENTO 10 DE ENERO DE 2023 D.S. N°1121 DE 11 DE ENERO DE 2012 DEBITO DE LA LIBRETA N°00099021001, TGN-RECURSOS ORDINARIOS.-MONEDA NACIONAL</t>
  </si>
  <si>
    <t>||TRANSFERENCIA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t>
  </si>
  <si>
    <t>A:00041031107 A: 00041031107 Transferencia que realizamos a solicitud del IBMETRO dependiente del Ministerio de Desarrollo Productivo y Economía Plural mediante nota CITE: IBMETRO-DAF-NE-0514/2022 e Informe Técnico IBMETRO-DAF-INF-0486/2022-02374, correspondiente a recursos por la Venta de Servicios mismas que debieron ser depositados a la cuenta recaudadora y no así a la cuenta de fondo rotativo (H.R. 6-30405-R).</t>
  </si>
  <si>
    <t>NUMERO DE LIBRETA CUT: 00099021001 OPERACIÓN E75 TRANSFERENCIA DE LA CUENTA FISCAL BUN A LA CUT EN MN TRANSFERENCIA DE FONDOS A SOLICITUD DE: GOBIERNO AUTONOMO MUNICIPAL BERMEJO, CITE: GAMB. I.F.M. OF. NÂ° 001/2023 CUENTA CUT 3987 LIBRETA NÂ° 00099021001 TGN - RECURSOS ORDINARIOS.</t>
  </si>
  <si>
    <t>NUMERO DE LIBRETA CUT: 00099021001 OPERACIÓN E75 TRANSFERENCIA DE LA CUENTA FISCAL BUN A LA CUT EN MN TRANSFERENCIA DE FONDOS A SOLICITUD DE: UNIVERSIDAD MAYOR REAL Y PONTIFICIA DE SAN FRANCISCO XAVIER DE CHUQUISACA FACULTAD DE CIENCIAS AGRARIAS, CITE:ADM.FCA.OF NÂ° 002 CUENTA CUT 3987 LIBRETA N</t>
  </si>
  <si>
    <t>VENTA DE DIVISAS CON TRANSFERENCIA DE FONDOS A SOLICITUD DE YACIMIENTOS PETROLIFEROS FISCALES BOLIVIANOS SEGUN SOLICITUD 17565 REF: TRAFIGURA PTE LTD 21ERO POST PAGO SUM HIDR LIQ SUR ORIENTE 2022 OP UPCA 1681 HR DCIM 29905 2022 LIB. 00513012004 LBP-YPFB-UNICOMERCIAL (4030005415/1-2188907)</t>
  </si>
  <si>
    <t>||COMISION TRANSFERENCIA FONDOS AL EXTERIOR 0,10% S/USD 177.570.- REEMB. GASTOS COMUNICACION BS220 Y EMISION COMPROBANTE CONTABLE BS50 REF: PAGO 1 LC I-2022-12 P/C ECEBOL A/F BRICKING SOLUTIONS S.A.EN COMPLEMENTO A COMPROBANTE S-1051729 DE LA FECHA. LIB: 00132039201- SEDEM-ECEBOL-FINPRO REF: COMISIONES PAGO N°1 LC I-2022-12</t>
  </si>
  <si>
    <t>||RESPUESTA A DEBITO DEL BANQUERO SG/MESAJE SWIFT NO.438 DE LA FECHA REF.: COBRO DE COMISIONES POR TRANSFERENCIA EUR 16.407,67 DE FECHA VALOR. 14/12/2022 SG SOLICITUD MIN. DE SALUD, REF.: PAGO A LA CSMC. LIB 00046024207 MS-INASES BECAS DE ESPECIALIDAD PROFESIONAL COMISIONES BANCARIAS EQUIV. A EUR 32,50</t>
  </si>
  <si>
    <t>||RESPUESTA A DEBITO DEL BANQUERO SG/MESAJE SWIFT NO.438 DE LA FECHA REF.: COBRO DE COMISIONES POR TRANSFERENCIA EUR 16.407,67 DE FECHA VALOR. 14/12/2022 SG SOLICITUD MIN. DE SALUD, REF.: PAGO A LA CSMC. LIB 00046024207 MS-INASES BECAS DE ESPECIALIDAD PROFESIONAL COBRO DE UTILES</t>
  </si>
  <si>
    <t>NUMERO DE LIBRETA CUT: 00099021001 OPERACIÓN E75 TRANSFERENCIA DE LA CUENTA FISCAL BUN A LA CUT EN MN TRANSFERENCIA DE FONDOS A SOLICITUD DE: GOB. AUTONOMO MCPAL. OCURI CITE: GAMO/001/2023 CTA. 3987 LIBRETA NÂ° 00099021001 TGN RECURSOS ORDINARIOS</t>
  </si>
  <si>
    <t>||AMPLIACION DE VALIDEZ 0,15% S/USD271.318,25.-POR 48 DIAS,COMISION ENMIENDA LC BS220.-REEMBS.GSTS.COMUNICACION BS220.-Y EMISION COMP.CONTABLE BS50.-,S/G NOTA SEDEM/GG/EB/ORU N° 0014/2023,10/01/23.REF.:I-2022-21 P/C ECEBOL A/F DURO SURFACING S.A. DE C.V. LIB.00132032001 ECEBOL - GESTION OPERATIVA REF.:COMISIONES ENMIENDA 1 LC I-2022-21</t>
  </si>
  <si>
    <t>||TRANSFERENCIA DEL EXTERIOR SEGUN MENSAJE SWIFT N° 505 DE LA FECHA Y NOTA CITE: DGAC-10774/2022 DE FECHA 31/03/2022. (HRE-TGL-5031) REMITIDA POR DIRECCIÓN GENERAL DE AERONAUTICA CIVIL. (SECTOR PÚBLICO - SOBREVUELOS) DEBITO DE LA LIBRETA 0117012001 DGAC, REPOSICIÓN DE ÚTILES DE ESCRITORIO</t>
  </si>
  <si>
    <t>||TRANSFERENCIA DE FONDOS S/G MENSAJES SWIFT NROS. 457 Y 456 DE LA FECHA Y NOTA CITE DGAC/10774/2022 DE F.31.03.2022 (HRE-TGL-5031) DE LA DIRECCION GENERAL DE AERONAUTICA CIVIL (SECTOR PÚBLICO- SOBREVUELOS). DEBITO DE LA LIBRETA 0117012001 DGAC, REPOSICIÓN DE ÚTILES DE ESCRITORIO.</t>
  </si>
  <si>
    <t>||TRANSFERENCIA DEL EXTERIOR SEGUN MENSAJE SWIFT N° 449 DE LA FECHA Y NOTA CITE: DGAC-10774/2022 DE FECHA 31/03/2022. (HRE-TGL-5031) REMITIDA POR DIRECCIÓN GENERAL DE AERONAUTICA CIVIL. (SECTOR PÚBLICO - SOBREVUELOS) DEBITO DE LA LIBRETA 0117012001 DGAC, REPOSICIÓN DE ÚTILES DE ESCRITORIO</t>
  </si>
  <si>
    <t>NUMERO DE LIBRETA CUT: 00099021001 OPERACIÓN E75 TRANSFERENCIA DE LA CUENTA FISCAL BUN A LA CUT EN MN TRANSFERENCIA DE FONDOS A SOLICITUD DE: GOBIERNO AUTONOMO MUNICIPAL DE INCAHUASI, CITE:G.A.M. INC./DESPACHO MAE NÂ°73/2023 CUENTA CUT 3987 LIBRETA NÂ° 00099021001 TGN-RECURSOS ORDINARIOS</t>
  </si>
  <si>
    <t>VENTA DE DIVISAS CON TRANSFERENCIA DE FONDOS A SOLICITUD DE YACIMIENTOS PETROLIFEROS FISCALES BOLIVIANOS SEGUN SOLICITUD 17567 REF: TRAFIGURA PTE LTD 23ER POST PAGO SUM HIDR LIQ SUR ORIENTE 2022 OP UPCA 1685 HR DCIM 30901 2022 LIB. 00513012004 LBP-YPFB-UNICOMERCIAL (4030005415/1-2188907)</t>
  </si>
  <si>
    <t>A:00099021001 Transferencia que realizamos a solicitud de la Unidad de Administración e Información Salarial mediante nota CITE: MEFP/VTCP/DGPOT/UAIS/No. 39/2023, informe MEFP/VTCP/DGPOT/UAIS/No. 3/2023 para la reversión definitiva de Boletas de Pago solicitadas por varias entidades consignadas en el comprobante de pago No. 71947 H.R. 6-23267-R</t>
  </si>
  <si>
    <t>A:00099021001 Transferencia que realizamos a solicitud de la Unidad de Administración e Información Salarial mediante nota CITE: MEFP/VTCP/DGPOT/UAIS/No. 62/2023, informe MEFP/VTCP/DGPOT/UAIS/No. 4/2023 para la reversión definitiva de las boletas de pago solicitadas por el SENASIR consignadas en el comprobante de pago No. 71949 H.R. 6-30148-R</t>
  </si>
  <si>
    <t>||TRANSFERENCIA DE FONDOS S/G MENSAJES SWIFTS NROS.554 Y 555 ,EN ATENCION A NOTA: DGAC-10774/2022 DE FECHA 31/3/2022 (HRE-TGL-5031) ENVIADO POR LA DIRECCION GENERAL DE LA AERONAUTICA CIVIL.(SECTOR PÚBLICO-SOBREVUELOS). DEBITO DE LA LIBRETA 0117012001 DGAC, REPOSICION ÚTILES DE ESCRITORIO.</t>
  </si>
  <si>
    <t>||TRANSFERENCIA DEL EXTERIOR SEGUN MENSAJE SWIFT N° 521 DE LA FECHA Y NOTA CITE: DGAC-10774/2022 DE FECHA 31/03/2022. (HRE-TGL-5031) REMITIDA POR DIRECCIÓN GENERAL DE AERONAUTICA CIVIL. (SECTOR PÚBLICO - SOBREVUELOS) DEBITO DE LA LIBRETA 0117012001 DGAC, REPOSICIÓN DE ÚTILES DE ESCRITORIO</t>
  </si>
  <si>
    <t>A:00099021001 Pago de capital e interés corriente a favor del TGN, adeudados por el GAD La Paz, correspondiente al Convenio de Reprogramación del Crédito CAF N°2760.</t>
  </si>
  <si>
    <t>NUMERO DE LIBRETA CUT: 00099021001 OPERACIÓN E75 TRANSFERENCIA DE LA CUENTA FISCAL BUN A LA CUT EN MN TRANSFERENCIA DE FONDOS A SOLICITUD DE: GOB. AUTONOMO MCPAL. COTAGAITA CITE: NOTA DE FECHA 12/01/2023 CTA. 3987 LIBRETA NÂ° 00099021001 TGN RECURSOS ORDINARIOS</t>
  </si>
  <si>
    <t>||REGULARIZACION DE NUESTRA OPERACIÓN NRO. 1051558 DE FECHA 5/01/2023 S/G NOTAS: DGAC/00182/2023 DE LA FECHA (HRE-TSO-92) Y DGAC/10774/2022 DE FECHA 31/3/2022 (HRE-TGL-5031). ENVIADO POR LA DIRECCION GENERAL DE AERONAUTICA CIVIL DEBITO DE LA LIBRETA 0117012001 DGAC, REPOSICION DE UTILES DE ESCRITORIO.</t>
  </si>
  <si>
    <t>||TRANSFERENCIA DE FONDOS SEGÚN NOTA CITE: MEFP/VTCP/DGCP/UODP/N°73/2023 DE LA FECHA ENVIADA POR EL MINISTERIO DE ECONOMÍA Y FINANZAS PÚBLICAS. PAGO CUOTA PARTE DEL CRÉDITO IDA 3507-BO A CARGO DEL FNDR - VENCIMIENTO DE 15 DE ENERO DE 2023 (HRE-TSO-93) DÉBITO DE LA CUT, LIBRETA N°00862012006 "FNDR-PSAC-BM IDA 3507/BO REC.FNDR CAP.INT.COM"</t>
  </si>
  <si>
    <t>||TRANSFERENCIA DE FONDOS SEGÚN NOTA CITE: MEFP/VTCP/DGCP/UODP/N°73/2023 DE LA FECHA ENVIADA POR EL MINISTERIO DE ECONOMÍA Y FINANZAS PÚBLICAS. PAGO CUOTA PARTE DEL CRÉDITO IDA 3507-BO A CARGO DEL FNDR - VENCIMIENTO DE 15 DE ENERO DE 2023 (HRE-TSO-93) DÉBITO A LA CUT, LIBRETA N°00862012001 "FNDR-ADMINISTRACIÓN", REPOSICIÓN DE ÚTILES DE ESCRITORIO</t>
  </si>
  <si>
    <t>||REGULARIZACIÓN DE NUESTRA OP.N°1051478 DE F.3/1/2023 SG.NOTAS DGAC/00182/2023 DE F.16/1/23 (HRE-TSO-92) (OR.CURSA EN COMP.N°1052359),DGAC-10774/22 (HRE-TGL-5031) DE F.31/3/22 ENV.POR DGAC Y CAR/GG-UNC N°0008/2023 DE F.13/1/23 ENV.POR NAABOL (HRE-TSO-81).(SECTOR PÚBLICO) DÉBITO DE LA LIBRETA 0117012001 DGAC, REPOSICIÓN DE ÚTILES DE ESCRITORIO.</t>
  </si>
  <si>
    <t>||TRANSFERENCIA DE FONDOS SEGÚN NOTA CITE: MEFP/VTCP/DGCP/UODP/N°73/2023 DE LA FECHA ENVIADA POR EL MINISTERIO DE ECONOMÍA Y FINANZAS PÚBLICAS. PAGO CUOTA PARTE DEL CRÉDITO IDA 3507-BO A CARGO DEL FNDR - VENCIMIENTO DE 15 DE ENERO DE 2023 (HRE-TSO-93) DÉBITO DE LA CUT, LIBRETA N°00862012005 "FNDR-PSAC-BM IDA 3507/BO REC.LINEA CAP.INT.COM"</t>
  </si>
  <si>
    <t>||COMISION TRANSFERENCIA FONDOS AL EXTERIOR 0,10% S/USD 110.656.- REEMB. GASTOS COMUNICACION BS220 Y EMISION COMPROBANTE CONTABLE BS50 REF: PAGO N° 14 LC I-2021-06 P/C ECEBOL A/F TROMBINI EMBALAGENS S/A EN COMPLEMENTO A COMPROBANTE S-1052388 DE LA FECHA. LIB:00132032001 ECEBOL-GESTION OPERATIVA REF: COMISIONES PAGO N°14 LC I-2021-06</t>
  </si>
  <si>
    <t>PAGO A BID PRÉSTAMO 3797/BL-BO VCTO. 15-01-2023 POR CUENTA DE TGN , NTI. 016920 VALOR 17-01-2023 INTERESES USD 1.125,65 CTA. 3987 CUENTA UNICA DEL TESORO LIB. 00099021001 REF.: COMISIONES BANCARIAS</t>
  </si>
  <si>
    <t>PAGO A IDA PRÉSTAMO 5745-BO VCTO. 15-01-2023 POR CUENTA DE TGN , NTI. 016954 VALOR 17-01-2023 CAPITAL USD 37.574,33 CTA. 3987 CUENTA UNICA DEL TESORO LIB. 00099021001 REF.: COMISIONES BANCARIAS</t>
  </si>
  <si>
    <t>||TRANSFERENCIA DE FONDOS S/G. MENSAJES SWIFT NROS. 618 Y 617 DE LA FECHA, Y NOTA REMITIDA POR LA DIRECCIÓN GENERAL DE AERONAUTICA CIVIL CITE: DGAC-10774/2022 DE FECHA 31/03/2022 (HRE-TGL-5031) (SECTOR PÚBLICO - SOBREVUELOS). DÉBITO DE LA LIBRETA 0117012001 DGAC, REPOSICIÓN ÚTILES DE ESCRITORIO.</t>
  </si>
  <si>
    <t>||TRANSFERENCIA DE FONDOS S/G. MENSAJES SWIFT NROS. 641 Y 640 DE LA FECHA, Y NOTA REMITIDA POR LA DIRECCIÓN GENERAL DE AERONAUTICA CIVIL CITE: DGAC-10774/2022 DE FECHA 31/03/2022 (HRE-TGL-5031) (SECTOR PÚBLICO - SOBREVUELOS). DÉBITO DE LA LIBRETA 0117012001 DGAC, REPOSICIÓN ÚTILES DE ESCRITORIO.</t>
  </si>
  <si>
    <t>||TRANSFERENCIA DE FONDOS S/G MENSAJE SWIFT NRO. 643 ,EN ATENCION A NOTA: DGAC-10774/2022 DE FECHA 31/3/2022 (HRE-TGL-5031) ENVIADO POR LA DIRECCION GENERAL DE LA AERONAUTICA CIVIL.(SECTOR PÚBLICO-SOBREVUELOS). DEBITO DE LA LIBRETA 0117012001 DGAC, REPOSICION ÚTILES DE ESCRITORIO.</t>
  </si>
  <si>
    <t>||TRANSFERENCIA DE FONDOS POR INSTRUCCIONES DEL IDA POR COMPRA DE BOLIVIANOS Y DESEMBOLSO DEL PRESTAMO IDA 5744-BO PROYECTO DE DESARROLLO DE CAPACIDADES DEL SECTOR VIAL (REM.EXT) REF.:AC2672538 REEMBOLSO DLI 2.3 LIBRETA N°00291014301 ABC-ADMINISTRADORA BOLIVIANA DE CARRETERAS</t>
  </si>
  <si>
    <t>||COBRO DE UTILES DE ESCRITORIO POR TRANSFERENCIA DE FONDOS (REM.EXT) Y DESEMBOLSO DEL PRESTAMO IDA 5744-BO PROYECTO DE DESARROLLO DE CAPACIDADES DEL SECTOR VIAL (REM.EXT) REF.: AC2672538 REEMBOLSO DLI 2.3 LIBRETA N°00291012002 ABC-RECURSOS PROPIOS REF.: UTILES DE ESCRITORIO</t>
  </si>
  <si>
    <t>||TRANSFERENCIA DE FONDOS SEGÚN MENSAJE SWIFT N°897 DE LA FECHA Y NOTA CITE: DGAC-10774/2022 (HRE-TGL-5031) DE FECHA 31/3/2022 DE LA DIRECCIÓN GENERAL DE AERONÁUTICA CIVIL. (SECTOR PÚBLICO-SOBREVUELOS). DÉBITO DE LA LIBRETA 0117012001 DGAC, REPOSICIÓN DE ÚTILES DE ESCRITORIO.</t>
  </si>
  <si>
    <t>||TRANSFERENCIA DE FONDOS S/G MENSAJE SWIFT NRO.900 Y EN ATENCION A NOTA: DGAC-10774/2022 DE FECHA 31/3/2022 (HRE-TGL-5031) ENVIADO POR LA DIRECCION GENERAL DE LA AERONAUTICA CIVIL.(SECTOR PÚBLICO-SOBREVUELOS). DEBITO DE LA LIBRETA 0117012001 DGAC, REPOSICION ÚTILES DE ESCRITORIO.</t>
  </si>
  <si>
    <t>||TRANSFERENCIA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t>
  </si>
  <si>
    <t>COBRO COSTOS DE PAPELERIA POR REGULARIZACION DE TRANSFERENCIA DEL EXTERIOR POR ORDEN DE TESORO GENERAL DE LA NACION BOLIVIA BO. REF.: DEVOLUCION MRE ABONAR CUT DOLAR (0514209) LIB. 00099021001 TGN-RECURSOS ORDINARIOS (3987)</t>
  </si>
  <si>
    <t>NUMERO DE LIBRETA CUT: 00099021001 OPERACIÓN E18 TRANSFERENCIA DEL SISTEMA FINANCIERO POR CUENTA DE TERCEROS A LA CUT devolucion pagos de CC no cobrados septiembre 2022</t>
  </si>
  <si>
    <t>REGULARIZACION DE TRANSFERENCIA DEL EXTERIOR SEGUN SWIFT NO.622 Y NO,621 DE FECHA 19/01/2023 ORDENANTE: TROMBINI EMBALAGENS SA (BR/CURITIBA) REF.: CRED CDE2021-001 Y NOTA SEDEM/GG/EB/ORU NO.0011/2023 DEL 12/01/2023 LIB. 00132032001 ECEBOL - GESTION OPERATIVA</t>
  </si>
  <si>
    <t>COBRO COSTOS DE PAPELERIA POR REGULARIZACION DE TRANSFERENCIA DEL EXTERIOR POR ORDEN DE TROMBINI EMBALAGENS SA (BR/CURITIBA) REF.: CRED CDE2021-001 Y NOTA SEDEM/GG/EB/ORU NO.0011/2023 DEL 12/01/2023 LIB. 00132032001 ECEBOL - GESTION OPERATIVA</t>
  </si>
  <si>
    <t>||TRANSFERENCIA DE FONDOS S/G. MENSAJE SWIFT NRO. 924 DE LA FECHA, Y NOTA REMITIDA POR LA DIRECCIÓN GENERAL DE AERONAUTICA CIVIL CITE: DGAC-10774/2022 DE FECHA 31/03/2022 (HRE-TGL-5031) (SECTOR PÚBLICO - SOBREVUELOS). DÉBITO DE LA LIBRETA 0117012001 DGAC, REPOSICIÓN ÚTILES DE ESCRITORIO.</t>
  </si>
  <si>
    <t>||LIBRETA CUT N°573019201, DESEMBOLSO DE PRESTAMO EN EL MARCO DEL FIDEICOMISO FINPRO N°23 CON LA EMPRESA SIDERURGICA DEL MUTUN PROYECTO "PLANTA SIDERURGICA DEL MUTUN" SEGUN NOTA: BDP/GO/JNPC/367/2023.</t>
  </si>
  <si>
    <t>PAGO A EXIMBANK CHINA POPUL PRÉSTAMO PBC 2016 (38) 426 VCTO. 21-01-2023 POR CUENTA DE TGN , NTI. 016976 VALOR 20-01-2023 INTERESES USD 5.128.030,21 COMISIONES USD 70.974,44 CTA. 3987 CUENTA UNICA DEL TESORO LIB. 00099021001 REF.: COMISIONES BANCARIAS</t>
  </si>
  <si>
    <t>||TRANSFERENCIA DE FONDOS S/G. MENSAJE SWIFT NRO. 1030 DE LA FECHA, Y NOTA REMITIDA POR LA DIRECCIÓN GENERAL DE AERONAUTICA CIVIL CITE: DGAC-10774/2022 DE FECHA 31/03/2022 (HRE-TGL-5031) (SECTOR PÚBLICO - SOBREVUELOS). DÉBITO DE LA LIBRETA 0117012001 DGAC, REPOSICIÓN ÚTILES DE ESCRITORIO.</t>
  </si>
  <si>
    <t>'COBRO DE UTILES DE ESCRITORIO POR´||BS50.-Y REEMB.GSTS.COMUNICACION BS220.-CARTA DE CREDITO STANDBY REF.:10000LG000282800 (BCB:SB-R-2017-28),S/G NOTA ABC/GNA/SAF/ATE/2023-0140,17/01/2023. LIB.00291012002 ABC-RECURSOS PROPIOS REF.:COMISIONES SBLC 10000LG000282800</t>
  </si>
  <si>
    <t>||COMISION TRANSFERENCIA FONDOS AL EXTERIOR 0,10% S/USD 374.520,67 REEM. GASTOS COMUNICACION BS220.- Y EMISION COMPROBANTE CONTABLE BS50.- REF: PAGO 2 C.C. I-2022-29 EMP. PUB. QUIPUS A/F GREAT CHIN LIMITED EN COMPLEMENTO A COMPROBANTE S-1052654 DE LA FECHA. LIB:00590019201 EPNE - QUIPUS REF: COMISIONES PAGO N°2 CC I-2022-29</t>
  </si>
  <si>
    <t>'COBRO DE UTILES DE ESCRITORIO POR´||BS50.-Y REEMB.GSTS.COMUNICACION BS220.-CARTA DE CREDITO STANDBY REF.:10000LG000313300 (BCB:SB-R-2017-53),S/G NOTA ABC/GNA/SAF/ATE/2023-0139,17/01/2023,EN COMPL.A COMP.1052637,20/01/2023. LIB.00291012002 ABC-RECURSOS PROPIOS REF.:COMISIONES SBLC 10000LG000313300</t>
  </si>
  <si>
    <t>NUMERO DE LIBRETA CUT: 00099021001 OPERACIÓN E75 TRANSFERENCIA DE LA CUENTA FISCAL BUN A LA CUT EN MN TRANSFERENCIA DE FONDOS A SOLICITUD DE: GOBIERNO AUTONOMO MUNICIPAL DE PADILLA, CITE:OF. G.A.M.P. 37/2023 CUENTA CUT 3987 LIBRETA NÂ° 00099021001 TGN-RECURSOS ORDINARIOS</t>
  </si>
  <si>
    <t>NUMERO DE LIBRETA CUT: 00099021001 OPERACIÓN E18 TRANSFERENCIA DEL SISTEMA FINANCIERO POR CUENTA DE TERCEROS A LA CUT reversion aporte patronal para la vivienda TGN - ministerio de educacion y autoridad jurisdiccional administrativa mienra</t>
  </si>
  <si>
    <t>||TRANSFERENCIA DE FONDOS S/G. MENSAJES SWIFT NROS. 1136 Y 1134 DE LA FECHA, Y NOTA REMITIDA POR LA DIRECCIÓN GENERAL DE AERONAUTICA CIVIL CITE: DGAC-10774/2022 DE FECHA 31/03/2022 (HRE-TGL-5031) (SECTOR PÚBLICO - SOBREVUELOS). DÉBITO DE LA LIBRETA 0117012001 DGAC, REPOSICIÓN ÚTILES DE ESCRITORIO.</t>
  </si>
  <si>
    <t>||TRANSFERENCIA DEL EXTERIOR SEGUN MENSAJES SWIFT NROS. 1120 Y 1119 DE LA FECHA Y NOTA CITE: DGAC-10774/2022 DE FECHA 31/03/2022. (HRE-TGL-5031) REMITIDA POR DIRECCIÓN GENERAL DE AERONAUTICA CIVIL. (SECTOR PÚBLICO - SOBREVUELOS) DEBITO DE LA LIBRETA 0117012001 DGAC, REPOSICIÓN DE ÚTILES DE ESCRITORIO</t>
  </si>
  <si>
    <t>NUMERO DE LIBRETA CUT: 00099021001 OPERACIÓN E75 TRANSFERENCIA DE LA CUENTA FISCAL BUN A LA CUT EN MN TRANSFERENCIA DE FONDOS A SOLICITUD DE: GOB.AUTONOMO MCPAL. PUNA CITE: OF.DESP MAE NÂ°046/2023 CTA. 3987 LIBRETA NÂ°00099021001 TGN RECURSOS ORDINARIOS</t>
  </si>
  <si>
    <t>NUMERO DE LIBRETA CUT: 00099021001 OPERACIÓN E75 TRANSFERENCIA DE LA CUENTA FISCAL BUN A LA CUT EN MN TRANSFERENCIA DE FONDOS A SOLICITUD DE: UMSS- CUENTA UNICA UNIVERSITARIA -UMSS , CITE: TYCP-T 3/23 CUENTA CUT 3987069001 LIBRETA NÂ° 00099021001 TGN RECURSOS ORDINARIOS</t>
  </si>
  <si>
    <t>||COMPLEMENTO A NUESTRO CPBTE. S-1052886 DE LA FECHA, PAGO A EXIMBANK CHINA POPULAR PRÉSTAMO PBC 2017 (31) 457 POR CUENTA DE LA ES MUTÚN. COBRO DE COMISIONES DEL BANQUERO USD10, SEGÚN NOTA CITE ESM/GAF/UCPT/006/2023 DE FECHA 18-ENE-2023 DE LA EMPRESA SIDERÚRGICA DEL MUTÚN LIBRETA 00573012001 EMPRESA SIDERÚRGICA DEL MUTÚN-RECURSOS PROPIOS REF.: COMISIONES</t>
  </si>
  <si>
    <t>||PAGO A EXIMBANK CHINA POPULAR PRÉSTAMO PBC 2017 (31) 457 VCTO. 21-01-2023 POR CUENTA DE ES-MUTUN, SEGÚN CITE: ESM/GAF/UCPT/006/2023, DE FECHA 18 DE ENERO DE 2023, INTERESES USD 3.618.616,25 COMISIONES USD 409.239,73 LIBRETA 00573012001 EMPRESA SIDERÚRGICA DEL MUTÚN-RECURSOS PROPIOS REF.: COMISIONES</t>
  </si>
  <si>
    <t>||PAGO A EXIMBANK CHINA POPULAR PRÉSTAMO PBC 2017 (31) 457 VCTO. 21-01-2023 POR CUENTA DE ES-MUTUN, SEGÚN CITE: ESM/GAF/UCPT/006/2023, DE FECHA 18 DE ENERO DE 2023, INTERESES USD 3.618.616,25 COMISIONES USD 409.239,73 LIBRETA 00573019201 ES MUTUN FIDEICOMISO</t>
  </si>
  <si>
    <t>A:00099021001 A:00099021001 DEVOLUCION DEUDA AL TGN POR PARTE DEL SR. GUILLERMO ARAMAYO HERRERA CORRESPONDIENTE AL MES DE DICIEMBRE/2022. S/G. INF. SENASIR UAF-ITES N° 028/2023, DE FECHA 20/01/2023.</t>
  </si>
  <si>
    <t>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t>
  </si>
  <si>
    <t>NUMERO DE LIBRETA CUT: 00099021001 OPERACIÓN E75 TRANSFERENCIA DE LA CUENTA FISCAL BUN A LA CUT EN MN TRANSFERENCIA DE FONDOS A SOLICITUD DE: GOBIERNO AUTONOMO MUNICIPAL DE YACUIBA, CITE: STRIA./DESP NÂ° 45/2023 CUENTA CUT 3987 LIBRETA NÂ° 00099021001 TGN - RECURSOS ORDINARIOS.</t>
  </si>
  <si>
    <t>||COMISION TRANSFERENCIA FDOS.AL EXTERIOR 0,10% S/USD2.596.557,96,REEMB.GSTS.COMUNICACION BS220.-Y EMISION COMP.CONTABLE BS50.-REF.:PAGO 1 LC I-2022-16 P/C YPFB A/F SIDERCA SOCIEDAD ANONIMA INDUSTRIAL Y COMERCIAL,EN COMPL.A COMP.1052918,26/01/23. LIB.00513042001 YPFB - OPERACIONES G N E E REF.:COMISIONES PAGO 1 LC I-2022-16 P/C YPFB A/F SIDERCA</t>
  </si>
  <si>
    <t>||COMISION TRANSFERENCIA FDOS.AL EXTERIOR 0,10% S/USD160.500.-,REEMB.GSTS.COMUNICACION BS220.-Y EMISION COMP.CONTABLE BS50.-REF.:PAGO 1 LC I-2022-11 P/C ECEBOL A/F URANEL S.A.,EN COMPL.A COMP.1052920,26/01/23. LIB.00132039201 SEDEM-ECEBOL-FINPRO REF.:COMISIONES PAGO 1 LC I-2022-11</t>
  </si>
  <si>
    <t>||TRANSFERENCIAS DEL EXTERIOR SEGUN MENSAJE SWIFT N° 1234 DE LA FECHA Y NOTA CITE: DGAC-10774/2022 DE FECHA 31/03/2022. (HRE-TGL-5031) REMITIDA POR DIRECCIÓN GENERAL DE AERONAUTICA CIVIL. (SECTOR PÚBLICO - SOBREVUELOS) DEBITO DE LA LIBRETA 0117012001 DGAC, REPOSICIÓN DE ÚTILES DE ESCRITORIO</t>
  </si>
  <si>
    <t>||TRANSFERENCIA DE FONDOS S/G MENSAJES SWIFTS NROS.1266 Y 1267 ,EN ATENCION A NOTA: DGAC-10774/2022 DE FECHA 31/3/2022 (HRE-TGL-5031) ENVIADO POR LA DIRECCION GENERAL DE LA AERONAUTICA CIVIL.(SECTOR PÚBLICO-SOBREVUELOS). DEBITO DE LA LIBRETA 0117012001 DGAC, REPOSICION ÚTILES DE ESCRITORIO.</t>
  </si>
  <si>
    <t>'COBRO DE'||UTILES DE ESCRITORIO POR EL COMPROBANTE NRO.1052976 DE LA FECHA, S/G NOTA CITE: SEDEM/GG/EV N°0024/2022 DE FECHA 25/1/2022 (HR-TGL-1500) ENVIADO POR SERVICIO DE DESARROLLO DE LAS EMPRESAS PÚBLICAS PRODUCTIVAS (SECTOR PÚBLICO-EXPORTACIONES). A LA LIBRETA N°00132072001 SEDEM-ADMINISTRACIÓN RECAUDACION ENVIBOL EN BOLIVIANOS.</t>
  </si>
  <si>
    <t>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t>
  </si>
  <si>
    <t>CONTABILIZACION ORDENES DE TRANSFERENCIA GRACOS</t>
  </si>
  <si>
    <t>||TRANSFERENCIA DEL EXTERIOR SEGUN MENSAJE SWIFT N° 1333 DE LA FECHA Y NOTA CITE: DGAC-10774/2022 DE FECHA 31/03/2022. (HRE-TGL-5031) REMITIDA POR DIRECCIÓN GENERAL DE AERONAUTICA CIVIL. (SECTOR PÚBLICO - SOBREVUELOS) DEBITO DE LA LIBRETA 0117012001 DGAC, REPOSICIÓN DE ÚTILES DE ESCRITORIO</t>
  </si>
  <si>
    <t>||TRANSFERENCIA DE FONDOS S/G MENSAJE SWIFT NRO.1403 Y NOTA: DGAC-10774/2022 DE FECHA 31/3/2022 (HRE-TGL-5031) ENVIADO POR LA DIRECCION GENERAL DE LA AERONAUTICA CIVIL.(SECTOR PÚBLICO-SOBREVUELOS). DEBITO DE LA LIBRETA 0117012001 DGAC, REPOSICION ÚTILES DE ESCRITORIO.</t>
  </si>
  <si>
    <t>||TRANSFERENCIA DEL EXTERIOR SEGUN MENSAJES SWIFT NROS. 1401 Y 1400 DE LA FECHA Y NOTA CITE: DGAC-10774/2022 DE FECHA 31/03/2022. (HRE-TGL-5031) REMITIDA POR DIRECCIÓN GENERAL DE AERONAUTICA CIVIL. (SECTOR PÚBLICO - SOBREVUELOS) DEBITO DE LA LIBRETA 0117012001 DGAC, REPOSICIÓN DE ÚTILES DE ESCRITORIO</t>
  </si>
  <si>
    <t>||PAGO A EXIMBANK CHINA POPULAR PRESTAMO PBC 2015 (08) 350 VCTO 21-01-2023 POR CUENTA DE TGN, VALOR 27-01-2023 USD 23.918.770,20 CTA. 3987 CUENTA ÚNICA DEL TESORO LIB. 00099021001 REF.: COMISIONES BANCARIAS</t>
  </si>
  <si>
    <t>NUMERO DE LIBRETA CUT: 00086071101 OPERACIÓN E75 TRANSFERENCIA DE LA CUENTA FISCAL BUN A LA CUT EN MN TRANSFERENCIA DE FONDOS A SOLICITUD DE: GOBIERNO AUTONOMO MUNICIPAL DE EL ALTO CITE: DTM/UT/NE/4/2023 CUENTA CUT 3987 LIBRETA NÂ° 00086071101 MMAYA-BS OTROS INGRESOS FUNCIONAMIENTO UCP CAF</t>
  </si>
  <si>
    <t>A:00041031107 A: 00041031107 Transferencia que realizamos a solicitud del Instituto Boliviano de Metrología dependiente del Ministerio de Desarrollo Productivo y Economía Plural mediante nota CITE: IBMETRO-DAF-NE-0013/2023 e Informe Técnico IBMETRO-DAF-INF-0040/2023-00173, correspondiente a recursos por la Venta de Servicios mismas que debieron ser depositados a la cuenta recaudadora y no así a la cuenta de fondo rotativo (H.R. 6-1340-R).</t>
  </si>
  <si>
    <t>||TRANSFERENCIA DE FONDOS S/G. MENSAJES SWIFT NROS. 1487 Y 1485 DE LA FECHA, Y NOTA REMITIDA POR LA DIRECCIÓN GENERAL DE AERONAUTICA CIVIL CITE: DGAC-10774/2022 DE FECHA 31/03/2022 (HRE-TGL-5031) (SECTOR PÚBLICO - SOBREVUELOS). DÉBITO DE LA LIBRETA 0117012001 DGAC, REPOSICIÓN ÚTILES DE ESCRITORIO.</t>
  </si>
  <si>
    <t>De: 00099021001 De: 00099021001 A: 0759069001 Transferencia de recursos para la reposición de recursos que fueron transferidos a la Libreta de RROO en fecha 09-01-2023 (adjunto reporte).</t>
  </si>
  <si>
    <t>PAGO A AFD PRÉSTAMO CBO 1020 01 B VCTO. 31-01-2023 POR CUENTA DE TGN , NTI. 017060 VALOR 31-01-2023 INTERESES EUR 290.106,66 COMISIONES EUR 13.161,39 CTA. 3987 CUENTA UNICA DEL TESORO LIB. 00099021001 REF.: COMISIONES BANCARIAS</t>
  </si>
  <si>
    <t>A:00099021001 TRANSFERENCIA DE RECUPERACIONES SEGÚN NOTA GEF-LCR-DYF-0022-NOT/23 POR CONCEPTO DE PAGO DE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</si>
  <si>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</si>
  <si>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GAM SANTA CRUZ.</t>
  </si>
  <si>
    <t>A:00099021001 TRANSFERENCIA DE RECUPERACIONES SEGÚN NOTA GEF-LCR-DYF-0022-NOT/23 POR CONCEPTO DE PAGO DE CAPITAL E INTERES DE ACUERDO A CONTRATO DE FIDEICOMISO “ACCESOS SEGUROS VIVIR BIEN” CORRESPONDIENTE AL GAM COBIJA.</t>
  </si>
  <si>
    <t>A:00099021001 TRANSFERENCIA DE RECUPERACIONES SEGÚN NOTA GEF-LCR-DYF-0022-NOT/23 POR CONCEPTO DE PAGO DE CAPITAL E INTERES DE ACUERDO A CONTRATO DE FIDEICOMISO “ACCESOS SEGUROS VIVIR BIEN” CORRESPONDIENTE AL GAD LA PAZ.</t>
  </si>
  <si>
    <t>'TRANSFERENCIA DE FONDOS||EN ATENCION A NOTA CITE MEFP/VTCP/DGCP/UODP N°125/2023 DE LA FECHA (HRE-TSO-182) ENVIADO POR EL MINISTERIO DE ECONOMIA Y FINANZAS PUBLICAS. ORDEN DE PAGO - COSTO POR AMPLIACION DE PLAZO DE DESEMBOLSOS DE CREDITOS EXTERNOS - ELAPAS A LA LIBRETA N°00099021001 TGN - RECURSOS ORDINARIOS</t>
  </si>
  <si>
    <t>COBRO COSTOS DE PAPELERIA POR REGULARIZACION DE TRANSFERENCIA DEL EXTERIOR POR ORDEN DE MONTE ALEGRE S.A., FECHA VALOR 27/01/2023 REF:GARANTIA DE CUMPLIMIENTO DE CONTRATO LIB. 00513012004 LBP-YPFB-UNICOMERCIAL (4030005415/1-2188907)</t>
  </si>
  <si>
    <t>||TRANSFERENCIA DE FONDOS S/G MENSAJE SWIFT NRO. 1647 DE LA FECHA Y NOTA CITE DGAC/10774/2022 DE F.31.03.2022 (HRE-TGL-5031) DE LA DIRECCION GENERAL DE AERONAUTICA CIVIL (SECTOR PÚBLICO- SOBREVUELOS). DEBITO DE LA LIBRETA 0117012001 DGAC, REPOSICIÓN DE ÚTILES DE ESCRITORIO.</t>
  </si>
  <si>
    <t>||TRANSFERENCIA DE FONDOS S/G MENSAJES SWIFTS NROS.1649 Y 1651 ,EN ATENCION A NOTA: DGAC-10774/2022 DE FECHA 31/3/2022 (HRE-TGL-5031) ENVIADO POR LA DIRECCION GENERAL DE LA AERONAUTICA CIVIL.(SECTOR PÚBLICO-SOBREVUELOS). DEBITO DE LA LIBRETA 0117012001 DGAC, REPOSICION ÚTILES DE ESCRITORIO.</t>
  </si>
  <si>
    <t>COBRO DE||ÚTILES DE ESCRITORIO POR LA ELABORACIÓN DEL COMPROBANTE CONTABLE N°1053476 POR PAGO A VCTO DE INT. Y ANTICIPADO DE CAP. DEL CRED. EXTRA. AL FNDR CONTRATO SANO N°350/2015 Y MODIF, SG CITE: DE-GEF-LCR-DYF-0492-CAR/23 COSTO ÚTILES DE ESCRITORIO DE LA CUT N°3987 LIBRETA N°00862012001 FNDR-ADMINISTRACIÓN</t>
  </si>
  <si>
    <t>AJUSTE COMPLEMENTARIO POR REVALORIZACION SALDOS DE ACTIVOS DE RESERVA Y OBLIGACIONES MONEDA EXTRANJERA (DOLARES) Saldo MO = -88504383.87 ;Bs/Mo: 6.86000000000 ;Saldo Bs: -607140073.36</t>
  </si>
  <si>
    <t>REGULARIZACION DE TRANSFERENCIA DEL EXTERIOR SEGUN SWIFT NO.006 DE FECHA 05/01/2023 ORDENANTE: VICECONSULADO DEL ESTADO PLURINACIONAL BOLIVIA/30714531758/20604478. REF.: TRANSFERENCIA DE SALDO DEL PROGRAMA TSE DEL VICECONSULADO DE PILAR - ARGENTINA. LIB. 00099021001 TGN-RECURSOS ORDINARIOS-DOLARES AMERICANOS (5970)</t>
  </si>
  <si>
    <t>REGULARIZACION DE TRANSFERENCIA DEL EXTERIOR SEGUN SWIFT NO.013 DE FECHA 05/01/2023 ORDENANTE: VICECONSULADO DEL ESTADO PLURINACIONAL BOLIVIA/30714531758/20604478. REF.: TRANSFERENCIA DE SALDO DEL PROGRAMA TSE ML DEL VICECONSULADO DEL PILAR - ARG. (0462111013044274) LIB. 00099021001 TGN-RECURSOS ORDINARIOS-DOLARES AMERICANOS (5970)</t>
  </si>
  <si>
    <t>AJUSTE COMPLEMENTARIO POR REVALORIZACION SALDOS DE ACTIVOS DE RESERVA Y OBLIGACIONES MONEDA EXTRANJERA (DOLARES) Saldo MO = -70588398.15 ;Bs/Mo: 6.86000000000 ;Saldo Bs: -484236411.32</t>
  </si>
  <si>
    <t>AJUSTE COMPLEMENTARIO POR REVALORIZACION SALDOS DE ACTIVOS DE RESERVA Y OBLIGACIONES MONEDA EXTRANJERA (DOLARES) Saldo MO = -70742946.23 ;Bs/Mo: 6.86000000000 ;Saldo Bs: -485296611.15</t>
  </si>
  <si>
    <t>||DEVOLUCION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t>
  </si>
  <si>
    <t>AJUSTE COMPLEMENTARIO POR REVALORIZACION SALDOS DE ACTIVOS DE RESERVA Y OBLIGACIONES MONEDA EXTRANJERA (DOLARES) Saldo MO = -67934961.76 ;Bs/Mo: 6.86000000000 ;Saldo Bs: -466033837.68</t>
  </si>
  <si>
    <t>||TRANSFERENCIA DE FONDOS SEGÚN NOTA CITE: MEFP/VTCP/DGCP/UODP/N°73/2023 DE LA FECHA ENVIADA POR EL MINISTERIO DE ECONOMÍA Y FINANZAS PÚBLICAS. PAGO CUOTA PARTE DEL CRÉDITO IDA 3507-BO A CARGO DEL FNDR - VENCIMIENTO DE 15 DE ENERO DE 2023 (HRE-TSO-93) ABONO A LA CUT EN ME, LIBRETA N° 00099021001 "TGN-RECURSOS ORDINARIOS-DÓLARES AMERICANOS (5970)"</t>
  </si>
  <si>
    <t>AJUSTE COMPLEMENTARIO POR REVALORIZACION SALDOS DE ACTIVOS DE RESERVA Y OBLIGACIONES MONEDA EXTRANJERA (DOLARES) Saldo MO = -67944358.15 ;Bs/Mo: 6.86000000000 ;Saldo Bs: -466098296.90</t>
  </si>
  <si>
    <t>PAGO A BID PRÉSTAMO 3797/BL-BO VCTO. 15-01-2023 POR CUENTA DE TGN , NTI. 016920 VALOR 17-01-2023 INTERESES USD 1.125,65 CTA. 5970 CUENTA UNICA DEL TESORO DOLARES AMERICANOS LIB. 00099021001</t>
  </si>
  <si>
    <t>PAGO A IDA PRÉSTAMO 5745-BO VCTO. 15-01-2023 POR CUENTA DE TGN , NTI. 016954 VALOR 17-01-2023 CAPITAL USD 37.574,33 CTA. 5970 CUENTA UNICA DEL TESORO DOLARES AMERICANOS LIB. 00099021001</t>
  </si>
  <si>
    <t>AJUSTE COMPLEMENTARIO POR REVALORIZACION SALDOS DE ACTIVOS DE RESERVA Y OBLIGACIONES MONEDA EXTRANJERA (DOLARES) Saldo MO = -19257980.59 ;Bs/Mo: 6.86000000000 ;Saldo Bs: -132109746.84</t>
  </si>
  <si>
    <t>AJUSTE COMPLEMENTARIO POR REVALORIZACION SALDOS DE ACTIVOS DE RESERVA Y OBLIGACIONES MONEDA EXTRANJERA (DOLARES) Saldo MO = -20068348.70 ;Bs/Mo: 6.86000000000 ;Saldo Bs: -137668872.09</t>
  </si>
  <si>
    <t>PAGO A EXIMBANK CHINA POPUL PRÉSTAMO PBC 2016 (38) 426 VCTO. 21-01-2023 POR CUENTA DE TGN , NTI. 016976 VALOR 20-01-2023 INTERESES USD 5.128.030,21 COMISIONES USD 70.974,44 CTA. 5970 CUENTA UNICA DEL TESORO DOLARES AMERICANOS LIB. 00099021001 REF. COMISION DEL BANQUERO</t>
  </si>
  <si>
    <t>PAGO A EXIMBANK CHINA POPUL PRÉSTAMO PBC 2016 (38) 426 VCTO. 21-01-2023 POR CUENTA DE TGN , NTI. 016976 VALOR 20-01-2023 INTERESES USD 5.128.030,21 COMISIONES USD 70.974,44 CTA. 5970 CUENTA UNICA DEL TESORO DOLARES AMERICANOS LIB. 00099021001</t>
  </si>
  <si>
    <t>PAGO A EXIMBANK CHINA POPUL PRÉSTAMO PBC 2016 (22) 410 VCTO. 21-01-2023 POR CUENTA DE TGN , NTI. 016960 VALOR 20-01-2023 CAPITAL USD 10.752.500,00 INTERESES USD 2.870.032,01 COMISIONES USD 71.233,55 CTA. 5970 CUENTA UNICA DEL TESORO DOLARES AMERICANOS LIB. 00099021001 REF. COMISION DEL BANQUERO</t>
  </si>
  <si>
    <t>'TRANSFERENCIA'||RECIBIDA DEL EXTERIOR SEGÚN MENSAJE SWIFT N° 1040-1039 (REM EXT) DE FECHA 20-01-2023 POR DESEMBOLSO DEL BEI PRÉSTAMO FI N° 88662 LIBRETA N° 00086077006 MMAYA-$US PROGRAMA MIAGUA FASE V - BEI FI N° 88662</t>
  </si>
  <si>
    <t>PAGO A EXIMBANK CHINA POPUL PRÉSTAMO PBC 2015 (08) 350 VCTO. 21-01-2023 POR CUENTA DE TGN , NTI. 016977 VALOR 20-01-2023 USD 7.612.031,64 CTA. 5970 CUENTA UNICA DEL TESORO DOLARES AMERICANOS LIB. 00099021001 REF. COMISION DEL BANQUERO</t>
  </si>
  <si>
    <t>'TRANSFERENCIA'||RECIBIDA DEL EXTERIOR SEGÚN MENSAJE SWIFT N° 1040-1039 (REM EXT) DE FECHA 20-01-2023 POR DESEMBOLSO DEL BEI PRÉSTAMO FI N° 88662 LIBRETA N° 00086077006 MMAYA-$US PROGRAMA MIAGUA FASE V - BEI FI N° 88662 REF.: ÚTILES DE ESCRITORIO</t>
  </si>
  <si>
    <t>AJUSTE COMPLEMENTARIO POR REVALORIZACION SALDOS DE ACTIVOS DE RESERVA Y OBLIGACIONES MONEDA EXTRANJERA (DOLARES) Saldo MO = -42067613.08 ;Bs/Mo: 6.86000000000 ;Saldo Bs: -288583825.72</t>
  </si>
  <si>
    <t>'TRANSFERENCIA'||RECIBIDA DEL EXTERIOR SEGUN MENSAJE SWIFT N° 1160 DE LA FECHA (REM.EXT.) POR DESEMBOLSO DE AFD PRESTAMO CBO 1009 01 J REF..AOPVI23024010067 LIBRETA NRO. 00514017005 ENDE-USD-PROY. CONST. PLANTA SOLAR ORURO</t>
  </si>
  <si>
    <t>'TRANSFERENCIA'||RECIBIDA DEL EXTERIOR SEGUN MENSAJE SWIFT N° 1160 DE LA FECHA (REM.EXT.) POR DESEMBOLSO DE AFD PRESTAMO CBO 1009 01 J REF..AOPVI23024010067 LIBRETA NRO. 00514017005 ENDE-USD-PROY. CONST. PLANTA SOLAR ORURO REF.. UTILES DE ESCRITORIO</t>
  </si>
  <si>
    <t>AJUSTE COMPLEMENTARIO POR REVALORIZACION SALDOS DE ACTIVOS DE RESERVA Y OBLIGACIONES MONEDA EXTRANJERA (DOLARES) Saldo MO = -46212272.68 ;Bs/Mo: 6.86000000000 ;Saldo Bs: -317016190.59</t>
  </si>
  <si>
    <t>AJUSTE COMPLEMENTARIO POR REVALORIZACION SALDOS DE ACTIVOS DE RESERVA Y OBLIGACIONES MONEDA EXTRANJERA (DOLARES) Saldo MO = -50644910.48 ;Bs/Mo: 6.86000000000 ;Saldo Bs: -347424085.88</t>
  </si>
  <si>
    <t>AJUSTE COMPLEMENTARIO POR REVALORIZACION SALDOS DE ACTIVOS DE RESERVA Y OBLIGACIONES MONEDA EXTRANJERA (DOLARES) Saldo MO = -45509450.29 ;Bs/Mo: 6.86000000000 ;Saldo Bs: -312194828.98</t>
  </si>
  <si>
    <t>TRANSFERENCIA DE FONDOS AL EXTERIOR A SOLICITUD DE SERVICIO DESARROLLO EMPRESAS PUBLICAS PRODUCTIVAS SEGUN SOLICITUD 17595 REF: TRANSFERENCIA INTERNACIONAL DE PAGO A LA EMPRESA S.A.S AT2E POR LA ADQUISICION DE EQUIPO DE MEDICION DE ESPESORES Y REPUESTOS PARA ENVASES DE VIDRIO PARA LABORATORIO DE CON LIB. 00132072001 ENVIBOL - VENTAS AL EXTERIOR POR DIFERENCIAL CAMBIARIO</t>
  </si>
  <si>
    <t>||PAGO A EXIMBANK CHINA POPULAR PRESTAMO PBC 2015 (08) 350 VCTO 21-01-2023 POR CUENTA DE TGN, VALOR 27-01-2023 USD 23.918.770,20 CTA. 5970 CUENTA ÚNICA DEL TESORO DOLARES AMERICANOS LIB. 00099021001</t>
  </si>
  <si>
    <t>||PAGO A EXIMBANK CHINA POPULAR PRESTAMO PBC 2015 (08) 350 VCTO 21-01-2023 POR CUENTA DE TGN, VALOR 27-01-2023 USD 23.918.770,20 CTA.5970 CUENTA ÚNICA DEL TESORO DOLARES AMERICANOS LIB. 00099021001 REF. COMISIONES DEL BANQUERO</t>
  </si>
  <si>
    <t>AJUSTE COMPLEMENTARIO POR REVALORIZACION SALDOS DE ACTIVOS DE RESERVA Y OBLIGACIONES MONEDA EXTRANJERA (DOLARES) Saldo MO = -90528175.22 ;Bs/Mo: 6.86000000000 ;Saldo Bs: -621023282.02</t>
  </si>
  <si>
    <t>PAGO A AFD PRÉSTAMO CBO 1020 01 B VCTO. 31-01-2023 POR CUENTA DE TGN , NTI. 017060 VALOR 31-01-2023 INTERESES EUR 290.106,66 COMISIONES EUR 13.161,39 CTA. 5970 CUENTA UNICA DEL TESORO DOLARES AMERICANOS LIB. 00099021001</t>
  </si>
  <si>
    <t>AJUSTE COMPLEMENTARIO POR REVALORIZACION SALDOS DE ACTIVOS DE RESERVA Y OBLIGACIONES MONEDA EXTRANJERA (DOLARES) Saldo MO = -41505968.10 ;Bs/Mo: 6.86000000000 ;Saldo Bs: -284730941.19</t>
  </si>
  <si>
    <t>S10514820001</t>
  </si>
  <si>
    <t>D00228500012</t>
  </si>
  <si>
    <t>S10515570001</t>
  </si>
  <si>
    <t>G21293380002</t>
  </si>
  <si>
    <t>G21293390001</t>
  </si>
  <si>
    <t>G21293400002</t>
  </si>
  <si>
    <t>G21293410001</t>
  </si>
  <si>
    <t>D00228660013</t>
  </si>
  <si>
    <t>D00228700015</t>
  </si>
  <si>
    <t>S10519400002</t>
  </si>
  <si>
    <t>D00228830008</t>
  </si>
  <si>
    <t>S10523690002</t>
  </si>
  <si>
    <t>S10523680002</t>
  </si>
  <si>
    <t>D00228870007</t>
  </si>
  <si>
    <t>G21406080002</t>
  </si>
  <si>
    <t>G21418230001</t>
  </si>
  <si>
    <t>G21418370001</t>
  </si>
  <si>
    <t>G21433340002</t>
  </si>
  <si>
    <t>G21433360002</t>
  </si>
  <si>
    <t>D00228950012</t>
  </si>
  <si>
    <t>D00228990011</t>
  </si>
  <si>
    <t>G21461360008</t>
  </si>
  <si>
    <t>G21461360001</t>
  </si>
  <si>
    <t>G21461350008</t>
  </si>
  <si>
    <t>S10526270002</t>
  </si>
  <si>
    <t>G21462630008</t>
  </si>
  <si>
    <t>S10526270003</t>
  </si>
  <si>
    <t>D00229030009</t>
  </si>
  <si>
    <t>G21471980001</t>
  </si>
  <si>
    <t>G21471990001</t>
  </si>
  <si>
    <t>S10527910002</t>
  </si>
  <si>
    <t>S10527910003</t>
  </si>
  <si>
    <t>D00229070009</t>
  </si>
  <si>
    <t>G21495100003</t>
  </si>
  <si>
    <t>G21498060001</t>
  </si>
  <si>
    <t>D00229110011</t>
  </si>
  <si>
    <t>G21503430001</t>
  </si>
  <si>
    <t>G21503420001</t>
  </si>
  <si>
    <t>G21503440001</t>
  </si>
  <si>
    <t>S10529500002</t>
  </si>
  <si>
    <t>D00229160012</t>
  </si>
  <si>
    <t>G21518430001</t>
  </si>
  <si>
    <t>G21521550003</t>
  </si>
  <si>
    <t>S10530920001</t>
  </si>
  <si>
    <t>S10530920004</t>
  </si>
  <si>
    <t>D00229210012</t>
  </si>
  <si>
    <t>G21538390001</t>
  </si>
  <si>
    <t>G21538410001</t>
  </si>
  <si>
    <t>G21538420001</t>
  </si>
  <si>
    <t>G21538400001</t>
  </si>
  <si>
    <t>G21553490001</t>
  </si>
  <si>
    <t>G21551870001</t>
  </si>
  <si>
    <t>G21553500001</t>
  </si>
  <si>
    <t>D00229290005</t>
  </si>
  <si>
    <t>00086071003</t>
  </si>
  <si>
    <t>De: 00086071003 A:00066031015 Transferencia que realizamos a solicitud del Ministerio de Planificación del Desarrollo mediante nota CITE: MPD/VIPFE/DGGFE/UAP-NE 3925/2022, correspondiente a la reversión de saldos de Proyectos Financiados co</t>
  </si>
  <si>
    <t>00081011101</t>
  </si>
  <si>
    <t>De: 00081011101 A:00099021001 De: 00081011101 A:00099021001 Transferencia que realizamos a solicitud de la Dirección General de Crédito Público con nota interna CITE:MEFP/VTCP/DGCP/UODP/Nº930/2022, en cumplimiento a lo establecido en el par</t>
  </si>
  <si>
    <t>De: 00099014102 A:00290014101 Transferencia que realizamos a solicitud del Servicio de Impuestos Nacionales mediante nota CITE: SIN/GAF/DRF/UC/NOT/422/2022 y de acuerdo a las notas internas CITE:MEFP/VPCF/DGCF/UCCF/Nº298/2022 de la Direcció</t>
  </si>
  <si>
    <t>00081127001</t>
  </si>
  <si>
    <t>De: 00081127001 A:00099021001 Transferencia que realizamos a solicitud del Ministerio de Obras Públicas, Servicios y Vivienda mediante nota CITE: MOPSV/DGAA/No 001/2022 en el marco del parágrafo I Artículo 15 de la Ley No 1267 de 20 de Dic</t>
  </si>
  <si>
    <t>De: 00513012004 A:00099021001 Transferencia de recursos a solicitud de Yacimientos Petrolíferos Fiscales Bolivianos mediante nota CITE: GAFC/DFC-0010/2023 (operación bimonetarias) destinados a pagos en moneda extranjera por importación de h</t>
  </si>
  <si>
    <t>00047081101</t>
  </si>
  <si>
    <t>De: 00047081101 A:00099021001 De: 00047081101 A 00099021001 A fin de atender el requerimiento de SENASAG dependiente del Ministerio de Desarrollo Rural y Tierras con nota CITE: SENASG/DN/N°014/2022 y CITE: MEFP/VTCP/DGCP/UODP/N°69/2023 de e</t>
  </si>
  <si>
    <t>De: 00389012001 A:00099021001 De: 00389012001 A:00099021001 Transferencia que realizamos a solicitud de la Dirección General de Administración y Finanzas Territoriales mediante nota interna CITE: MEFP/VTCP/DGAFT/USCFT/N°10/2023, por concept</t>
  </si>
  <si>
    <t>De: 00016011101 A:00099021001 De: 00016011101 A: 00099021001 Transferencia que realizamos en virtud a la nota CITE: ME/DGAA/UF No.0052/2023 e Informe IN/DGAA/UF/ET/No. 0012/2023 con la finalidad de efectuar la devolución de saldo de los ga</t>
  </si>
  <si>
    <t>De: 00099021001 A:00513012005 Transferencia de recursos a solicitud de Yacimientos Petrolíferos Fiscales Bolivianos mediante nota CITE: GAFC/DFC-0010/2023 (operación bimonetarias) destinados a pagos en moneda extranjera por importación de h</t>
  </si>
  <si>
    <t>10000044009682</t>
  </si>
  <si>
    <t>MIN. PRESIDENCIA – OTROS INGRESOS</t>
  </si>
  <si>
    <t>10000042834875</t>
  </si>
  <si>
    <t>MIN. SALUD Y DEPORTES - VICEMINISTERIO DE DEPORTES</t>
  </si>
  <si>
    <t>10000033350690</t>
  </si>
  <si>
    <t>10000006036277</t>
  </si>
  <si>
    <t>TGN FONDOS EN CUSTODIA</t>
  </si>
  <si>
    <t>10000004678500</t>
  </si>
  <si>
    <t>INRA - RECURSOS ESPECIFICOS</t>
  </si>
  <si>
    <t>10000003658280</t>
  </si>
  <si>
    <t>UNIBOL - APIAGUAIKI TUPA - FUNCIONAMIENTO</t>
  </si>
  <si>
    <t>10000005989336</t>
  </si>
  <si>
    <t>AUTORIDAD DE FISCALIZACION Y CONTROL DE PENSIONES Y SEGUROS - APS</t>
  </si>
  <si>
    <t>10000018659661</t>
  </si>
  <si>
    <t>AUTORIDAD DE FISCALIZACION Y CONTROL DE PENSIONES Y SEGUROS APS - MULTAS</t>
  </si>
  <si>
    <t>10000028506480</t>
  </si>
  <si>
    <t>EMPRESA PUBLICA TRANSPORTE AÉREO MILITAR</t>
  </si>
  <si>
    <t>10000026505608</t>
  </si>
  <si>
    <t>EMPRESA PUBLICA EDITORIAL DEL ESTADO PLURINACIONAL DE BOLIVIA - PRESTAMO FINPRO</t>
  </si>
  <si>
    <t>6461069001</t>
  </si>
  <si>
    <t xml:space="preserve">SIN-REGALIAS MINERAS INGRESOS PROPIOS </t>
  </si>
  <si>
    <t>6529069001</t>
  </si>
  <si>
    <t>TRIBUNAL SUPREMO ELECTORAL M/N</t>
  </si>
  <si>
    <t>Guadalupe Chalco Pucho</t>
  </si>
  <si>
    <t>guadalupe.chalco@economiayfinanzas.gob.bo</t>
  </si>
  <si>
    <t>2183333 - 1640</t>
  </si>
  <si>
    <t>Huascar Nova Villalobos</t>
  </si>
  <si>
    <t>huascar.nova@economiayfinanzas.gob.bo</t>
  </si>
  <si>
    <t>2183333 - 1651</t>
  </si>
  <si>
    <t>Kevin Condori Torrez</t>
  </si>
  <si>
    <t>2183333 - 1650</t>
  </si>
  <si>
    <t>kevin.condori@economiayfinanzas.gob.bo</t>
  </si>
  <si>
    <t>Periodo 1-Enero-2023 al 31-Enero-2023</t>
  </si>
  <si>
    <r>
      <rPr>
        <sz val="12"/>
        <rFont val="Arial"/>
        <family val="2"/>
      </rPr>
      <t>Fecha:</t>
    </r>
    <r>
      <rPr>
        <b/>
        <sz val="12"/>
        <rFont val="Arial"/>
        <family val="2"/>
      </rPr>
      <t xml:space="preserve"> 6 - MARZO - 2023</t>
    </r>
  </si>
  <si>
    <t>Nº Correlativo: 3</t>
  </si>
  <si>
    <t>CORRESPONDIENTE AL PERIODO DE ENERO A FEBRERO DE 2023</t>
  </si>
  <si>
    <t>ACTUALIZADO AL : 6 de marzo de 2023 Hrs. 16:00</t>
  </si>
  <si>
    <t>B20865690002</t>
  </si>
  <si>
    <t>B19887180002</t>
  </si>
  <si>
    <t>O20889700002</t>
  </si>
  <si>
    <t>O20889710002</t>
  </si>
  <si>
    <t>O20889800002</t>
  </si>
  <si>
    <t>O20889850002</t>
  </si>
  <si>
    <t>O20889870002</t>
  </si>
  <si>
    <t>O20889880002</t>
  </si>
  <si>
    <t>O20889890002</t>
  </si>
  <si>
    <t>O20889900002</t>
  </si>
  <si>
    <t>O20889910002</t>
  </si>
  <si>
    <t>O20889930002</t>
  </si>
  <si>
    <t>O20889970002</t>
  </si>
  <si>
    <t>O20889990002</t>
  </si>
  <si>
    <t>O20890000002</t>
  </si>
  <si>
    <t>O20890020002</t>
  </si>
  <si>
    <t>O20890150002</t>
  </si>
  <si>
    <t>O20890230002</t>
  </si>
  <si>
    <t>O20890470002</t>
  </si>
  <si>
    <t>O20890640002</t>
  </si>
  <si>
    <t>O20890490002</t>
  </si>
  <si>
    <t>O20890570002</t>
  </si>
  <si>
    <t>O20890810002</t>
  </si>
  <si>
    <t>O20890900002</t>
  </si>
  <si>
    <t>O20890920002</t>
  </si>
  <si>
    <t>O20890950002</t>
  </si>
  <si>
    <t>O20891080002</t>
  </si>
  <si>
    <t>O20891120002</t>
  </si>
  <si>
    <t>O20891140002</t>
  </si>
  <si>
    <t>O20891300002</t>
  </si>
  <si>
    <t>O20891430002</t>
  </si>
  <si>
    <t>O20891540002</t>
  </si>
  <si>
    <t>B20889820002</t>
  </si>
  <si>
    <t>B20890050002</t>
  </si>
  <si>
    <t>B20890320002</t>
  </si>
  <si>
    <t>B20890440002</t>
  </si>
  <si>
    <t>O20893040002</t>
  </si>
  <si>
    <t>O20893220002</t>
  </si>
  <si>
    <t>O20893240002</t>
  </si>
  <si>
    <t>O20893440002</t>
  </si>
  <si>
    <t>O20893320002</t>
  </si>
  <si>
    <t>O20893360002</t>
  </si>
  <si>
    <t>O20893450002</t>
  </si>
  <si>
    <t>O20893460002</t>
  </si>
  <si>
    <t>O20893470002</t>
  </si>
  <si>
    <t>O20893550002</t>
  </si>
  <si>
    <t>O20893560002</t>
  </si>
  <si>
    <t>O20893580002</t>
  </si>
  <si>
    <t>O20893790002</t>
  </si>
  <si>
    <t>O20893680002</t>
  </si>
  <si>
    <t>O20893730002</t>
  </si>
  <si>
    <t>O20893900002</t>
  </si>
  <si>
    <t>O20893970002</t>
  </si>
  <si>
    <t>O20894010002</t>
  </si>
  <si>
    <t>O20894030002</t>
  </si>
  <si>
    <t>O20894060002</t>
  </si>
  <si>
    <t>O20894130002</t>
  </si>
  <si>
    <t>O20894200002</t>
  </si>
  <si>
    <t>O20894210002</t>
  </si>
  <si>
    <t>O20894240002</t>
  </si>
  <si>
    <t>O20894260002</t>
  </si>
  <si>
    <t>O20894280002</t>
  </si>
  <si>
    <t>O20894310002</t>
  </si>
  <si>
    <t>O20894360002</t>
  </si>
  <si>
    <t>O20894510002</t>
  </si>
  <si>
    <t>O20894520002</t>
  </si>
  <si>
    <t>O20894530002</t>
  </si>
  <si>
    <t>O20894540002</t>
  </si>
  <si>
    <t>B20893660002</t>
  </si>
  <si>
    <t>B20893670002</t>
  </si>
  <si>
    <t>B20893760002</t>
  </si>
  <si>
    <t>B20893810002</t>
  </si>
  <si>
    <t>B20893850002</t>
  </si>
  <si>
    <t>O20896480002</t>
  </si>
  <si>
    <t>O20896580002</t>
  </si>
  <si>
    <t>O20896630002</t>
  </si>
  <si>
    <t>O20896780002</t>
  </si>
  <si>
    <t>O20896850002</t>
  </si>
  <si>
    <t>O20896880002</t>
  </si>
  <si>
    <t>O20896920002</t>
  </si>
  <si>
    <t>O20896930002</t>
  </si>
  <si>
    <t>O20896940002</t>
  </si>
  <si>
    <t>O20896950002</t>
  </si>
  <si>
    <t>O20896980002</t>
  </si>
  <si>
    <t>O20897010002</t>
  </si>
  <si>
    <t>O20897070002</t>
  </si>
  <si>
    <t>O20897160002</t>
  </si>
  <si>
    <t>O20897260002</t>
  </si>
  <si>
    <t>O20897310002</t>
  </si>
  <si>
    <t>O20897330002</t>
  </si>
  <si>
    <t>O20897400002</t>
  </si>
  <si>
    <t>O20897690002</t>
  </si>
  <si>
    <t>O20897810002</t>
  </si>
  <si>
    <t>O20897850002</t>
  </si>
  <si>
    <t>O20897970002</t>
  </si>
  <si>
    <t>O20898100002</t>
  </si>
  <si>
    <t>O20898200002</t>
  </si>
  <si>
    <t>O20898610002</t>
  </si>
  <si>
    <t>O20898620002</t>
  </si>
  <si>
    <t>O20898640002</t>
  </si>
  <si>
    <t>B20896490002</t>
  </si>
  <si>
    <t>B20896520002</t>
  </si>
  <si>
    <t>B20896530002</t>
  </si>
  <si>
    <t>B20896540002</t>
  </si>
  <si>
    <t>B20896550002</t>
  </si>
  <si>
    <t>B20896810002</t>
  </si>
  <si>
    <t>B20897130002</t>
  </si>
  <si>
    <t>B20897290002</t>
  </si>
  <si>
    <t>B20897520002</t>
  </si>
  <si>
    <t>O20900330002</t>
  </si>
  <si>
    <t>O20900340002</t>
  </si>
  <si>
    <t>O20900460002</t>
  </si>
  <si>
    <t>O20900520002</t>
  </si>
  <si>
    <t>O20900530002</t>
  </si>
  <si>
    <t>O20900550002</t>
  </si>
  <si>
    <t>O20900560002</t>
  </si>
  <si>
    <t>O20900580002</t>
  </si>
  <si>
    <t>O20900700002</t>
  </si>
  <si>
    <t>O20900910002</t>
  </si>
  <si>
    <t>O20900980002</t>
  </si>
  <si>
    <t>O20900990002</t>
  </si>
  <si>
    <t>O20901250002</t>
  </si>
  <si>
    <t>O20901100002</t>
  </si>
  <si>
    <t>O20901170002</t>
  </si>
  <si>
    <t>O20901180002</t>
  </si>
  <si>
    <t>O20901260002</t>
  </si>
  <si>
    <t>O20901270002</t>
  </si>
  <si>
    <t>O20901280002</t>
  </si>
  <si>
    <t>O20901290002</t>
  </si>
  <si>
    <t>O20901300002</t>
  </si>
  <si>
    <t>O20901310002</t>
  </si>
  <si>
    <t>O20901330002</t>
  </si>
  <si>
    <t>O20901350002</t>
  </si>
  <si>
    <t>O20901360002</t>
  </si>
  <si>
    <t>O20901380002</t>
  </si>
  <si>
    <t>O20901520002</t>
  </si>
  <si>
    <t>O20901560002</t>
  </si>
  <si>
    <t>O20901640002</t>
  </si>
  <si>
    <t>O20901650002</t>
  </si>
  <si>
    <t>O20901960002</t>
  </si>
  <si>
    <t>O20902450002</t>
  </si>
  <si>
    <t>O20902500002</t>
  </si>
  <si>
    <t>O20902550002</t>
  </si>
  <si>
    <t>B20900370002</t>
  </si>
  <si>
    <t>B20900500002</t>
  </si>
  <si>
    <t>B20900510002</t>
  </si>
  <si>
    <t>B20900540002</t>
  </si>
  <si>
    <t>B20900630002</t>
  </si>
  <si>
    <t>B20900640002</t>
  </si>
  <si>
    <t>B20900830002</t>
  </si>
  <si>
    <t>B20900870002</t>
  </si>
  <si>
    <t>B20900930002</t>
  </si>
  <si>
    <t>B20900970002</t>
  </si>
  <si>
    <t>B20901000002</t>
  </si>
  <si>
    <t>B20901090002</t>
  </si>
  <si>
    <t>B20901110002</t>
  </si>
  <si>
    <t>O20902610002</t>
  </si>
  <si>
    <t>O20902620002</t>
  </si>
  <si>
    <t>O20904080002</t>
  </si>
  <si>
    <t>O20904170002</t>
  </si>
  <si>
    <t>O20904370002</t>
  </si>
  <si>
    <t>O20904410002</t>
  </si>
  <si>
    <t>O20904640002</t>
  </si>
  <si>
    <t>O20904970002</t>
  </si>
  <si>
    <t>O20904990002</t>
  </si>
  <si>
    <t>O20905000002</t>
  </si>
  <si>
    <t>O20905470002</t>
  </si>
  <si>
    <t>O20905480002</t>
  </si>
  <si>
    <t>O20905710002</t>
  </si>
  <si>
    <t>O20905840002</t>
  </si>
  <si>
    <t>O20905900002</t>
  </si>
  <si>
    <t>O20905940002</t>
  </si>
  <si>
    <t>O20906260002</t>
  </si>
  <si>
    <t>O20906270002</t>
  </si>
  <si>
    <t>O20906280002</t>
  </si>
  <si>
    <t>O20906300002</t>
  </si>
  <si>
    <t>O20906310002</t>
  </si>
  <si>
    <t>O20906320002</t>
  </si>
  <si>
    <t>B20904360002</t>
  </si>
  <si>
    <t>B20904490002</t>
  </si>
  <si>
    <t>B20904900002</t>
  </si>
  <si>
    <t>B20905090002</t>
  </si>
  <si>
    <t>B20905130002</t>
  </si>
  <si>
    <t>B20905160002</t>
  </si>
  <si>
    <t>B20905190002</t>
  </si>
  <si>
    <t>B20905220002</t>
  </si>
  <si>
    <t>O20907790002</t>
  </si>
  <si>
    <t>O20907810002</t>
  </si>
  <si>
    <t>O20908240002</t>
  </si>
  <si>
    <t>O20908350002</t>
  </si>
  <si>
    <t>O20908440002</t>
  </si>
  <si>
    <t>O20908490002</t>
  </si>
  <si>
    <t>O20908540002</t>
  </si>
  <si>
    <t>O20908560002</t>
  </si>
  <si>
    <t>O20908570002</t>
  </si>
  <si>
    <t>O20908580002</t>
  </si>
  <si>
    <t>O20908600002</t>
  </si>
  <si>
    <t>O20908620002</t>
  </si>
  <si>
    <t>O20908640002</t>
  </si>
  <si>
    <t>O20908970002</t>
  </si>
  <si>
    <t>O20909130002</t>
  </si>
  <si>
    <t>O20909150002</t>
  </si>
  <si>
    <t>O20909260002</t>
  </si>
  <si>
    <t>O20909640002</t>
  </si>
  <si>
    <t>O20909660002</t>
  </si>
  <si>
    <t>O20909690002</t>
  </si>
  <si>
    <t>O20909730002</t>
  </si>
  <si>
    <t>O20909740002</t>
  </si>
  <si>
    <t>O20909910002</t>
  </si>
  <si>
    <t>O20909920002</t>
  </si>
  <si>
    <t>O20909930002</t>
  </si>
  <si>
    <t>B20907700002</t>
  </si>
  <si>
    <t>B20908050002</t>
  </si>
  <si>
    <t>B20908790002</t>
  </si>
  <si>
    <t>B20908820002</t>
  </si>
  <si>
    <t>B20908850002</t>
  </si>
  <si>
    <t>O20911550002</t>
  </si>
  <si>
    <t>O20911580002</t>
  </si>
  <si>
    <t>O20911650002</t>
  </si>
  <si>
    <t>O20911710002</t>
  </si>
  <si>
    <t>O20911730002</t>
  </si>
  <si>
    <t>O20911760002</t>
  </si>
  <si>
    <t>O20911770002</t>
  </si>
  <si>
    <t>O20911790002</t>
  </si>
  <si>
    <t>O20911800002</t>
  </si>
  <si>
    <t>O20911810002</t>
  </si>
  <si>
    <t>O20911830002</t>
  </si>
  <si>
    <t>O20911840002</t>
  </si>
  <si>
    <t>O20911850002</t>
  </si>
  <si>
    <t>O20911910002</t>
  </si>
  <si>
    <t>O20912030002</t>
  </si>
  <si>
    <t>O20912170002</t>
  </si>
  <si>
    <t>O20912180002</t>
  </si>
  <si>
    <t>O20912340002</t>
  </si>
  <si>
    <t>O20912440002</t>
  </si>
  <si>
    <t>O20912490002</t>
  </si>
  <si>
    <t>O20912550002</t>
  </si>
  <si>
    <t>O20912720002</t>
  </si>
  <si>
    <t>O20912990002</t>
  </si>
  <si>
    <t>O20913110002</t>
  </si>
  <si>
    <t>O20913170002</t>
  </si>
  <si>
    <t>O20913190002</t>
  </si>
  <si>
    <t>O20913220002</t>
  </si>
  <si>
    <t>O20913500002</t>
  </si>
  <si>
    <t>B20911880002</t>
  </si>
  <si>
    <t>B20912260002</t>
  </si>
  <si>
    <t>B20912270002</t>
  </si>
  <si>
    <t>B20912380002</t>
  </si>
  <si>
    <t>B20911680002</t>
  </si>
  <si>
    <t>O20914890002</t>
  </si>
  <si>
    <t>O20914930002</t>
  </si>
  <si>
    <t>O20915030002</t>
  </si>
  <si>
    <t>O20915010002</t>
  </si>
  <si>
    <t>O20915020002</t>
  </si>
  <si>
    <t>O20915130002</t>
  </si>
  <si>
    <t>O20915190002</t>
  </si>
  <si>
    <t>O20915300002</t>
  </si>
  <si>
    <t>O20915570002</t>
  </si>
  <si>
    <t>O20915710002</t>
  </si>
  <si>
    <t>O20915720002</t>
  </si>
  <si>
    <t>O20915730002</t>
  </si>
  <si>
    <t>O20916260002</t>
  </si>
  <si>
    <t>O20916350002</t>
  </si>
  <si>
    <t>O20916360002</t>
  </si>
  <si>
    <t>O20916560002</t>
  </si>
  <si>
    <t>O20916580002</t>
  </si>
  <si>
    <t>O20916600002</t>
  </si>
  <si>
    <t>O20916930002</t>
  </si>
  <si>
    <t>O20917190002</t>
  </si>
  <si>
    <t>O20917250002</t>
  </si>
  <si>
    <t>B20915170002</t>
  </si>
  <si>
    <t>B20915180002</t>
  </si>
  <si>
    <t>B20915200002</t>
  </si>
  <si>
    <t>B20915210002</t>
  </si>
  <si>
    <t>B20915230002</t>
  </si>
  <si>
    <t>B20915240002</t>
  </si>
  <si>
    <t>B20915270002</t>
  </si>
  <si>
    <t>B20915280002</t>
  </si>
  <si>
    <t>B20915310002</t>
  </si>
  <si>
    <t>B20915850002</t>
  </si>
  <si>
    <t>B20915880002</t>
  </si>
  <si>
    <t>B20915890002</t>
  </si>
  <si>
    <t>B20915930002</t>
  </si>
  <si>
    <t>B20915940002</t>
  </si>
  <si>
    <t>B20916000002</t>
  </si>
  <si>
    <t>O20918840002</t>
  </si>
  <si>
    <t>O20918920002</t>
  </si>
  <si>
    <t>O20919020002</t>
  </si>
  <si>
    <t>O20919310002</t>
  </si>
  <si>
    <t>O20919550002</t>
  </si>
  <si>
    <t>O20919690002</t>
  </si>
  <si>
    <t>O20919860002</t>
  </si>
  <si>
    <t>O20919890002</t>
  </si>
  <si>
    <t>O20919900002</t>
  </si>
  <si>
    <t>O20919920002</t>
  </si>
  <si>
    <t>O20919980002</t>
  </si>
  <si>
    <t>O20920250002</t>
  </si>
  <si>
    <t>O20920260002</t>
  </si>
  <si>
    <t>O20920270002</t>
  </si>
  <si>
    <t>O20920440002</t>
  </si>
  <si>
    <t>O20920460002</t>
  </si>
  <si>
    <t>O20920480002</t>
  </si>
  <si>
    <t>B20918850002</t>
  </si>
  <si>
    <t>B20918870002</t>
  </si>
  <si>
    <t>B20919360002</t>
  </si>
  <si>
    <t>B20919380002</t>
  </si>
  <si>
    <t>B20919410002</t>
  </si>
  <si>
    <t>B20919460002</t>
  </si>
  <si>
    <t>B20919570002</t>
  </si>
  <si>
    <t>B20919650002</t>
  </si>
  <si>
    <t>O20922490002</t>
  </si>
  <si>
    <t>O20922500002</t>
  </si>
  <si>
    <t>O20922570002</t>
  </si>
  <si>
    <t>O20922600002</t>
  </si>
  <si>
    <t>O20922700002</t>
  </si>
  <si>
    <t>O20923070002</t>
  </si>
  <si>
    <t>O20923160002</t>
  </si>
  <si>
    <t>O20923230002</t>
  </si>
  <si>
    <t>O20923260002</t>
  </si>
  <si>
    <t>O20923280002</t>
  </si>
  <si>
    <t>O20923350002</t>
  </si>
  <si>
    <t>O20923380002</t>
  </si>
  <si>
    <t>O20923460002</t>
  </si>
  <si>
    <t>O20923480002</t>
  </si>
  <si>
    <t>O20924030002</t>
  </si>
  <si>
    <t>O20924040002</t>
  </si>
  <si>
    <t>O20924090002</t>
  </si>
  <si>
    <t>O20924220002</t>
  </si>
  <si>
    <t>O20924250002</t>
  </si>
  <si>
    <t>O20924270002</t>
  </si>
  <si>
    <t>O20924680002</t>
  </si>
  <si>
    <t>O20924730002</t>
  </si>
  <si>
    <t>B20922510002</t>
  </si>
  <si>
    <t>B20922550002</t>
  </si>
  <si>
    <t>B20922990002</t>
  </si>
  <si>
    <t>B20923300002</t>
  </si>
  <si>
    <t>B20923320002</t>
  </si>
  <si>
    <t>B20923330002</t>
  </si>
  <si>
    <t>B20923370002</t>
  </si>
  <si>
    <t>B20923390002</t>
  </si>
  <si>
    <t>B20923400002</t>
  </si>
  <si>
    <t>B20923410002</t>
  </si>
  <si>
    <t>B20923440002</t>
  </si>
  <si>
    <t>B20923450002</t>
  </si>
  <si>
    <t>B20923490002</t>
  </si>
  <si>
    <t>B20923510002</t>
  </si>
  <si>
    <t>B20923520002</t>
  </si>
  <si>
    <t>O20926290002</t>
  </si>
  <si>
    <t>O20926520002</t>
  </si>
  <si>
    <t>O20926680002</t>
  </si>
  <si>
    <t>O20926700002</t>
  </si>
  <si>
    <t>O20926820002</t>
  </si>
  <si>
    <t>O20926900002</t>
  </si>
  <si>
    <t>O20927080002</t>
  </si>
  <si>
    <t>O20927300002</t>
  </si>
  <si>
    <t>O20927660002</t>
  </si>
  <si>
    <t>O20927820002</t>
  </si>
  <si>
    <t>O20927860002</t>
  </si>
  <si>
    <t>O20928190002</t>
  </si>
  <si>
    <t>O20928230002</t>
  </si>
  <si>
    <t>O20928240002</t>
  </si>
  <si>
    <t>O20928260002</t>
  </si>
  <si>
    <t>O20928700002</t>
  </si>
  <si>
    <t>O20928710002</t>
  </si>
  <si>
    <t>O20928720002</t>
  </si>
  <si>
    <t>O20928730002</t>
  </si>
  <si>
    <t>O20928750002</t>
  </si>
  <si>
    <t>O20928890002</t>
  </si>
  <si>
    <t>O20929070002</t>
  </si>
  <si>
    <t>O20929140002</t>
  </si>
  <si>
    <t>B20926320002</t>
  </si>
  <si>
    <t>B20926340002</t>
  </si>
  <si>
    <t>B20926350002</t>
  </si>
  <si>
    <t>B20926360002</t>
  </si>
  <si>
    <t>B20926990002</t>
  </si>
  <si>
    <t>B20927060002</t>
  </si>
  <si>
    <t>B20927070002</t>
  </si>
  <si>
    <t>B20927250002</t>
  </si>
  <si>
    <t>B20927450002</t>
  </si>
  <si>
    <t>O20930640002</t>
  </si>
  <si>
    <t>O20931340002</t>
  </si>
  <si>
    <t>O20931620002</t>
  </si>
  <si>
    <t>O20931690002</t>
  </si>
  <si>
    <t>O20931730002</t>
  </si>
  <si>
    <t>O20931760002</t>
  </si>
  <si>
    <t>O20931770002</t>
  </si>
  <si>
    <t>O20931800002</t>
  </si>
  <si>
    <t>O20931850002</t>
  </si>
  <si>
    <t>O20931960002</t>
  </si>
  <si>
    <t>O20931970002</t>
  </si>
  <si>
    <t>O20932040002</t>
  </si>
  <si>
    <t>O20932120002</t>
  </si>
  <si>
    <t>O20932220002</t>
  </si>
  <si>
    <t>O20932250002</t>
  </si>
  <si>
    <t>O20932340002</t>
  </si>
  <si>
    <t>O20932890002</t>
  </si>
  <si>
    <t>O20932900002</t>
  </si>
  <si>
    <t>O20933030002</t>
  </si>
  <si>
    <t>B20930840002</t>
  </si>
  <si>
    <t>B20930870002</t>
  </si>
  <si>
    <t>B20930900002</t>
  </si>
  <si>
    <t>B20930920002</t>
  </si>
  <si>
    <t>B20930950002</t>
  </si>
  <si>
    <t>B20930990002</t>
  </si>
  <si>
    <t>B20931130002</t>
  </si>
  <si>
    <t>B20931170002</t>
  </si>
  <si>
    <t>B20931210002</t>
  </si>
  <si>
    <t>B20931500002</t>
  </si>
  <si>
    <t>B20931780002</t>
  </si>
  <si>
    <t>B20931790002</t>
  </si>
  <si>
    <t>B20931840002</t>
  </si>
  <si>
    <t>O20934470002</t>
  </si>
  <si>
    <t>O20934490002</t>
  </si>
  <si>
    <t>O20934610002</t>
  </si>
  <si>
    <t>O20934650002</t>
  </si>
  <si>
    <t>O20935050002</t>
  </si>
  <si>
    <t>O20935230002</t>
  </si>
  <si>
    <t>O20935250002</t>
  </si>
  <si>
    <t>O20935350002</t>
  </si>
  <si>
    <t>O20935600002</t>
  </si>
  <si>
    <t>O20935920002</t>
  </si>
  <si>
    <t>O20936020002</t>
  </si>
  <si>
    <t>O20936080002</t>
  </si>
  <si>
    <t>O20936220002</t>
  </si>
  <si>
    <t>O20936370002</t>
  </si>
  <si>
    <t>O20936420002</t>
  </si>
  <si>
    <t>O20936510002</t>
  </si>
  <si>
    <t>B20934680002</t>
  </si>
  <si>
    <t>B20934700002</t>
  </si>
  <si>
    <t>B20934840002</t>
  </si>
  <si>
    <t>B20935090002</t>
  </si>
  <si>
    <t>B20935140002</t>
  </si>
  <si>
    <t>B20935150002</t>
  </si>
  <si>
    <t>B20935160002</t>
  </si>
  <si>
    <t>B20935180002</t>
  </si>
  <si>
    <t>B20935470002</t>
  </si>
  <si>
    <t>B20935200002</t>
  </si>
  <si>
    <t>B20935220002</t>
  </si>
  <si>
    <t>B20935430002</t>
  </si>
  <si>
    <t>B20935720002</t>
  </si>
  <si>
    <t>B20935750002</t>
  </si>
  <si>
    <t>O20938490002</t>
  </si>
  <si>
    <t>O20938500002</t>
  </si>
  <si>
    <t>O20938510002</t>
  </si>
  <si>
    <t>O20938640002</t>
  </si>
  <si>
    <t>O20938900002</t>
  </si>
  <si>
    <t>O20939010002</t>
  </si>
  <si>
    <t>O20938980002</t>
  </si>
  <si>
    <t>O20938930002</t>
  </si>
  <si>
    <t>O20938920002</t>
  </si>
  <si>
    <t>O20939020002</t>
  </si>
  <si>
    <t>O20939270002</t>
  </si>
  <si>
    <t>O20939700002</t>
  </si>
  <si>
    <t>O20939720002</t>
  </si>
  <si>
    <t>O20939750002</t>
  </si>
  <si>
    <t>O20939980002</t>
  </si>
  <si>
    <t>O20940060002</t>
  </si>
  <si>
    <t>O20940150002</t>
  </si>
  <si>
    <t>B20938650002</t>
  </si>
  <si>
    <t>B20938630002</t>
  </si>
  <si>
    <t>B20938520002</t>
  </si>
  <si>
    <t>O20941680002</t>
  </si>
  <si>
    <t>O20941900002</t>
  </si>
  <si>
    <t>O20941960002</t>
  </si>
  <si>
    <t>O20942230002</t>
  </si>
  <si>
    <t>O20942270002</t>
  </si>
  <si>
    <t>O20942310002</t>
  </si>
  <si>
    <t>O20942340002</t>
  </si>
  <si>
    <t>O20942540002</t>
  </si>
  <si>
    <t>O20942580002</t>
  </si>
  <si>
    <t>O20942660002</t>
  </si>
  <si>
    <t>O20942750002</t>
  </si>
  <si>
    <t>O20942790002</t>
  </si>
  <si>
    <t>O20942940002</t>
  </si>
  <si>
    <t>O20942970002</t>
  </si>
  <si>
    <t>O20943220002</t>
  </si>
  <si>
    <t>O20943490002</t>
  </si>
  <si>
    <t>O20943550002</t>
  </si>
  <si>
    <t>O20943600002</t>
  </si>
  <si>
    <t>O20943620002</t>
  </si>
  <si>
    <t>O20943680002</t>
  </si>
  <si>
    <t>O20943740002</t>
  </si>
  <si>
    <t>O20943930002</t>
  </si>
  <si>
    <t>O20943950002</t>
  </si>
  <si>
    <t>O20944010002</t>
  </si>
  <si>
    <t>O20944020002</t>
  </si>
  <si>
    <t>O20944040002</t>
  </si>
  <si>
    <t>O20944050002</t>
  </si>
  <si>
    <t>B20941710002</t>
  </si>
  <si>
    <t>B20941790002</t>
  </si>
  <si>
    <t>B20941830002</t>
  </si>
  <si>
    <t>B20941840002</t>
  </si>
  <si>
    <t>B20941920002</t>
  </si>
  <si>
    <t>B20941930002</t>
  </si>
  <si>
    <t>B20942470002</t>
  </si>
  <si>
    <t>B20942570002</t>
  </si>
  <si>
    <t>B20942530002</t>
  </si>
  <si>
    <t>B20942550002</t>
  </si>
  <si>
    <t>B20942560002</t>
  </si>
  <si>
    <t>B20942600002</t>
  </si>
  <si>
    <t>B20942650002</t>
  </si>
  <si>
    <t>O20945600002</t>
  </si>
  <si>
    <t>O20945630002</t>
  </si>
  <si>
    <t>O20945650002</t>
  </si>
  <si>
    <t>O20945700002</t>
  </si>
  <si>
    <t>O20945800002</t>
  </si>
  <si>
    <t>O20945840002</t>
  </si>
  <si>
    <t>O20945940002</t>
  </si>
  <si>
    <t>O20945950002</t>
  </si>
  <si>
    <t>O20946240002</t>
  </si>
  <si>
    <t>O20946280002</t>
  </si>
  <si>
    <t>O20946550002</t>
  </si>
  <si>
    <t>O20946500002</t>
  </si>
  <si>
    <t>O20946540002</t>
  </si>
  <si>
    <t>O20946560002</t>
  </si>
  <si>
    <t>O20946610002</t>
  </si>
  <si>
    <t>O20946730002</t>
  </si>
  <si>
    <t>O20946750002</t>
  </si>
  <si>
    <t>O20946760002</t>
  </si>
  <si>
    <t>O20946770002</t>
  </si>
  <si>
    <t>O20946780002</t>
  </si>
  <si>
    <t>O20947040002</t>
  </si>
  <si>
    <t>O20947090002</t>
  </si>
  <si>
    <t>O20947170002</t>
  </si>
  <si>
    <t>O20947420002</t>
  </si>
  <si>
    <t>O20947370002</t>
  </si>
  <si>
    <t>O20947380002</t>
  </si>
  <si>
    <t>O20947550002</t>
  </si>
  <si>
    <t>O20947560002</t>
  </si>
  <si>
    <t>O20947590002</t>
  </si>
  <si>
    <t>B20946060002</t>
  </si>
  <si>
    <t>B20946040002</t>
  </si>
  <si>
    <t>B20946080002</t>
  </si>
  <si>
    <t>B20946100002</t>
  </si>
  <si>
    <t>B20946150002</t>
  </si>
  <si>
    <t>B20946220002</t>
  </si>
  <si>
    <t>B20946260002</t>
  </si>
  <si>
    <t>B20946450002</t>
  </si>
  <si>
    <t>O20949640002</t>
  </si>
  <si>
    <t>O20949710002</t>
  </si>
  <si>
    <t>O20949720002</t>
  </si>
  <si>
    <t>O20949730002</t>
  </si>
  <si>
    <t>O20949760002</t>
  </si>
  <si>
    <t>O20949780002</t>
  </si>
  <si>
    <t>O20949800002</t>
  </si>
  <si>
    <t>O20949880002</t>
  </si>
  <si>
    <t>O20949940002</t>
  </si>
  <si>
    <t>O20949970002</t>
  </si>
  <si>
    <t>O20949990002</t>
  </si>
  <si>
    <t>O20950000002</t>
  </si>
  <si>
    <t>O20950010002</t>
  </si>
  <si>
    <t>O20950040002</t>
  </si>
  <si>
    <t>O20950060002</t>
  </si>
  <si>
    <t>O20950140002</t>
  </si>
  <si>
    <t>O20950230002</t>
  </si>
  <si>
    <t>O20950180002</t>
  </si>
  <si>
    <t>O20950210002</t>
  </si>
  <si>
    <t>O20950220002</t>
  </si>
  <si>
    <t>O20950240002</t>
  </si>
  <si>
    <t>O20950250002</t>
  </si>
  <si>
    <t>O20950340002</t>
  </si>
  <si>
    <t>O20950390002</t>
  </si>
  <si>
    <t>O20950590002</t>
  </si>
  <si>
    <t>O20950650002</t>
  </si>
  <si>
    <t>O20950830002</t>
  </si>
  <si>
    <t>O20950870002</t>
  </si>
  <si>
    <t>O20950900002</t>
  </si>
  <si>
    <t>O20951070002</t>
  </si>
  <si>
    <t>O20951120002</t>
  </si>
  <si>
    <t>O20951190002</t>
  </si>
  <si>
    <t>O20951280002</t>
  </si>
  <si>
    <t>O20951370002</t>
  </si>
  <si>
    <t>O20951570002</t>
  </si>
  <si>
    <t>O20951590002</t>
  </si>
  <si>
    <t>O20951610002</t>
  </si>
  <si>
    <t>O20951830002</t>
  </si>
  <si>
    <t>B20949680002</t>
  </si>
  <si>
    <t>B20950490002</t>
  </si>
  <si>
    <t>B20950520002</t>
  </si>
  <si>
    <t>B20950550002</t>
  </si>
  <si>
    <t>B20950600002</t>
  </si>
  <si>
    <t>B20950610002</t>
  </si>
  <si>
    <t>B20950660002</t>
  </si>
  <si>
    <t>B20950750002</t>
  </si>
  <si>
    <t>O20953630002</t>
  </si>
  <si>
    <t>O20953640002</t>
  </si>
  <si>
    <t>O20953650002</t>
  </si>
  <si>
    <t>O20953680002</t>
  </si>
  <si>
    <t>O20953840002</t>
  </si>
  <si>
    <t>O20954130002</t>
  </si>
  <si>
    <t>O20954150002</t>
  </si>
  <si>
    <t>O20954200002</t>
  </si>
  <si>
    <t>O20954210002</t>
  </si>
  <si>
    <t>O20954280002</t>
  </si>
  <si>
    <t>O20954340002</t>
  </si>
  <si>
    <t>O20954360002</t>
  </si>
  <si>
    <t>O20954400002</t>
  </si>
  <si>
    <t>O20954410002</t>
  </si>
  <si>
    <t>O20954430002</t>
  </si>
  <si>
    <t>O20954450002</t>
  </si>
  <si>
    <t>O20954460002</t>
  </si>
  <si>
    <t>O20954480002</t>
  </si>
  <si>
    <t>O20954490002</t>
  </si>
  <si>
    <t>O20954510002</t>
  </si>
  <si>
    <t>O20954800002</t>
  </si>
  <si>
    <t>O20954920002</t>
  </si>
  <si>
    <t>O20954930002</t>
  </si>
  <si>
    <t>O20955030002</t>
  </si>
  <si>
    <t>O20955050002</t>
  </si>
  <si>
    <t>O20955140002</t>
  </si>
  <si>
    <t>O20955310002</t>
  </si>
  <si>
    <t>O20955550002</t>
  </si>
  <si>
    <t>O20955850002</t>
  </si>
  <si>
    <t>B20954140002</t>
  </si>
  <si>
    <t>B20954180002</t>
  </si>
  <si>
    <t>B20954190002</t>
  </si>
  <si>
    <t>B20954300002</t>
  </si>
  <si>
    <t>B20954420002</t>
  </si>
  <si>
    <t>B20954730002</t>
  </si>
  <si>
    <t>B20954740002</t>
  </si>
  <si>
    <t>B20954780002</t>
  </si>
  <si>
    <t>B20954810002</t>
  </si>
  <si>
    <t>B20954830002</t>
  </si>
  <si>
    <t>B20954870002</t>
  </si>
  <si>
    <t>Q17561240002</t>
  </si>
  <si>
    <t>Q17564750002</t>
  </si>
  <si>
    <t>G21574880002</t>
  </si>
  <si>
    <t>G21577780004</t>
  </si>
  <si>
    <t>S10535240001</t>
  </si>
  <si>
    <t>S10535410001</t>
  </si>
  <si>
    <t>S10535440001</t>
  </si>
  <si>
    <t>S10535600001</t>
  </si>
  <si>
    <t>S10535580001</t>
  </si>
  <si>
    <t>S10535450003</t>
  </si>
  <si>
    <t>S10535460003</t>
  </si>
  <si>
    <t>S10535550003</t>
  </si>
  <si>
    <t>S10535930002</t>
  </si>
  <si>
    <t>S10535930003</t>
  </si>
  <si>
    <t>S10535970001</t>
  </si>
  <si>
    <t>S10535950001</t>
  </si>
  <si>
    <t>S10536000001</t>
  </si>
  <si>
    <t>J05358620002</t>
  </si>
  <si>
    <t>Q17570530002</t>
  </si>
  <si>
    <t>Q17570520002</t>
  </si>
  <si>
    <t>S10536790001</t>
  </si>
  <si>
    <t>S10536580003</t>
  </si>
  <si>
    <t>S10536520003</t>
  </si>
  <si>
    <t>S10536430001</t>
  </si>
  <si>
    <t>S10536770003</t>
  </si>
  <si>
    <t>S10536610003</t>
  </si>
  <si>
    <t>S10536670003</t>
  </si>
  <si>
    <t>S10536680003</t>
  </si>
  <si>
    <t>I01105580002</t>
  </si>
  <si>
    <t>S10536970001</t>
  </si>
  <si>
    <t>G21606340002</t>
  </si>
  <si>
    <t>G21606360002</t>
  </si>
  <si>
    <t>G21606280038</t>
  </si>
  <si>
    <t>G21606350001</t>
  </si>
  <si>
    <t>G21606370001</t>
  </si>
  <si>
    <t>G21609330002</t>
  </si>
  <si>
    <t>G21609350002</t>
  </si>
  <si>
    <t>G21609270004</t>
  </si>
  <si>
    <t>G21609340001</t>
  </si>
  <si>
    <t>G21609360001</t>
  </si>
  <si>
    <t>S10537260001</t>
  </si>
  <si>
    <t>S10537100001</t>
  </si>
  <si>
    <t>S10537400001</t>
  </si>
  <si>
    <t>F0011831</t>
  </si>
  <si>
    <t>Q17582050002</t>
  </si>
  <si>
    <t>G21624630002</t>
  </si>
  <si>
    <t>G21624650002</t>
  </si>
  <si>
    <t>Q17586500002</t>
  </si>
  <si>
    <t>S10537870002</t>
  </si>
  <si>
    <t>G21624660001</t>
  </si>
  <si>
    <t>G21624640001</t>
  </si>
  <si>
    <t>S10538030001</t>
  </si>
  <si>
    <t>S10538060001</t>
  </si>
  <si>
    <t>S10538270001</t>
  </si>
  <si>
    <t>S10537890003</t>
  </si>
  <si>
    <t>S10537970003</t>
  </si>
  <si>
    <t>S10538190001</t>
  </si>
  <si>
    <t>S10538190003</t>
  </si>
  <si>
    <t>S10538280001</t>
  </si>
  <si>
    <t>S10538280004</t>
  </si>
  <si>
    <t>S10538500001</t>
  </si>
  <si>
    <t>Q17590100002</t>
  </si>
  <si>
    <t>Q17590670002</t>
  </si>
  <si>
    <t>G21639810003</t>
  </si>
  <si>
    <t>Q17593190002</t>
  </si>
  <si>
    <t>Q17593550002</t>
  </si>
  <si>
    <t>G21639860002</t>
  </si>
  <si>
    <t>G21639880002</t>
  </si>
  <si>
    <t>G21639910002</t>
  </si>
  <si>
    <t>G21639930002</t>
  </si>
  <si>
    <t>G21639950002</t>
  </si>
  <si>
    <t>G21639970002</t>
  </si>
  <si>
    <t>G21639870001</t>
  </si>
  <si>
    <t>G21639890001</t>
  </si>
  <si>
    <t>G21639920001</t>
  </si>
  <si>
    <t>G21639940001</t>
  </si>
  <si>
    <t>G21639960001</t>
  </si>
  <si>
    <t>G21639980001</t>
  </si>
  <si>
    <t>G21641450003</t>
  </si>
  <si>
    <t>S10538740003</t>
  </si>
  <si>
    <t>G21644160002</t>
  </si>
  <si>
    <t>G21644170001</t>
  </si>
  <si>
    <t>G21653720002</t>
  </si>
  <si>
    <t>G21653740040</t>
  </si>
  <si>
    <t>Q17599710002</t>
  </si>
  <si>
    <t>Q17599740002</t>
  </si>
  <si>
    <t>G21656500003</t>
  </si>
  <si>
    <t>G21656480001</t>
  </si>
  <si>
    <t>G21656490001</t>
  </si>
  <si>
    <t>G21656500001</t>
  </si>
  <si>
    <t>G21656500002</t>
  </si>
  <si>
    <t>G21658190003</t>
  </si>
  <si>
    <t>S10539380001</t>
  </si>
  <si>
    <t>S10539390003</t>
  </si>
  <si>
    <t>S10539420001</t>
  </si>
  <si>
    <t>G21658210002</t>
  </si>
  <si>
    <t>S10539680002</t>
  </si>
  <si>
    <t>S10539560001</t>
  </si>
  <si>
    <t>S10539570003</t>
  </si>
  <si>
    <t>G21658220001</t>
  </si>
  <si>
    <t>Q17607140002</t>
  </si>
  <si>
    <t>G21673530004</t>
  </si>
  <si>
    <t>S10539960001</t>
  </si>
  <si>
    <t>S10540090003</t>
  </si>
  <si>
    <t>S10540110001</t>
  </si>
  <si>
    <t>S10540270003</t>
  </si>
  <si>
    <t>S10540280003</t>
  </si>
  <si>
    <t>S10540290003</t>
  </si>
  <si>
    <t>S10540300003</t>
  </si>
  <si>
    <t>S10540310003</t>
  </si>
  <si>
    <t>S10540420001</t>
  </si>
  <si>
    <t>J05368640002</t>
  </si>
  <si>
    <t>Q17611660002</t>
  </si>
  <si>
    <t>Q17613090002</t>
  </si>
  <si>
    <t>Q17613100002</t>
  </si>
  <si>
    <t>F0011876</t>
  </si>
  <si>
    <t>S10540570003</t>
  </si>
  <si>
    <t>S10540540003</t>
  </si>
  <si>
    <t>S10540510003</t>
  </si>
  <si>
    <t>S10540550003</t>
  </si>
  <si>
    <t>G21687310003</t>
  </si>
  <si>
    <t>S10540730001</t>
  </si>
  <si>
    <t>S10540750003</t>
  </si>
  <si>
    <t>S10540770003</t>
  </si>
  <si>
    <t>S10540790001</t>
  </si>
  <si>
    <t>S10540930001</t>
  </si>
  <si>
    <t>G21691910002</t>
  </si>
  <si>
    <t>G21691930002</t>
  </si>
  <si>
    <t>G21691920001</t>
  </si>
  <si>
    <t>G21691940001</t>
  </si>
  <si>
    <t>F0011885</t>
  </si>
  <si>
    <t>G21706120002</t>
  </si>
  <si>
    <t>G21706060002</t>
  </si>
  <si>
    <t>G21706080002</t>
  </si>
  <si>
    <t>G21706100002</t>
  </si>
  <si>
    <t>G21706140002</t>
  </si>
  <si>
    <t>G21706160002</t>
  </si>
  <si>
    <t>G21706180002</t>
  </si>
  <si>
    <t>G21706200002</t>
  </si>
  <si>
    <t>G21706070001</t>
  </si>
  <si>
    <t>G21706090001</t>
  </si>
  <si>
    <t>G21706170001</t>
  </si>
  <si>
    <t>G21706110001</t>
  </si>
  <si>
    <t>G21706130001</t>
  </si>
  <si>
    <t>G21706150001</t>
  </si>
  <si>
    <t>G21706190001</t>
  </si>
  <si>
    <t>G21706210001</t>
  </si>
  <si>
    <t>S10541370003</t>
  </si>
  <si>
    <t>S10541380001</t>
  </si>
  <si>
    <t>S10541390003</t>
  </si>
  <si>
    <t>S10541440001</t>
  </si>
  <si>
    <t>S10541650001</t>
  </si>
  <si>
    <t>G21709340002</t>
  </si>
  <si>
    <t>G21709360002</t>
  </si>
  <si>
    <t>G21709350001</t>
  </si>
  <si>
    <t>G21709370001</t>
  </si>
  <si>
    <t>J05371040002</t>
  </si>
  <si>
    <t>J05371050002</t>
  </si>
  <si>
    <t>Q17629710002</t>
  </si>
  <si>
    <t>Q17629720002</t>
  </si>
  <si>
    <t>G21722050002</t>
  </si>
  <si>
    <t>G21722070002</t>
  </si>
  <si>
    <t>G21722090002</t>
  </si>
  <si>
    <t>G21722020004</t>
  </si>
  <si>
    <t>G21722060001</t>
  </si>
  <si>
    <t>G21722080001</t>
  </si>
  <si>
    <t>G21722100001</t>
  </si>
  <si>
    <t>S10542090003</t>
  </si>
  <si>
    <t>S10542100003</t>
  </si>
  <si>
    <t>S10542190003</t>
  </si>
  <si>
    <t>S10542220001</t>
  </si>
  <si>
    <t>G21737730003</t>
  </si>
  <si>
    <t>G21737700003</t>
  </si>
  <si>
    <t>G21737710003</t>
  </si>
  <si>
    <t>G21737720003</t>
  </si>
  <si>
    <t>Q17636710002</t>
  </si>
  <si>
    <t>G21739230002</t>
  </si>
  <si>
    <t>G21739250002</t>
  </si>
  <si>
    <t>G21739290002</t>
  </si>
  <si>
    <t>G21739310002</t>
  </si>
  <si>
    <t>Q17637780002</t>
  </si>
  <si>
    <t>G21739200003</t>
  </si>
  <si>
    <t>G21739210003</t>
  </si>
  <si>
    <t>G21739220003</t>
  </si>
  <si>
    <t>G21739240001</t>
  </si>
  <si>
    <t>S10546210001</t>
  </si>
  <si>
    <t>G21739300001</t>
  </si>
  <si>
    <t>G21739320001</t>
  </si>
  <si>
    <t>S10546180001</t>
  </si>
  <si>
    <t>G21739260001</t>
  </si>
  <si>
    <t>S10546220001</t>
  </si>
  <si>
    <t>S10546130001</t>
  </si>
  <si>
    <t>J05372640002</t>
  </si>
  <si>
    <t>Q17641580002</t>
  </si>
  <si>
    <t>J05373000002</t>
  </si>
  <si>
    <t>S10546630001</t>
  </si>
  <si>
    <t>S10546670001</t>
  </si>
  <si>
    <t>S10546800003</t>
  </si>
  <si>
    <t>S10546660001</t>
  </si>
  <si>
    <t>G21756660001</t>
  </si>
  <si>
    <t>S10546850001</t>
  </si>
  <si>
    <t>S10546920003</t>
  </si>
  <si>
    <t>S10546960001</t>
  </si>
  <si>
    <t>S10546940001</t>
  </si>
  <si>
    <t>G21757350001</t>
  </si>
  <si>
    <t>G21757330001</t>
  </si>
  <si>
    <t>G21764660002</t>
  </si>
  <si>
    <t>G21763170001</t>
  </si>
  <si>
    <t>G21763230001</t>
  </si>
  <si>
    <t>G21764670001</t>
  </si>
  <si>
    <t>G21764690001</t>
  </si>
  <si>
    <t>G21764710001</t>
  </si>
  <si>
    <t>G21766330002</t>
  </si>
  <si>
    <t>G21764750001</t>
  </si>
  <si>
    <t>G21764770001</t>
  </si>
  <si>
    <t>G21764790001</t>
  </si>
  <si>
    <t>G21764810001</t>
  </si>
  <si>
    <t>G21764830001</t>
  </si>
  <si>
    <t>G21764850001</t>
  </si>
  <si>
    <t>G21764870001</t>
  </si>
  <si>
    <t>G21764890001</t>
  </si>
  <si>
    <t>G21766340001</t>
  </si>
  <si>
    <t>G21764910001</t>
  </si>
  <si>
    <t>G21764930001</t>
  </si>
  <si>
    <t>G21766320001</t>
  </si>
  <si>
    <t>G21766390001</t>
  </si>
  <si>
    <t>G21766410001</t>
  </si>
  <si>
    <t>G21766430001</t>
  </si>
  <si>
    <t>G21766450001</t>
  </si>
  <si>
    <t>G21766470001</t>
  </si>
  <si>
    <t>G21766490001</t>
  </si>
  <si>
    <t>G21766510001</t>
  </si>
  <si>
    <t>G21766530001</t>
  </si>
  <si>
    <t>G21766550001</t>
  </si>
  <si>
    <t>G21766570001</t>
  </si>
  <si>
    <t>G21766590001</t>
  </si>
  <si>
    <t>G21766610001</t>
  </si>
  <si>
    <t>G21766630001</t>
  </si>
  <si>
    <t>G21767880003</t>
  </si>
  <si>
    <t>G21767890003</t>
  </si>
  <si>
    <t>G21766650001</t>
  </si>
  <si>
    <t>S10547230001</t>
  </si>
  <si>
    <t>S10547270003</t>
  </si>
  <si>
    <t>S10547200001</t>
  </si>
  <si>
    <t>G21769200002</t>
  </si>
  <si>
    <t>G21769220002</t>
  </si>
  <si>
    <t>G21769110003</t>
  </si>
  <si>
    <t>G21769150001</t>
  </si>
  <si>
    <t>G21769170001</t>
  </si>
  <si>
    <t>G21769190001</t>
  </si>
  <si>
    <t>G21769210001</t>
  </si>
  <si>
    <t>G21769230001</t>
  </si>
  <si>
    <t>G21770470001</t>
  </si>
  <si>
    <t>S10547550001</t>
  </si>
  <si>
    <t>F0011944</t>
  </si>
  <si>
    <t>G21780880003</t>
  </si>
  <si>
    <t>G21782400002</t>
  </si>
  <si>
    <t>G21780910003</t>
  </si>
  <si>
    <t>G21780890003</t>
  </si>
  <si>
    <t>G21780900003</t>
  </si>
  <si>
    <t>G21782410001</t>
  </si>
  <si>
    <t>S10548010003</t>
  </si>
  <si>
    <t>S10548020003</t>
  </si>
  <si>
    <t>S10548030003</t>
  </si>
  <si>
    <t>S10548050003</t>
  </si>
  <si>
    <t>S10548060001</t>
  </si>
  <si>
    <t>S10548130001</t>
  </si>
  <si>
    <t>S10548140003</t>
  </si>
  <si>
    <t>G21783880003</t>
  </si>
  <si>
    <t>S10548220003</t>
  </si>
  <si>
    <t>S10548150001</t>
  </si>
  <si>
    <t>S10548180001</t>
  </si>
  <si>
    <t>S10548210003</t>
  </si>
  <si>
    <t>S10548240003</t>
  </si>
  <si>
    <t>S10548260001</t>
  </si>
  <si>
    <t>G21783970002</t>
  </si>
  <si>
    <t>G21783990002</t>
  </si>
  <si>
    <t>G21783940003</t>
  </si>
  <si>
    <t>G21783980001</t>
  </si>
  <si>
    <t>G21784000001</t>
  </si>
  <si>
    <t>S10548400003</t>
  </si>
  <si>
    <t>S10548400001</t>
  </si>
  <si>
    <t>S10548390003</t>
  </si>
  <si>
    <t>S10548390001</t>
  </si>
  <si>
    <t>S10548380003</t>
  </si>
  <si>
    <t>S10548380001</t>
  </si>
  <si>
    <t>J05375750002</t>
  </si>
  <si>
    <t>Q17667020002</t>
  </si>
  <si>
    <t>Q17669710002</t>
  </si>
  <si>
    <t>G21796800002</t>
  </si>
  <si>
    <t>G21796820002</t>
  </si>
  <si>
    <t>G21797070001</t>
  </si>
  <si>
    <t>G21796730001</t>
  </si>
  <si>
    <t>G21796750001</t>
  </si>
  <si>
    <t>G21796810001</t>
  </si>
  <si>
    <t>G21796830001</t>
  </si>
  <si>
    <t>G21796850001</t>
  </si>
  <si>
    <t>G21796870001</t>
  </si>
  <si>
    <t>G21796890001</t>
  </si>
  <si>
    <t>G21796910001</t>
  </si>
  <si>
    <t>G21796930001</t>
  </si>
  <si>
    <t>G21796950001</t>
  </si>
  <si>
    <t>G21796970001</t>
  </si>
  <si>
    <t>G21796990001</t>
  </si>
  <si>
    <t>G21797010001</t>
  </si>
  <si>
    <t>G21797030001</t>
  </si>
  <si>
    <t>G21797050001</t>
  </si>
  <si>
    <t>S10548480001</t>
  </si>
  <si>
    <t>G21798530001</t>
  </si>
  <si>
    <t>G21805830003</t>
  </si>
  <si>
    <t>G21805690003</t>
  </si>
  <si>
    <t>G21807400003</t>
  </si>
  <si>
    <t>Q17676750002</t>
  </si>
  <si>
    <t>Q17678540002</t>
  </si>
  <si>
    <t>S10549810003</t>
  </si>
  <si>
    <t>Q17680040002</t>
  </si>
  <si>
    <t>G21815050001</t>
  </si>
  <si>
    <t>S10549950003</t>
  </si>
  <si>
    <t>G21815090001</t>
  </si>
  <si>
    <t>G21815110001</t>
  </si>
  <si>
    <t>G21815130001</t>
  </si>
  <si>
    <t>G21815150001</t>
  </si>
  <si>
    <t>G21815230001</t>
  </si>
  <si>
    <t>G21815170001</t>
  </si>
  <si>
    <t>G21815190001</t>
  </si>
  <si>
    <t>G21815210001</t>
  </si>
  <si>
    <t>G21815250001</t>
  </si>
  <si>
    <t>G21815270001</t>
  </si>
  <si>
    <t>G21815290001</t>
  </si>
  <si>
    <t>G21815310001</t>
  </si>
  <si>
    <t>G21815330001</t>
  </si>
  <si>
    <t>S10549820003</t>
  </si>
  <si>
    <t>S10549830003</t>
  </si>
  <si>
    <t>S10549850001</t>
  </si>
  <si>
    <t>S10549930001</t>
  </si>
  <si>
    <t>S10549940003</t>
  </si>
  <si>
    <t>G21815070001</t>
  </si>
  <si>
    <t>S10549510001</t>
  </si>
  <si>
    <t>F0011987</t>
  </si>
  <si>
    <t>G21828310003</t>
  </si>
  <si>
    <t>J05379250002</t>
  </si>
  <si>
    <t>Q17689610002</t>
  </si>
  <si>
    <t>Q17690150002</t>
  </si>
  <si>
    <t>G21832860001</t>
  </si>
  <si>
    <t>T04422350001</t>
  </si>
  <si>
    <t>T04422370001</t>
  </si>
  <si>
    <t>T04422390001</t>
  </si>
  <si>
    <t>T04422410001</t>
  </si>
  <si>
    <t>T04422430001</t>
  </si>
  <si>
    <t>T04422450001</t>
  </si>
  <si>
    <t>T04422470001</t>
  </si>
  <si>
    <t>T04422490001</t>
  </si>
  <si>
    <t>T04422510001</t>
  </si>
  <si>
    <t>T04422530001</t>
  </si>
  <si>
    <t>T04422560001</t>
  </si>
  <si>
    <t>T04422580001</t>
  </si>
  <si>
    <t>T04422600001</t>
  </si>
  <si>
    <t>T04422620001</t>
  </si>
  <si>
    <t>T04422640001</t>
  </si>
  <si>
    <t>T04422660001</t>
  </si>
  <si>
    <t>T04422680001</t>
  </si>
  <si>
    <t>T04422700001</t>
  </si>
  <si>
    <t>T04422720001</t>
  </si>
  <si>
    <t>T04422740001</t>
  </si>
  <si>
    <t>T04422820001</t>
  </si>
  <si>
    <t>T04422760001</t>
  </si>
  <si>
    <t>T04422780001</t>
  </si>
  <si>
    <t>T04422800001</t>
  </si>
  <si>
    <t>T04422840001</t>
  </si>
  <si>
    <t>T04422860001</t>
  </si>
  <si>
    <t>T04422880001</t>
  </si>
  <si>
    <t>T04422900001</t>
  </si>
  <si>
    <t>T04422920001</t>
  </si>
  <si>
    <t>T04422940001</t>
  </si>
  <si>
    <t>T04422960001</t>
  </si>
  <si>
    <t>T04422980001</t>
  </si>
  <si>
    <t>T04423000001</t>
  </si>
  <si>
    <t>T04423020001</t>
  </si>
  <si>
    <t>T04423040001</t>
  </si>
  <si>
    <t>T04423060001</t>
  </si>
  <si>
    <t>T04423080001</t>
  </si>
  <si>
    <t>T04423100001</t>
  </si>
  <si>
    <t>T04423120001</t>
  </si>
  <si>
    <t>T04423140001</t>
  </si>
  <si>
    <t>T04423160001</t>
  </si>
  <si>
    <t>T04423180001</t>
  </si>
  <si>
    <t>T04423200001</t>
  </si>
  <si>
    <t>T04423220001</t>
  </si>
  <si>
    <t>T04423240001</t>
  </si>
  <si>
    <t>T04423260001</t>
  </si>
  <si>
    <t>T04423280001</t>
  </si>
  <si>
    <t>T04423300001</t>
  </si>
  <si>
    <t>T04423320001</t>
  </si>
  <si>
    <t>T04423340001</t>
  </si>
  <si>
    <t>T04423360001</t>
  </si>
  <si>
    <t>T04423380001</t>
  </si>
  <si>
    <t>T04423400001</t>
  </si>
  <si>
    <t>T04423420001</t>
  </si>
  <si>
    <t>T04423500001</t>
  </si>
  <si>
    <t>T04423440001</t>
  </si>
  <si>
    <t>T04423460001</t>
  </si>
  <si>
    <t>T04423480001</t>
  </si>
  <si>
    <t>T04423520001</t>
  </si>
  <si>
    <t>T04423540001</t>
  </si>
  <si>
    <t>T04423560001</t>
  </si>
  <si>
    <t>T04423580001</t>
  </si>
  <si>
    <t>T04423600001</t>
  </si>
  <si>
    <t>T04423620001</t>
  </si>
  <si>
    <t>T04423640001</t>
  </si>
  <si>
    <t>T04423660001</t>
  </si>
  <si>
    <t>T04423680001</t>
  </si>
  <si>
    <t>T04423700001</t>
  </si>
  <si>
    <t>T04423720001</t>
  </si>
  <si>
    <t>T04423740001</t>
  </si>
  <si>
    <t>T04423760001</t>
  </si>
  <si>
    <t>T04423780001</t>
  </si>
  <si>
    <t>T04423800001</t>
  </si>
  <si>
    <t>T04423820001</t>
  </si>
  <si>
    <t>T04423840001</t>
  </si>
  <si>
    <t>T04423860001</t>
  </si>
  <si>
    <t>T04423880001</t>
  </si>
  <si>
    <t>T04423900001</t>
  </si>
  <si>
    <t>T04423920001</t>
  </si>
  <si>
    <t>T04423940001</t>
  </si>
  <si>
    <t>T04423960001</t>
  </si>
  <si>
    <t>T04423980001</t>
  </si>
  <si>
    <t>T04424000001</t>
  </si>
  <si>
    <t>T04424020001</t>
  </si>
  <si>
    <t>T04424040001</t>
  </si>
  <si>
    <t>T04424060001</t>
  </si>
  <si>
    <t>T04424080001</t>
  </si>
  <si>
    <t>T04424100001</t>
  </si>
  <si>
    <t>T04424180001</t>
  </si>
  <si>
    <t>T04424120001</t>
  </si>
  <si>
    <t>T04424140001</t>
  </si>
  <si>
    <t>T04424160001</t>
  </si>
  <si>
    <t>T04424200001</t>
  </si>
  <si>
    <t>T04424220001</t>
  </si>
  <si>
    <t>T04424240001</t>
  </si>
  <si>
    <t>T04424260001</t>
  </si>
  <si>
    <t>T04424280001</t>
  </si>
  <si>
    <t>T04424300001</t>
  </si>
  <si>
    <t>T04424320001</t>
  </si>
  <si>
    <t>T04424340001</t>
  </si>
  <si>
    <t>T04424360001</t>
  </si>
  <si>
    <t>T04424380001</t>
  </si>
  <si>
    <t>T04424400001</t>
  </si>
  <si>
    <t>T04424420001</t>
  </si>
  <si>
    <t>T04424440001</t>
  </si>
  <si>
    <t>G21836640003</t>
  </si>
  <si>
    <t>G21836650003</t>
  </si>
  <si>
    <t>S10551300003</t>
  </si>
  <si>
    <t>S10551350001</t>
  </si>
  <si>
    <t>S10551370003</t>
  </si>
  <si>
    <t>S10551450003</t>
  </si>
  <si>
    <t>G21837290003</t>
  </si>
  <si>
    <t>S10552210002</t>
  </si>
  <si>
    <t>S10552220001</t>
  </si>
  <si>
    <t>J05380180002</t>
  </si>
  <si>
    <t>J05380190002</t>
  </si>
  <si>
    <t>J05380200002</t>
  </si>
  <si>
    <t>S10552690002</t>
  </si>
  <si>
    <t>F0012001</t>
  </si>
  <si>
    <t>S10552630001</t>
  </si>
  <si>
    <t>S10552620001</t>
  </si>
  <si>
    <t>G21849920002</t>
  </si>
  <si>
    <t>G21849940002</t>
  </si>
  <si>
    <t>G21849960002</t>
  </si>
  <si>
    <t>G21849980002</t>
  </si>
  <si>
    <t>Q17698460002</t>
  </si>
  <si>
    <t>Q17698480002</t>
  </si>
  <si>
    <t>Q17698490002</t>
  </si>
  <si>
    <t>Q17698500002</t>
  </si>
  <si>
    <t>Q17698510002</t>
  </si>
  <si>
    <t>Q17698520002</t>
  </si>
  <si>
    <t>Q17698530002</t>
  </si>
  <si>
    <t>Q17698540002</t>
  </si>
  <si>
    <t>Q17698550002</t>
  </si>
  <si>
    <t>Q17698560002</t>
  </si>
  <si>
    <t>G21848460003</t>
  </si>
  <si>
    <t>G21848470003</t>
  </si>
  <si>
    <t>G21849930001</t>
  </si>
  <si>
    <t>G21849950001</t>
  </si>
  <si>
    <t>G21849970001</t>
  </si>
  <si>
    <t>G21849990001</t>
  </si>
  <si>
    <t>S10552680001</t>
  </si>
  <si>
    <t>S10553050001</t>
  </si>
  <si>
    <t>G21851530002</t>
  </si>
  <si>
    <t>G21851550002</t>
  </si>
  <si>
    <t>G21851540001</t>
  </si>
  <si>
    <t>G21851560001</t>
  </si>
  <si>
    <t>00099021001 DEP.DE CHEQ.AJENOS,RET.DE CAM.,CONCEPTO: PAGO POR INCAPACIDAD TEMPORAL REEMBOLSO MINISTERIO DE ECONOMIA Y FINANZAS PUBLICAS,DEP.: CAJA NACIONAL DE SALUD , PROCEDENCIA: BANCO UNION S.A., CHEQUE: 30632, FECHA DE EMISION:20/01/2023
NOTA MEFP/VTCP/DGPOT/UAIS/N°296/2023 DE 08/02/2023</t>
  </si>
  <si>
    <t>00099021001 DEP.DE CHEQ.AJENOS,RET.DE CAM.,CONCEPTO: PAGO POR INCAPACIDADES TEMPORALES REEMBOLSO MINISTERIO DE ECONOMIA Y FINANZAS PUBLICAS,DEP.: CAJA NACIONAL DE SALUD , PROCEDENCIA: BANCO UNION S.A., CHEQUE: 30631, FECHA DE EMISION:20/01/2023
NOTA MEFP/VTCP/DGPOT/UAIS/N°281/2023 DE 08/02/2023</t>
  </si>
  <si>
    <t>00099021001 DEPOSITO DE EFECTIVO, DEPOSITANTE: EDWIN E. LAZARO MORALES-AJ, CONCEPTO: DEVOLUCION POR COMPRA DE CAMISA, CUENTA DE DEPOSITO: CUENTA UNICA DEL TESORO</t>
  </si>
  <si>
    <t>00099021001 DEPOSITO DE EFECTIVO, DEPOSITANTE: RODRIGO CONDORI QUISBERT-AJ, CONCEPTO: DEVOLUCION DE REFRIGERIOS MES DICIEMBRE/2022, CUENTA DE DEPOSITO: CUENTA UNICA DEL TESORO</t>
  </si>
  <si>
    <t>00046171101 DEPOSITO DE EFECTIVO, DEPOSITANTE: DGCOM SRL INSUMOS Y MOBILIARIO HOSPITALARIO, CONCEPTO: VENTA DE SERVICIOS, CUENTA DE DEPOSITO: CUENTA UNICA DEL TESORO</t>
  </si>
  <si>
    <t>00597012001 DEPOSITO DE EFECTIVO, DEPOSITANTE: JUAN FERNANDO AGUILAR LOPEZ, CONCEPTO: DEVOLUCION CUENTAS A COBRAR DE GESTIONES ANTERIORES DE JUAN FERNANDO AGUILAR LOPEZ, CUENTA DE DEPOSITO: CUENTA UNICA DEL TESORO</t>
  </si>
  <si>
    <t>00597012001 DEPOSITO DE EFECTIVO, DEPOSITANTE: GUTIERREZ ALEAN JAIME, CONCEPTO: DEVOLUCION CUENTAS A COBRAR DE GESTIONES ANTERIORES DE GUTIERREZ ALCON JAIME, CUENTA DE DEPOSITO: CUENTA UNICA DEL TESORO</t>
  </si>
  <si>
    <t>00597012001 DEPOSITO DE EFECTIVO, DEPOSITANTE: BARRIOS ARANDIA MIRTHA NORHA, CONCEPTO: DEVOLUCION CUENTAS A COBRAR DE GESTIONES ANTERIORES DE BARRIOS ARANDIA MIRTHA NORHA, CUENTA DE DEPOSITO: CUENTA UNICA DEL TESORO</t>
  </si>
  <si>
    <t>00597012001 DEPOSITO DE EFECTIVO, DEPOSITANTE: ALVARO BELZU BORIS HENRY, CONCEPTO: DEVOLUCION CUENTAS A COBRAR DE GESTIONES ANTERIORES DE ALVARO BELZU BORIS HENRY, CUENTA DE DEPOSITO: CUENTA UNICA DEL TESORO</t>
  </si>
  <si>
    <t>00597012001 DEPOSITO DE EFECTIVO, DEPOSITANTE: CASTILLO ARTEAGA MARLENE DENISE, CONCEPTO: DEVOLUCION CUENTAS A COBRAR DE GESTIONES ANTERIORES DE CASTILLO ARTEAGA MARLENE DENISE, CUENTA DE DEPOSITO: CUENTA UNICA DEL TESORO</t>
  </si>
  <si>
    <t>00597012001 DEPOSITO DE EFECTIVO, DEPOSITANTE: SANTOS FILEMON COPA CHOQUE, CONCEPTO: DEVOLUCION CUENTAS A COBRAR DE GESTIONES ANTERIORES DE SANTOS FILEMON COPA CHOQUE, CUENTA DE DEPOSITO: CUENTA UNICA DEL TESORO</t>
  </si>
  <si>
    <t>00597012001 DEPOSITO DE EFECTIVO, DEPOSITANTE: CARLOS SANTOS GONZALES, CONCEPTO: DEVOLUCION CUENTAS A COBRAR DE GESTIONES ANTERIORES DE CARLOS SANROS GONZALES, CUENTA DE DEPOSITO: CUENTA UNICA DEL TESORO</t>
  </si>
  <si>
    <t>00597012001 DEPOSITO DE EFECTIVO, DEPOSITANTE: RICARDO FRONTANILLA PAREDEZ, CONCEPTO: DEVOLUCION CUENTAS A COBRAR DE GESTIONES ANTERIORES DE RICARDO FRONTANILLA PAREDEZ, CUENTA DE DEPOSITO: CUENTA UNICA DEL TESORO</t>
  </si>
  <si>
    <t>00597012001 DEPOSITO DE EFECTIVO, DEPOSITANTE: LAURA HUANCA ROCHA, CONCEPTO: DEVOLUCION CUENTAS A COBRAR DE GESTIONES ANTERIORES DE LAURA HUANCA ROCHA, CUENTA DE DEPOSITO: CUENTA UNICA DEL TESORO</t>
  </si>
  <si>
    <t>00597012001 DEPOSITO DE EFECTIVO, DEPOSITANTE: BLADIMIR BAZAN RIVERO, CONCEPTO: DEVOLUCION CUENTAS A COBRAR DE GESTIONES ANTERIORES DE CLADIMIR BAZAN RIVERO, CUENTA DE DEPOSITO: CUENTA UNICA DEL TESORO</t>
  </si>
  <si>
    <t>00597012001 DEPOSITO DE EFECTIVO, DEPOSITANTE: JAVIR BLANCO AGAVIR, CONCEPTO: DEVOLUCION CUENTAS A COBRAR DE GESTIONES ANTERIORES DE JAVIER BLANCO AGAVIR, CUENTA DE DEPOSITO: CUENTA UNICA DEL TESORO</t>
  </si>
  <si>
    <t>00099021001 DEPOSITO DE EFECTIVO, DEPOSITANTE: ESTHER SERRANO VELASQUEZ, CONCEPTO: DEVOLUCIÓN DEL EXAMEN PREOCUPACIONAL, CUENTA DE DEPOSITO: CUENTA UNICA DEL TESORO /djbr.</t>
  </si>
  <si>
    <t>00081011101 DEPOSITO DE EFECTIVO, DEPOSITANTE: MICAELA ANDREA TORREZ ARIÑEZ-MOPSV, CONCEPTO: REPOSICIÓN DE TARJETA DE MARCADO, CUENTA DE DEPOSITO: CUENTA UNICA DEL TESORO</t>
  </si>
  <si>
    <t>00046171101 DEPOSITO DE EFECTIVO, DEPOSITANTE: JOSE EDUARDO RUBIN DE CELIS OCHOA, CONCEPTO: REPOSICION POR REACTIVOS SEGUN CONTRATO AGEMED 017/2021 Y 018/2021 ANGEL P. LAGUNA C, CUENTA DE DEPOSITO: CUENTA UNICA DEL TESORO</t>
  </si>
  <si>
    <t>00046171101 DEPOSITO DE EFECTIVO, DEPOSITANTE: TEQUIRLAB SRL, CONCEPTO: SANCION POR INCUMPLIMIENTO A REINSCRIPCION GESTION 2021, CUENTA DE DEPOSITO: CUENTA UNICA DEL TESORO</t>
  </si>
  <si>
    <t>00046171101 DEPOSITO DE EFECTIVO, DEPOSITANTE: NATHALIE ALESSANDRA VEDIA PALENQUE, CONCEPTO: REPOSICION DE REACTIVO SEGUN OC-073/2022 PATRICIA MACHACA ALCON-JOSE E. RUBIN DE CELIS O., CUENTA DE DEPOSITO: CUENTA UNICA DEL TESORO</t>
  </si>
  <si>
    <t>00099021001 DEPOSITO DE EFECTIVO, DEPOSITANTE: JUAN CARLOS RUIZ RADA, CONCEPTO: PLAN DE PAGO MENSUAL- DEVOLUCION DE COBRO INDEBIDO, CUENTA DE DEPOSITO: CUENTA UNICA DEL TESORO</t>
  </si>
  <si>
    <t>00099021001 DEPOSITO DE EFECTIVO, DEPOSITANTE: LUIS CHAMBI CARI, CONCEPTO: DEVOLUCION DE RETROACTIVO, CUENTA DE DEPOSITO: CUENTA UNICA DEL TESORO /DJBR.</t>
  </si>
  <si>
    <t>00016011101 DEPOSITO DE EFECTIVO, DEPOSITANTE: LIBRERIA DEL MINISTERIO DE EDUCACION, CONCEPTO: VENTA DE MATERIAL BIBLIOGRAFICO Y O MULTIMEDIA EN LA LIBRERIA DEL MINISTERIO DE EDUCACION, CUENTA DE DEPOSITO: CUENTA UNICA DEL TESORO</t>
  </si>
  <si>
    <t>00086011109 DEPOSITO DE EFECTIVO, DEPOSITANTE: HUGO ZEBALLOS, CONCEPTO: REPOSICION DE CREDENCIAL, CUENTA DE DEPOSITO: CUENTA UNICA DEL TESORO</t>
  </si>
  <si>
    <t>00099021001 DEPOSITO DE EFECTIVO, DEPOSITANTE: JULIO QUISPE PAJSI, CONCEPTO: DEVOLUCION POR DOBLE PERCEPCION, CUENTA DE DEPOSITO: CUENTA UNICA DEL TESORO</t>
  </si>
  <si>
    <t>00046171101 DEPOSITO DE EFECTIVO, DEPOSITANTE: MEDI-DENT S.R.L, CONCEPTO: SANCION JURIDICA, CUENTA DE DEPOSITO: CUENTA UNICA DEL TESORO</t>
  </si>
  <si>
    <t>00046171101 DEPOSITO DE EFECTIVO, DEPOSITANTE: AUDIOTEC, CONCEPTO: SANCIÓN POR INCUMPLIMIENTO A LA NORMA GESTION 2022, CUENTA DE DEPOSITO: CUENTA UNICA DEL TESORO</t>
  </si>
  <si>
    <t>00099021001 DEPOSITO DE EFECTIVO, DEPOSITANTE: DARIO FLORES ALANOCA, CONCEPTO: DEVOLUCION POR DOBLE PERCEPCION DE DICIEMBRE 2022 A ENERO 2023 MAS DUODECIMAS DE AGUINALDO, CUENTA DE DEPOSITO: CUENTA UNICA DEL TESORO /DJBR.</t>
  </si>
  <si>
    <t>00293012001 DEPOSITO DE EFECTIVO, DEPOSITANTE: MANUEL ANDRES ZAMBRANA GUARACHI CI.8558211PT, CONCEPTO: RESARCIMIENTO DE DAÑOS A EDIFICIO CASA DE LA MONEDA POTOSI, CUENTA DE DEPOSITO: CUENTA UNICA DEL TESORO</t>
  </si>
  <si>
    <t>00046171101 DEPOSITO DE EFECTIVO, DEPOSITANTE: MARIA BALDERRAMA/ECOMEDICAL EQUIPAMIENTO SERV. MED, CONCEPTO: SANCION POR INCUMPLIMIENTO A LA NORMA S-149, CUENTA DE DEPOSITO: CUENTA UNICA DEL TESORO</t>
  </si>
  <si>
    <t>00099021001 DEP.DE CHEQ.AJENOS,RET.DE CAM.,CONCEPTO: DEVOLUCION PAGO DE BOLETOS AEREOS DE MARCELO ALEJANDRO MONTENEGRO GOMEZ GARCIA -BANCO MUNDIAL,DEP.: M.E.F.P. , PROCEDENCIA: BANCO UNION S.A., CHEQUE: 7293, FECHA DE EMISION:01/02/2023</t>
  </si>
  <si>
    <t>00578012002 DEP.DE CHEQ.AJENOS,RET.DE CAM.,CONCEPTO: REVERSION,DEP.: BOLIVIANA DE AVIACION , PROCEDENCIA: BANCO UNION S.A., CHEQUE: 16253, FECHA DE EMISION:31/01/2023</t>
  </si>
  <si>
    <t>00342012001 DEP.DE CHEQ.AJENOS,RET.DE CAM.,CONCEPTO: EJECUCION DE BOLETA DE GARANTIA SERIEDAD DE PROPUESTA - POTOSI,DEP.: AGENCIA ESTATAL DE VIVIENDA , PROCEDENCIA: BANCO UNION S.A., CHEQUE: 242, FECHA DE EMISION:20/01/2023</t>
  </si>
  <si>
    <t>00340012003 DEP.DE CHEQ.AJENOS,RET.DE CAM.,CONCEPTO: POR PERMISO SIN GOCE DE HABERES DICIEMBRE 2022 FUENTE 20 OF 230,DEP.: SERVICIO GENERAL DE INDENTIFICACION PERSONAL SEGIP , PROCEDENCIA: BANCO UNION S.A., CHEQUE: 16250, FECHA DE EMISION:27/01/2023</t>
  </si>
  <si>
    <t>00099021001 DEPOSITO DE EFECTIVO, DEPOSITANTE: TERESA PAULINE MCKENZIE MEDINA DE JARMUSZ, CONCEPTO: DEVOLUCION DE DOBLE PERCEPCION, CUENTA DE DEPOSITO: CUENTA UNICA DEL TESORO</t>
  </si>
  <si>
    <t>00099021001 DEPOSITO DE EFECTIVO, DEPOSITANTE: RICHARD DELFIN MAMANI HUANCA, CONCEPTO: DEVOLUCION POR PAGO EN EXCESO, CUENTA DE DEPOSITO: CUENTA UNICA DEL TESORO</t>
  </si>
  <si>
    <t>00099021001 DEPOSITO DE EFECTIVO, DEPOSITANTE: ROXANA SILVIA OTTERBURG PEDRAZA, CONCEPTO: DEVOLUCIÓN DE REFRIGERIOS EN DEMASIA, CUENTA DE DEPOSITO: CUENTA UNICA DEL TESORO</t>
  </si>
  <si>
    <t>00099021001 DEPOSITO DE EFECTIVO, DEPOSITANTE: TATIANA VILLCA CORDEIRO, CONCEPTO: DEVOLUCION DE HONORARIOS CORRESPONDIENTE AL MES DE NOV 2020, CUENTA DE DEPOSITO: CUENTA UNICA DEL TESORO</t>
  </si>
  <si>
    <t>00099021001 DEPOSITO DE EFECTIVO, DEPOSITANTE: TATIANA VILLCA CORDEIRO, CONCEPTO: DEVOLUCION DE AGUINALDO 2020, CUENTA DE DEPOSITO: CUENTA UNICA DEL TESORO</t>
  </si>
  <si>
    <t>00099021001 DEPOSITO DE EFECTIVO, DEPOSITANTE: NELSON ORLANDO LEDEZMA VILLARROEL, CONCEPTO: ADQUISICION DE COMBUSTIBLE, CUENTA DE DEPOSITO: CUENTA UNICA DEL TESORO</t>
  </si>
  <si>
    <t>00099021001 DEPOSITO DE EFECTIVO, DEPOSITANTE: CRISTIAN ALVARADO ROSAS, CONCEPTO: DEVOLUCIÓN DE REFRIGERIO EN DEMASIA, CUENTA DE DEPOSITO: CUENTA UNICA DEL TESORO</t>
  </si>
  <si>
    <t>00099021001 DEPOSITO DE EFECTIVO, DEPOSITANTE: MARISOL RICALDEZ BORDA, CONCEPTO: DEVOLUCIÓN DE REFRIGERIO EN DEMASIA, CUENTA DE DEPOSITO: CUENTA UNICA DEL TESORO</t>
  </si>
  <si>
    <t>00099021001 DEPOSITO DE EFECTIVO, DEPOSITANTE: ANTONIO CANDIA VASQUEZ, CONCEPTO: DEVOLUCION DE RECURSOS, CUENTA DE DEPOSITO: CUENTA UNICA DEL TESORO</t>
  </si>
  <si>
    <t>00046024204 DEPOSITO DE EFECTIVO, DEPOSITANTE: EDILBER WALTER DELGADO MERCADO, CONCEPTO: DEPÓSITO DE DEVOLUCION DE PASAJE AEREO, CUENTA DE DEPOSITO: CUENTA UNICA DEL TESORO</t>
  </si>
  <si>
    <t>00066011102 DEPOSITO DE EFECTIVO, DEPOSITANTE: EDSON LEONIL APAZA OTALORA, CONCEPTO: REPOSICION DE CREDENCIAL, CUENTA DE DEPOSITO: CUENTA UNICA DEL TESORO</t>
  </si>
  <si>
    <t>00046171101 DEPOSITO DE EFECTIVO, DEPOSITANTE: TITANIUM DENTAL GROUP SRL, CONCEPTO: SANCION POR INCUMPLIMIENTO A LA NORMA SEGUN RESOLUCION ADMINISTRATIVA N° S/003 DE FECHA 03/01/23, CUENTA DE DEPOSITO: CUENTA UNICA DEL TESORO</t>
  </si>
  <si>
    <t>00046171101 DEPOSITO DE EFECTIVO, DEPOSITANTE: STERYMED, CONCEPTO: INGRESOS POR VENTA DE SERVICIOS, CUENTA DE DEPOSITO: CUENTA UNICA DEL TESORO</t>
  </si>
  <si>
    <t>00132012005 DEPOSITO DE EFECTIVO, DEPOSITANTE: CLAUDIA MARIEL MIRANDA MAMANI, CONCEPTO: POR DEVOLUCIÓN DE PAGO EN DEMASIA C31:2006 COMPROMISO 108, CUENTA DE DEPOSITO: CUENTA UNICA DEL TESORO</t>
  </si>
  <si>
    <t>00099021001 DEPOSITO DE EFECTIVO, DEPOSITANTE: NINOSKA RITA GERONIMO HUAYLLAS, CONCEPTO: DEVOLUCIÓN COSTO DE 7 PRUEBAS COVID 19, CUENTA DE DEPOSITO: CUENTA UNICA DEL TESORO</t>
  </si>
  <si>
    <t>00099021001 DEPOSITO DE EFECTIVO, DEPOSITANTE: CAROLINA ISABEL GUERRERO DEL CARPIO, CONCEPTO: DEVOLUCION POR DOBLE PERCEPCION, CUENTA DE DEPOSITO: CUENTA UNICA DEL TESORO</t>
  </si>
  <si>
    <t>00670012003 DEPOSITO DE EFECTIVO, DEPOSITANTE: ROSSANA MERRITT CANEDO, CONCEPTO: ASIGNACIÓN, REPOSICIÓN Y DESTRUCCIÓN DE CREDENCIALES DE SERVIDORES PÚBLICOS OEP, CUENTA DE DEPOSITO: CUENTA UNICA DEL TESORO</t>
  </si>
  <si>
    <t>00099021001 DEPOSITO DE EFECTIVO, DEPOSITANTE: JUAN ARTURO CORTEZ ESPINOZA, CONCEPTO: DEVOLUCION DE DINERO DUODECIMAS DE NOV, Y DIC, POR SOBREPASO DE LA DIS. DE LETRA A POR JUBILACION, CUENTA DE DEPOSITO: CUENTA UNICA DEL TESORO /DJBR.</t>
  </si>
  <si>
    <t>00099021001 DEPOSITO DE EFECTIVO, DEPOSITANTE: JUAN ARTURO CORTEZ ESPINOZA, CONCEPTO: DEVOLUCION DE DINER POR SOBREPASO DE LA DIS. DE LA LETRA A POR JUBILACION CORRESP. MES MARZO 2021, CUENTA DE DEPOSITO: CUENTA UNICA DEL TESORO /DJBR.</t>
  </si>
  <si>
    <t>00099021001 DEPOSITO DE EFECTIVO, DEPOSITANTE: JUAN ARTURO CORTEZ ESPINOZA, CONCEPTO: DEVOLUCION DE DINER POR SOBREPASO DE LA DIS. DE LA LETRA A POR JUBILACION CORESP. MES ABRIL 2021, CUENTA DE DEPOSITO: CUENTA UNICA DEL TESORO /DJBR.</t>
  </si>
  <si>
    <t>00099021001 DEPOSITO DE EFECTIVO, DEPOSITANTE: JUAN ARTURO CORTEZ ESPINOZA, CONCEPTO: DEVOLUCION DE DINERO POR SOBREPASO DE LA DIS. DE LA LETRA A POR JUBILACION CORRESP. MES FEBRERO 2021, CUENTA DE DEPOSITO: CUENTA UNICA DEL TESORO /DJBR.</t>
  </si>
  <si>
    <t>00099021001 DEPOSITO DE EFECTIVO, DEPOSITANTE: JUAN ARTURO CORTEZ ESPINOZA, CONCEPTO: DEVOLUCION DE DINERO POR SOBREPASO DE LA DIS. DE LA LETRA A POR JUBILACION CORRESP. MES ENERO 2021, CUENTA DE DEPOSITO: CUENTA UNICA DEL TESORO /DJBR.</t>
  </si>
  <si>
    <t>00099021001 DEPOSITO DE EFECTIVO, DEPOSITANTE: JUAN ARTURO CORTEZ ESPINOZA, CONCEPTO: DEVOLUCION DE DINERO POR SOBREPASO DE LA DIS. DE LA LETRA A POR JUBILACION CORRESP.MES DICIEMBRE2020, CUENTA DE DEPOSITO: CUENTA UNICA DEL TESORO /DJBR.</t>
  </si>
  <si>
    <t>00099021001 DEPOSITO DE EFECTIVO, DEPOSITANTE: JUAN ARTURO CORTEZ ESPINOZA, CONCEPTO: DEVOLUCION DE DINERO POR SOBREPASO DE LA DIS. DE LA LETRA A POR JUBILACION CORRESP. MES NOVIEMBR2020, CUENTA DE DEPOSITO: CUENTA UNICA DEL TESORO /DJBR.</t>
  </si>
  <si>
    <t>00206012001 DEPOSITO DE EFECTIVO, DEPOSITANTE: INSTITUTO NACIONAL DE ESTADISTICA, CONCEPTO: DEPÓSITO POR VENTA DE LA OFICINA CENTRAL LA PAZ DE FECHA 01/02/2023, CUENTA DE DEPOSITO: CUENTA UNICA DEL TESORO</t>
  </si>
  <si>
    <t>00283012002 DEPOSITO DE EFECTIVO, DEPOSITANTE: ELIAS SOSA, CONCEPTO: DEVOLUCION DE VIATICOS POR CIERRRE DE GESTION, CUENTA DE DEPOSITO: CUENTA UNICA DEL TESORO</t>
  </si>
  <si>
    <t>00283012002 DEPOSITO DE EFECTIVO, DEPOSITANTE: FABIAN ICHAZO, CONCEPTO: DEVOLUCION DE VIATICOS POR CIERRRE DE GESTION, CUENTA DE DEPOSITO: CUENTA UNICA DEL TESORO</t>
  </si>
  <si>
    <t>00253012002 DEPOSITO DE EFECTIVO, DEPOSITANTE: IVONNE LANDIVAR, CONCEPTO: DEVOLUCION DE VIATICOS POR CIERRRE DE GESTION, CUENTA DE DEPOSITO: CUENTA UNICA DEL TESORO</t>
  </si>
  <si>
    <t>00670012002 DEPOSITO DE EFECTIVO, DEPOSITANTE: ZYSTEM SOLUTION SRL, CONCEPTO: DEVOLUCION DE PAGO COMPROBANTE 19.11, CUENTA DE DEPOSITO: CUENTA UNICA DEL TESORO</t>
  </si>
  <si>
    <t>00099021001 DEP.DE CHEQ.AJENOS,RET.DE CAM.,CONCEPTO: GIL AUGUSTO OLIVARES ARANA,DEP.: BANCO UNION S.A. , PROCEDENCIA: BANCO UNION S.A., CHEQUE: 187952, FECHA DE EMISION:02/02/2023</t>
  </si>
  <si>
    <t>00099021001 DEP.DE CHEQ.AJENOS,RET.DE CAM.,CONCEPTO: JAIME EDUARDO GUEVARA CORCOS,DEP.: BANCO UNION S.A. , PROCEDENCIA: BANCO UNION S.A., CHEQUE: 187954, FECHA DE EMISION:02/02/2023</t>
  </si>
  <si>
    <t>00099021001 DEP.DE CHEQ.AJENOS,RET.DE CAM.,CONCEPTO: REEMBOLSO SUBSIDIO INCAPACIDAD NOVIEMBRE 2022,DEP.: CAJA DE SALUD DE LA BANCA PRIVADA , PROCEDENCIA: BANCO NACIONAL DE BOLIVIA S.A., CHEQUE: 9830119, FECHA DE EMISION:31/01/2023</t>
  </si>
  <si>
    <t>00099021001 DEP.DE CHEQ.AJENOS,RET.DE CAM.,CONCEPTO: REVISION PLANILLA DE PARTES DE BAJAS MEDICAS, NOVIEMBRE 2022,DEP.: CAJA DE SALUD DE LA BANCA PRIVADA , PROCEDENCIA: BANCO NACIONAL DE BOLIVIA S.A., CHEQUE: 9829789, FECHA DE EMISION:31/01/2023</t>
  </si>
  <si>
    <t>00099021001 DEP.DE CHEQ.AJENOS,RET.DE CAM.,CONCEPTO: INCAPACIDAD TEMPORAL PERIODO NOVIEMBRE 2022-LA PAZ,DEP.: CAJA DE SALUD DE LA BANCA PRIVADA , PROCEDENCIA: BANCO NACIONAL DE BOLIVIA S.A., CHEQUE: 9829946, FECHA DE EMISION:31/01/2023</t>
  </si>
  <si>
    <t>00099021001 DEPOSITO DE EFECTIVO, DEPOSITANTE: CRISTINA MACHACA MARZA- MIN. EDU., CONCEPTO: DEVOLUCIÓN POR DOBLE PERCEPCIÓN, CUENTA DE DEPOSITO: CUENTA UNICA DEL TESORO</t>
  </si>
  <si>
    <t>00099021001 DEPOSITO DE EFECTIVO, DEPOSITANTE: RAMIRO RUBEN PARY MONTECINOS, CONCEPTO: DEVOLUCIÓN EXCEDENTE SALARIO MAYO 2022, CUENTA DE DEPOSITO: CUENTA UNICA DEL TESORO</t>
  </si>
  <si>
    <t>00099021001 DEPOSITO DE EFECTIVO, DEPOSITANTE: RAMIRO RUBEN PARY MONTECINOS, CONCEPTO: DEVOLUCIÓN EXCEDENTE SALARIO JUNIO 2022, CUENTA DE DEPOSITO: CUENTA UNICA DEL TESORO</t>
  </si>
  <si>
    <t>00099021001 DEPOSITO DE EFECTIVO, DEPOSITANTE: RAMIRO RUBEN PARY MONTECINOS, CONCEPTO: DEVOLUCIÓN EXCEDENTE SALARIO JULIO 2022, CUENTA DE DEPOSITO: CUENTA UNICA DEL TESORO</t>
  </si>
  <si>
    <t>00099021001 DEPOSITO DE EFECTIVO, DEPOSITANTE: RAMIRO RUBEN PARY MONTECINOS, CONCEPTO: DEVOLUCIÓN EXCEDENTE SALARIO AGOSTO 2022, CUENTA DE DEPOSITO: CUENTA UNICA DEL TESORO</t>
  </si>
  <si>
    <t>00099021001 DEPOSITO DE EFECTIVO, DEPOSITANTE: RAMIRO RUBEN PARY MONTECINOS, CONCEPTO: DEVOLUCIÓN EXCEDENTE SALARIO SEPTIEMBRE 2022, CUENTA DE DEPOSITO: CUENTA UNICA DEL TESORO</t>
  </si>
  <si>
    <t>00099021001 DEPOSITO DE EFECTIVO, DEPOSITANTE: JUAN ANGEL CORONOEL SARDON CI 6136125LP, CONCEPTO: DEVOLUCION AL SENASIR COACTIVO SOCIAL, CUENTA DE DEPOSITO: CUENTA UNICA DEL TESORO</t>
  </si>
  <si>
    <t>00099021001 DEPOSITO DE EFECTIVO, DEPOSITANTE: RAMIRO RUBEN PARY MONTECINOS, CONCEPTO: DEVOLUCIÓN EXCEDENTE SALARIO OCTUBRE 2022, CUENTA DE DEPOSITO: CUENTA UNICA DEL TESORO</t>
  </si>
  <si>
    <t>00099021001 DEPOSITO DE EFECTIVO, DEPOSITANTE: RAMIRO RUBEN PARY MONTECINOS, CONCEPTO: DEVOLUCIÓN EXCEDENTE SALARIO NOVIEMBRE 2022, CUENTA DE DEPOSITO: CUENTA UNICA DEL TESORO</t>
  </si>
  <si>
    <t>00099021001 DEPOSITO DE EFECTIVO, DEPOSITANTE: RAMIRO RUBEN PARY MONTECINOS, CONCEPTO: DEVOLUCIÓN EXCEDENTE SALARIO DICIEMBRE 2022, CUENTA DE DEPOSITO: CUENTA UNICA DEL TESORO</t>
  </si>
  <si>
    <t>00670012002 DEPOSITO DE EFECTIVO, DEPOSITANTE: TRIBUNAL SUPREMO ELECTORAL -O.E.P., CONCEPTO: POR LA REPOSICION DE 5 REFRIGERIOS, CUENTA DE DEPOSITO: CUENTA UNICA DEL TESORO</t>
  </si>
  <si>
    <t>00099021001 DEPOSITO DE EFECTIVO, DEPOSITANTE: JORGE NINA BERNAL, CONCEPTO: DEVOLUCION POR DOBLE PERCEPCION DE ACUERDO A CONVENIO DE PAGO N°004/2021, CUENTA DE DEPOSITO: CUENTA UNICA DEL TESORO /DJBR.</t>
  </si>
  <si>
    <t>00046171101 DEPOSITO DE EFECTIVO, DEPOSITANTE: CAIMP S.R.L., CONCEPTO: SANCIÓN POR INCUMPLIMIENTO A LA NORMA, CUENTA DE DEPOSITO: CUENTA UNICA DEL TESORO</t>
  </si>
  <si>
    <t>00099021001 DEPOSITO DE EFECTIVO, DEPOSITANTE: FELICIANO HUANCA LAURA, CONCEPTO: DEVOLUCIÓN DE COBRO INDEBIDO, CUENTA DE DEPOSITO: CUENTA UNICA DEL TESORO</t>
  </si>
  <si>
    <t>00046171101 DEPOSITO DE EFECTIVO, DEPOSITANTE: REDISFARMA SRL, CONCEPTO: INCUMPLIMIENTO A LA NORMA, CUENTA DE DEPOSITO: CUENTA UNICA DEL TESORO</t>
  </si>
  <si>
    <t>00253012002 DEPOSITO DE EFECTIVO, DEPOSITANTE: MOISES SEMPÉRTEGUI SALGUERO, CONCEPTO: DEVOLUCIÓN DE VIATICOS POR CIERRE DE GESTIÓN, CUENTA DE DEPOSITO: CUENTA UNICA DEL TESORO</t>
  </si>
  <si>
    <t>00099021001 DEPOSITO DE EFECTIVO, DEPOSITANTE: RAUL VILLCA QUISPE, CONCEPTO: DEVOLUCION FONDOS EN AVANCE, CUENTA DE DEPOSITO: CUENTA UNICA DEL TESORO /DJBR.</t>
  </si>
  <si>
    <t>00099021001 DEPOSITO DE EFECTIVO, DEPOSITANTE: SILVIA DENICE PEÑA GOMEZ-CI 3059426OR, CONCEPTO: DOBLE PERCEPCION, CUENTA DE DEPOSITO: CUENTA UNICA DEL TESORO /DJBR.</t>
  </si>
  <si>
    <t>00046171101 DEPOSITO DE EFECTIVO, DEPOSITANTE: EQUIMEDIN, CONCEPTO: PAGO DE LA RESOLUCION ADMINISTRATIVA N°S/168, CUENTA DE DEPOSITO: CUENTA UNICA DEL TESORO</t>
  </si>
  <si>
    <t>00099021001 DEPOSITO DE EFECTIVO, DEPOSITANTE: JULIO ROCA CHAVEZ, CONCEPTO: DEVOLUCIÓN A FAMILIARES (DOBLE PERCEPCIÓN) DEL SR. JULIO ROCA C. CI 8185793 DE LA ENTIDAD 20 MIN DEF, CUENTA DE DEPOSITO: CUENTA UNICA DEL TESORO</t>
  </si>
  <si>
    <t>00099021001 DEPOSITO DE EFECTIVO, DEPOSITANTE: CC.DEMN EFRAIN JUNIO UZQUIANO CARRILLO, CONCEPTO: REVERSION DE INTERNET, CUENTA DE DEPOSITO: CUENTA UNICA DEL TESORO</t>
  </si>
  <si>
    <t>00020021102 DEPOSITO DE EFECTIVO, DEPOSITANTE: COMANDO EN JEFE DE LAS FF.AA. DEL ESTADO, CONCEPTO: REVERSION DE FONDOS NO EJECUTADOS DEL PREVENTIVO N°181, CUENTA DE DEPOSITO: CUENTA UNICA DEL TESORO</t>
  </si>
  <si>
    <t>00206012001 DEPOSITO DE EFECTIVO, DEPOSITANTE: INSTITUTO NACIONAL DE ESTADISTICA, CONCEPTO: DEPÓSITO POR VENTA DE LA OFICINA CENTRAL LA PAZ DE FECHA 02/02/2023, CUENTA DE DEPOSITO: CUENTA UNICA DEL TESORO</t>
  </si>
  <si>
    <t>00046171101 DEPOSITO DE EFECTIVO, DEPOSITANTE: NEXTCORP SRL, CONCEPTO: SANCION POR INCUMPLIMIENTO A LA NORMA, CUENTA DE DEPOSITO: CUENTA UNICA DEL TESORO</t>
  </si>
  <si>
    <t>00290012001 DEP.DE CHEQ.AJENOS,RET.DE CAM.,CONCEPTO: TRÁMITE N°8832038, DEPÓSITO PARA REGISTRO COMO OTROS INGRESOS,DEP.: SERVICIO DE IMPUESTOS NACIONALES , PROCEDENCIA: BANCO UNION S.A., CHEQUE: 7064, FECHA DE EMISION:30/01/2023</t>
  </si>
  <si>
    <t>00290012001 DEP.DE CHEQ.AJENOS,RET.DE CAM.,CONCEPTO: TRÁMITE N°8824915, DEPÓSITO EFECTUADO PARA REGISTRO COMO OTROS INGRESOS,DEP.: SERVICIO DE IMPUESTOS NACIONALES , PROCEDENCIA: BANCO UNION S.A., CHEQUE: 7061, FECHA DE EMISION:25/01/2023</t>
  </si>
  <si>
    <t>00290012001 DEP.DE CHEQ.AJENOS,RET.DE CAM.,CONCEPTO: TRÁMITE N°8827959, DEPÓSITO EFECTUADO PARA REGISTRO COMO OTROS INGRESOS,DEP.: SERVICIO DE IMPUESTOS NACIONALES , PROCEDENCIA: BANCO UNION S.A., CHEQUE: 7063, FECHA DE EMISION:30/01/2023</t>
  </si>
  <si>
    <t>00290012001 DEP.DE CHEQ.AJENOS,RET.DE CAM.,CONCEPTO: TRÁMITE N°8829634, DEPÓSITO EFECTUADO PARA REGISTRO COMO OTROS INGRESOS,DEP.: SERVICIO DE IMPUESTOS NACIONALES , PROCEDENCIA: BANCO UNION S.A., CHEQUE: 7062, FECHA DE EMISION:30/01/2023</t>
  </si>
  <si>
    <t>00290012001 DEP.DE CHEQ.AJENOS,RET.DE CAM.,CONCEPTO: TRÁMITE N°8834236, DEPÓSITO EFECTUADO PARA REGISTRO COMO OTROS INGRESOS,DEP.: SERVICIO DE IMPUESTOS NACIONALES , PROCEDENCIA: BANCO UNION S.A., CHEQUE: 7065, FECHA DE EMISION:31/01/2023</t>
  </si>
  <si>
    <t>00099021001 DEP.DE CHEQ.AJENOS,RET.DE CAM.,CONCEPTO: DEVOLUCION DE CC NO COBRADA OCTUBRE 2022,DEP.: LA VITALICIA SEGUROS Y REASEGUROS DE VIDA S.A. , PROCEDENCIA: BANCO BISA S.A., CHEQUE: 1867385, FECHA DE EMISION:02/02/2023</t>
  </si>
  <si>
    <t>00291064101 DEP.DE CHEQ.AJENOS,RET.DE CAM.,CONCEPTO: DESEMBOLSO APORTE LOCAL GAD POTOSI PROYECTO KM25 TARATA ANZALDO RIO CAINE TORO TORO,DEP.: GOBIERNO AUTONOMO DEPARTAMENTAL DE POTOSI</t>
  </si>
  <si>
    <t>00099021001 DEP.DE CHEQ.AJENOS,RET.DE CAM.,CONCEPTO: INCAPACIDAD TEMPORAL MESES AGOSTO SEPTIEMBRE Y OCTUBRE 2022,DEP.: CAJA DE SALUD CORDES , PROCEDENCIA: BANCO UNION S.A., CHEQUE: 29404, FECHA DE EMISION:03/02/2023</t>
  </si>
  <si>
    <t>00132052001 DEP.DE CHEQ.AJENOS,RET.DE CAM.,CONCEPTO: DEVOLUCIÓN SEGÚN INFORME 356/2022,DEP.: EEPS , PROCEDENCIA: BANCO UNION S.A., CHEQUE: 31, FECHA DE EMISION:02/02/2023</t>
  </si>
  <si>
    <t>00086011109 DEPOSITO DE EFECTIVO, DEPOSITANTE: ADRIAN VILLEGAS CALLIZAYA, CONCEPTO: REPOSICION DE CREDENCIAL ADRIAN VILLEGAS CALLIZAYA, CUENTA DE DEPOSITO: CUENTA UNICA DEL TESORO</t>
  </si>
  <si>
    <t>00099021001 DEPOSITO DE EFECTIVO, DEPOSITANTE: GUMERCINDO CHAVEZ MAMANI, CONCEPTO: DEVOLUCION POR DOBLE PERCEPCION, CUENTA DE DEPOSITO: CUENTA UNICA DEL TESORO /DJBR.</t>
  </si>
  <si>
    <t>00587012021 DEPOSITO DE EFECTIVO, DEPOSITANTE: ROSMERY USNAYO ARUQUIPA E.B.C., CONCEPTO: DEVOLUCION AL COMPROBANTE NRO 1789, CUENTA DE DEPOSITO: CUENTA UNICA DEL TESORO</t>
  </si>
  <si>
    <t>00587012021 DEPOSITO DE EFECTIVO, DEPOSITANTE: ROSMERY USNAYO ARUQUIPA E.B.C., CONCEPTO: DEVOLUCION AL COMPROBANTE NRO 2183 DE LA GESTION 2022, CUENTA DE DEPOSITO: CUENTA UNICA DEL TESORO</t>
  </si>
  <si>
    <t>00587012021 DEPOSITO DE EFECTIVO, DEPOSITANTE: ROSMERY USNAYO ARUQUIPA E.B.C., CONCEPTO: DEVOLUCION AL COMPROBANTE NRO 1979 GESTION 2022, CUENTA DE DEPOSITO: CUENTA UNICA DEL TESORO</t>
  </si>
  <si>
    <t>00587012021 DEPOSITO DE EFECTIVO, DEPOSITANTE: ROSMERY USNAYO ARUQUIPA E.B.C., CONCEPTO: DEVOLCUION AL COPROBANTE NRO 2164 DE LA GESTION 2022, CUENTA DE DEPOSITO: CUENTA UNICA DEL TESORO</t>
  </si>
  <si>
    <t>00099021001 DEPOSITO DE EFECTIVO, DEPOSITANTE: URSINA MANUELO CORNEJO, CONCEPTO: DEVOLUCION COBRO INDEBIDO POR INCONSISTENCIA DE COTIZACIONES SENASIR, CUENTA DE DEPOSITO: CUENTA UNICA DEL TESORO</t>
  </si>
  <si>
    <t>00099021001 DEPOSITO DE EFECTIVO, DEPOSITANTE: DANIEL PACO CASTILLO, CONCEPTO: DEV. DE PAGO EN DEMASIA DEL ART 87 N DEL SR (+) HENRY G. PACO ACHU CORREST. MES OCT. Y NOV. 2022, CUENTA DE DEPOSITO: CUENTA UNICA DEL TESORO /DJBR.</t>
  </si>
  <si>
    <t>00132072001 DEPOSITO DE EFECTIVO, DEPOSITANTE: JOSE LUIS PACHACOPA LLANOS, CONCEPTO: DEVOLUCION DEL PREVENTIVO 547 DE LA GESTION 2022, CUENTA DE DEPOSITO: CUENTA UNICA DEL TESORO</t>
  </si>
  <si>
    <t>00081011101 DEPOSITO DE EFECTIVO, DEPOSITANTE: ROLANDO MARZE CONDORI-MOPSV, CONCEPTO: REPOSICIÓN DE TARJETA MARCADO, CUENTA DE DEPOSITO: CUENTA UNICA DEL TESORO</t>
  </si>
  <si>
    <t>00283042001 DEPOSITO DE EFECTIVO, DEPOSITANTE: JAIME CRUZ ESPINOZA, CONCEPTO: DEVOLUCION DE VIATICOS (JAIME CRUZ ESPINOZA), CUENTA DE DEPOSITO: CUENTA UNICA DEL TESORO</t>
  </si>
  <si>
    <t>00099021001 DEPOSITO DE EFECTIVO, DEPOSITANTE: WILSON CARRILLO HUANCA -SERNAP, CONCEPTO: DEVOLUCION DE FONDOS NO UTILIZADOS, CUENTA DE DEPOSITO: CUENTA UNICA DEL TESORO</t>
  </si>
  <si>
    <t>00283042001 DEPOSITO DE EFECTIVO, DEPOSITANTE: ROLANDO GUIDO CRUZ LUQUE, CONCEPTO: DEVOLUCION DE VIATICOS (ROLANDO GUIDO CRUZ LUQUE), CUENTA DE DEPOSITO: CUENTA UNICA DEL TESORO</t>
  </si>
  <si>
    <t>00099021001 DEPOSITO DE EFECTIVO, DEPOSITANTE: YHOLA JUANITA YANARICO DE MACHACA, CONCEPTO: COBRO INDEBIDO POR NUEVAS NUPCIAS, CUENTA DE DEPOSITO: CUENTA UNICA DEL TESORO</t>
  </si>
  <si>
    <t>00283042001 DEPOSITO DE EFECTIVO, DEPOSITANTE: JORGE ALCAZAR GONZALES, CONCEPTO: DEVOLUCION DE VIATICOS (JORGE ALCAZAR GONZALES), CUENTA DE DEPOSITO: CUENTA UNICA DEL TESORO</t>
  </si>
  <si>
    <t>00283042001 DEPOSITO DE EFECTIVO, DEPOSITANTE: DIEGO JESUS CASTILLO SUAREZ, CONCEPTO: DEVOLUCION DE VIATICOS (DIEGO JESUS CASTILLO SUAREZ), CUENTA DE DEPOSITO: CUENTA UNICA DEL TESORO</t>
  </si>
  <si>
    <t>00283042001 DEPOSITO DE EFECTIVO, DEPOSITANTE: MARINA MACHAY MATURANA, CONCEPTO: DEVOLUCION DE VIATICOS(MARINA MACHAY MATURANA), CUENTA DE DEPOSITO: CUENTA UNICA DEL TESORO</t>
  </si>
  <si>
    <t>00283042001 DEPOSITO DE EFECTIVO, DEPOSITANTE: WENDY ROSARIO BERNABE GALLARDO, CONCEPTO: DEVOLUCION DE VIATICOS(WENDY ROSARIO BERNABE GALLARDO), CUENTA DE DEPOSITO: CUENTA UNICA DEL TESORO</t>
  </si>
  <si>
    <t>00283042001 DEPOSITO DE EFECTIVO, DEPOSITANTE: MARIBEL ARGOTE DELGADILLO, CONCEPTO: DEVOLUCION DE VIATICOS(MARIBEL ARGOTE DELGADILLO), CUENTA DE DEPOSITO: CUENTA UNICA DEL TESORO</t>
  </si>
  <si>
    <t>00283042001 DEPOSITO DE EFECTIVO, DEPOSITANTE: JORGE LUIS VARGAS ARISPE, CONCEPTO: DEVOLUCION DE VIATICOS (JORRGE LUIS VARGAS ARISPE), CUENTA DE DEPOSITO: CUENTA UNICA DEL TESORO</t>
  </si>
  <si>
    <t>00099021001 DEPOSITO DE EFECTIVO, DEPOSITANTE: SERVICIO PLURNACIONAL DE DEFENSA PUBLICA, CONCEPTO: PAGO DE SERVICIOS BASICOS DEL MES DE DICIEMBRE DE 2022 EN FAVOR DE LA PROCURADURIA GENERAL DEL ESTAD, CUENTA DE DEPOSITO: CUENTA UNICA DEL TESORO</t>
  </si>
  <si>
    <t>00283042001 DEPOSITO DE EFECTIVO, DEPOSITANTE: OSWALDO CRHISTIAN LEDEZMA CUBA, CONCEPTO: DEVOLUCION DE VIATICOS(OSWALDO CRHISTIAN LEDEZMA CUBA), CUENTA DE DEPOSITO: CUENTA UNICA DEL TESORO</t>
  </si>
  <si>
    <t>00099021001 DEPOSITO DE EFECTIVO, DEPOSITANTE: JASMANI JORGE RIOS AVENDAÑO, CONCEPTO: DEVOLUCIÓN DE RECURSOS NO UTILIZADOS ENTIDAD=152, CUENTA DE DEPOSITO: CUENTA UNICA DEL TESORO</t>
  </si>
  <si>
    <t>00041031107 DEPOSITO DE EFECTIVO, DEPOSITANTE: MARIO GARY CHAMBI VELASQUEZ -IBMETRO, CONCEPTO: DEVOLUCION DE GASTOS OPERATIVOS, CUENTA DE DEPOSITO: CUENTA UNICA DEL TESORO</t>
  </si>
  <si>
    <t>00099021001 DEPOSITO DE EFECTIVO, DEPOSITANTE: LIDIA EVELINA RODRIGUEZ SAAVEDRA, CONCEPTO: DEVOLUCIÓN DE DEUDA, DOBLE PERCEPCIÓN, CUENTA DE DEPOSITO: CUENTA UNICA DEL TESORO</t>
  </si>
  <si>
    <t>00283042001 DEPOSITO DE EFECTIVO, DEPOSITANTE: ARIEL JORGE MEDINA PAÑAFIEL, CONCEPTO: DEVOLUCIÓN DE VIÁTICOS (ARIEL JORGE MEDINA PEÑAFIEL), CUENTA DE DEPOSITO: CUENTA UNICA DEL TESORO</t>
  </si>
  <si>
    <t>00283042001 DEPOSITO DE EFECTIVO, DEPOSITANTE: MARTHA CUBA VEGA, CONCEPTO: DEVOLUCIÓN DE VIATICOS (MARTHA CUBA VEGA), CUENTA DE DEPOSITO: CUENTA UNICA DEL TESORO</t>
  </si>
  <si>
    <t>00206012001 DEPOSITO DE EFECTIVO, DEPOSITANTE: INSTITUTO NACIONAL DE ESTADISTICA, CONCEPTO: DEPÓSITO POR VENTA DE LA OFICINA CENTRAL LA PAZ DE FECHA 03/02/2023, CUENTA DE DEPOSITO: CUENTA UNICA DEL TESORO</t>
  </si>
  <si>
    <t>00132012005 DEPOSITO DE EFECTIVO, DEPOSITANTE: LINE HOUSE SERVICES SRL, CONCEPTO: DEVOLUCION DE RETROACTIVO, CUENTA DE DEPOSITO: CUENTA UNICA DEL TESORO</t>
  </si>
  <si>
    <t>00132012007 DEPOSITO DE EFECTIVO, DEPOSITANTE: LINE HOUSE SERVICES SRL, CONCEPTO: DEVOLUCION DE RETROACTIVO, CUENTA DE DEPOSITO: CUENTA UNICA DEL TESORO</t>
  </si>
  <si>
    <t>00213012001 DEPOSITO DE EFECTIVO, DEPOSITANTE: YUCO NOE RUBEN, CONCEPTO: DEVOLUCION DE VIATICOS, CUENTA DE DEPOSITO: CUENTA UNICA DEL TESORO</t>
  </si>
  <si>
    <t>00099021001 DEP.DE CHEQ.AJENOS,RET.DE CAM.,CONCEPTO: PAGO POR CONSUMO DE SERVICIOS DE AGUA DEL MES DE DICIEMBRE 2022 FELCV EL ALTO PROCURADURIA GENERAL,DEP.: POLICIA BOLIVIANA COMANDO GENERAL</t>
  </si>
  <si>
    <t>00670012003 DEP.DE CHEQ.AJENOS,RET.DE CAM.,CONCEPTO: OTROS INGRESOS TED TARIJA,DEP.: TRIBUNAL ELECTORAL DEPARTAMENTAL TARIJA , PROCEDENCIA: BANCO UNION S.A., CHEQUE: 4042, FECHA DE EMISION:01/02/2023</t>
  </si>
  <si>
    <t>00070011102 DEP.DE CHEQ.AJENOS,RET.DE CAM.,CONCEPTO: DEVOLUCION DE RECURSOS DEL SR.ARDILES Y CARDOZO DE ACUERDO A INF.MTEPS-UAI-13/21SEGUNH.R.2023-03866,DEP.: MINISTERIO DE TRABAJO EMPLEO Y PREVISION SOCIAL</t>
  </si>
  <si>
    <t>00070011102 DEP.DE CHEQ.AJENOS,RET.DE CAM.,CONCEPTO: DEVOLUCION DE RECURSOS DE SERVIDORES PUBLICOS SEGUN HR. MTEPS. 2023-01279,DEP.: MINISTERIO DE TRABAJO EMPLEO Y PREVISION SOCIAL , PROCEDENCIA: BANCO UNION S.A., CHEQUE: 10870, FECHA DE EMISION:02/02/2023</t>
  </si>
  <si>
    <t>00253014220 DEP.DE CHEQ.AJENOS,RET.DE CAM.,CONCEPTO: DEP. GAD CHUQUISACA G/INV PROY CONST PRESA SIST RIEGO VALLES DE TARABUCO,DEP.: GAD CHUQUISACA , PROCEDENCIA: BANCO UNION S.A., CHEQUE: 1700, FECHA DE EMISION:01/02/2023</t>
  </si>
  <si>
    <t>00253014220 DEP.DE CHEQ.AJENOS,RET.DE CAM.,CONCEPTO: DEP GAD CHUQUISACA G/INV PROY CONST SIST DE RIEGO ANFAYA DEL PERAL,DEP.: GAD CHUQUISACA , PROCEDENCIA: BANCO UNION S.A., CHEQUE: 1699, FECHA DE EMISION:01/02/2023</t>
  </si>
  <si>
    <t>00086031101 DEP.DE CHEQ.AJENOS,RET.DE CAM.,CONCEPTO: INGRESO DE AUTORIZACIÓN DE TARJETAS DE REGISTRO DE REA MES DE DICIEMBRE,DEP.: SERNAP , PROCEDENCIA: BANCO UNION S.A., CHEQUE: 1054, FECHA DE EMISION:03/02/2023</t>
  </si>
  <si>
    <t>00086031101 DEP.DE CHEQ.AJENOS,RET.DE CAM.,CONCEPTO: INGRESO DE AUTORIZACIÓN DE TARJETAS DE REGISTRO DE REA MES DE NOVIEMBRE,DEP.: SERNAP , PROCEDENCIA: BANCO UNION S.A., CHEQUE: 1052, FECHA DE EMISION:03/02/2023</t>
  </si>
  <si>
    <t>00086031101 DEP.DE CHEQ.AJENOS,RET.DE CAM.,CONCEPTO: INGRESO POR MULTA SEGUN RESOLUCIÓN ADMINISTRATIVA DE PARQUE AMBORO,DEP.: PARQUE NACIONAL AMBORO-SERNAP , PROCEDENCIA: BANCO UNION S.A., CHEQUE: 1055, FECHA DE EMISION:06/02/2023</t>
  </si>
  <si>
    <t>00086031101 DEP.DE CHEQ.AJENOS,RET.DE CAM.,CONCEPTO: INGRESO GENERADOS POR MULTAS Y INFRACCIONES DE GESTION 2022,DEP.: PARQUE NACIONAL TUNARI-SERNAP , PROCEDENCIA: BANCO UNION S.A., CHEQUE: 728, FECHA DE EMISION:27/01/2023</t>
  </si>
  <si>
    <t>00291014203 DEP.DE CHEQ.AJENOS,RET.DE CAM.,CONCEPTO: REEMBOLSO POR L GAD SATACRUZ FIDEICOMISO FNDR CONSTRUCCION TUNEL INCAHUASI,DEP.: GAD SANTA CRUZ , PROCEDENCIA: BANCO UNION S.A., CHEQUE: 4030, FECHA DE EMISION:03/02/2023</t>
  </si>
  <si>
    <t>00099021001 DEP.DE CHEQ.AJENOS,RET.DE CAM.,CONCEPTO: MARIO LUIS PACELLO AGUIRRE,DEP.: BANCO UNION S.A. , PROCEDENCIA: BANCO UNION S.A., CHEQUE: 187957, FECHA DE EMISION:06/02/2023</t>
  </si>
  <si>
    <t>00680012001 DEP.DE CHEQ.AJENOS,RET.DE CAM.,CONCEPTO: PAGO POR ALQUILER CONTRALORIA GENERAL DEL ESTADO,DEP.: BANCO UNION S.A. , PROCEDENCIA: BANCO UNION S.A., CHEQUE: 185237, FECHA DE EMISION:03/02/2023</t>
  </si>
  <si>
    <t>00213012001 DEPOSITO DE EFECTIVO, DEPOSITANTE: FRANKLIN RUDY MUJICA QUISPE, CONCEPTO: DEVOLUCIÓN DE PASAJES, CUENTA DE DEPOSITO: CUENTA UNICA DEL TESORO</t>
  </si>
  <si>
    <t>00213012001 DEPOSITO DE EFECTIVO, DEPOSITANTE: FRANKLIN RUDY MUJICA QUISPE, CONCEPTO: DEVOLUCIÓN DE VIATICOS, CUENTA DE DEPOSITO: CUENTA UNICA DEL TESORO</t>
  </si>
  <si>
    <t>00190012002 DEPOSITO DE EFECTIVO, DEPOSITANTE: AUTORIDAD JURISDICCIONAL ADMINISTRATIVA MINERA, CONCEPTO: REVERSION, CUENTA DE DEPOSITO: CUENTA UNICA DEL TESORO</t>
  </si>
  <si>
    <t>00099021001 DEPOSITO DE EFECTIVO, DEPOSITANTE: ESPERANZA AGUILAR ZEBALLOS, CONCEPTO: DEVOLUCION POR SOBREPASAR LA LETRA A POLICIA BOLIVIANA, CUENTA DE DEPOSITO: CUENTA UNICA DEL TESORO</t>
  </si>
  <si>
    <t>00046024204 DEPOSITO DE EFECTIVO, DEPOSITANTE: MINISTERIO DE SALUD Y DEPORTES-RAUL ZAPATA S., CONCEPTO: REVERSION DE SALUD NO EJECUTADO C-31-2198 FONDOS EN AVANCE GASTOS DE ALMACENAJE Y DESADUANIZACION, CUENTA DE DEPOSITO: CUENTA UNICA DEL TESORO</t>
  </si>
  <si>
    <t>00046024204 DEPOSITO DE EFECTIVO, DEPOSITANTE: MINISTERIO DE SALUD Y DEPORTES- RAUL ZAPATA A., CONCEPTO: REVERSION DE SALUD NO EJECUTADO C-31-2762 FONDOS EN AVANCE GASTOS DE ALMACENAJE Y DESADUANIZACION, CUENTA DE DEPOSITO: CUENTA UNICA DEL TESORO</t>
  </si>
  <si>
    <t>00099021001 DEPOSITO DE EFECTIVO, DEPOSITANTE: JEANNETTE ANGELICA LUNA TEJADA, CONCEPTO: DEVOLUCIÓN POR DOBLE PERCEPCION, CUENTA DE DEPOSITO: CUENTA UNICA DEL TESORO /DJBR.</t>
  </si>
  <si>
    <t>00099021001 DEPOSITO DE EFECTIVO, DEPOSITANTE: CESAR AUGUSTO OLIVARES LOPEZ, CONCEPTO: DEVOLUCIÓN DE REFRIGERIO EN DEMASIA, CUENTA DE DEPOSITO: CUENTA UNICA DEL TESORO /DJBR.</t>
  </si>
  <si>
    <t>00099021001 DEPOSITO DE EFECTIVO, DEPOSITANTE: OSCAR FERNANDO ORTIZ POZO, CONCEPTO: DEVOLUCIÓN DE REFRIGERIOS EN DEMASIA, CUENTA DE DEPOSITO: CUENTA UNICA DEL TESORO /DJBR.</t>
  </si>
  <si>
    <t>00099021001 DEPOSITO DE EFECTIVO, DEPOSITANTE: LUCY CLEMENTINA MEJIA ALCOCER, CONCEPTO: DEVOLUCIÓN DE REFRIGERIOS EN DEMASIA, CUENTA DE DEPOSITO: CUENTA UNICA DEL TESORO /DJBR.</t>
  </si>
  <si>
    <t>00587012021 DEPOSITO DE EFECTIVO, DEPOSITANTE: ROSMERY USNAYO ARUQUIPA- EBC, CONCEPTO: DEVOLUCIÓN AL COMPROBANTE N°2006 GESTIÓN 2022, CUENTA DE DEPOSITO: CUENTA UNICA DEL TESORO</t>
  </si>
  <si>
    <t>00587012021 DEPOSITO DE EFECTIVO, DEPOSITANTE: ROSMERY USNAYO ARUQUIPA- EBC, CONCEPTO: DEVOLUCIÓN AL COMPROBANTE N°1978 GESTIÓN 2022, CUENTA DE DEPOSITO: CUENTA UNICA DEL TESORO</t>
  </si>
  <si>
    <t>00010011101 DEPOSITO DE EFECTIVO, DEPOSITANTE: CLAUDIA QUENALLATA MAMANI, CONCEPTO: DEPÓSITO POR CONSUMO EN EXCESO DE LINEA TELEFONICA CORPORATIVA OCTUBRE 2022, CUENTA DE DEPOSITO: CUENTA UNICA DEL TESORO</t>
  </si>
  <si>
    <t>00086011109 DEPOSITO DE EFECTIVO, DEPOSITANTE: RODRIGO EDGAR DELGADILLO ARAMAYO, CONCEPTO: POR PERDIDA DE CREDENCIAL, CUENTA DE DEPOSITO: CUENTA UNICA DEL TESORO</t>
  </si>
  <si>
    <t>00548132001 DEPOSITO DE EFECTIVO, DEPOSITANTE: NELSON AMBA CONDORI, CONCEPTO: DEVOLUCION DEL 13% POR VIATICOS, CUENTA DE DEPOSITO: CUENTA UNICA DEL TESORO</t>
  </si>
  <si>
    <t>00548132001 DEPOSITO DE EFECTIVO, DEPOSITANTE: RENE GABRIEL LARUTA TOLA, CONCEPTO: DEVOLUCION DEL 13% POR VIATICOS, CUENTA DE DEPOSITO: CUENTA UNICA DEL TESORO</t>
  </si>
  <si>
    <t>00213012001 DEPOSITO DE EFECTIVO, DEPOSITANTE: RUIZ ATANACIO NIHEL, CONCEPTO: DEVOLUCIÓN DE VIATICOS, CUENTA DE DEPOSITO: CUENTA UNICA DEL TESORO</t>
  </si>
  <si>
    <t>00213012001 DEPOSITO DE EFECTIVO, DEPOSITANTE: YUCO NOE RUBEN, CONCEPTO: DEVOLUCIÓN DE PASAJES, CUENTA DE DEPOSITO: CUENTA UNICA DEL TESORO</t>
  </si>
  <si>
    <t>00190012003 DEPOSITO DE EFECTIVO, DEPOSITANTE: EVELYN MARSHALL SALINAS, CONCEPTO: DEVOLUCION DE PASAJE AEREO, CUENTA DE DEPOSITO: CUENTA UNICA DEL TESORO</t>
  </si>
  <si>
    <t>00213012001 DEPOSITO DE EFECTIVO, DEPOSITANTE: CHAMBI RAMIREZ DEMETRIO CARLOS, CONCEPTO: DEVOLUCIÓN DE PASAJES, CUENTA DE DEPOSITO: CUENTA UNICA DEL TESORO</t>
  </si>
  <si>
    <t>00099021001 DEPOSITO DE EFECTIVO, DEPOSITANTE: CLAUDIA CHOQUE CHAVEZ, CONCEPTO: DEVOLUCION DE SALDO POR ASIGNACION DE FONDOS EN AVANCE PREVENTIVO 14, CUENTA DE DEPOSITO: CUENTA UNICA DEL TESORO /DJBR.</t>
  </si>
  <si>
    <t>00378012002 DEPOSITO DE EFECTIVO, DEPOSITANTE: ABIGAIL ARAMAYO ALARCON, CONCEPTO: DEVOLUCION PREVENTIVO N°58, CUENTA DE DEPOSITO: CUENTA UNICA DEL TESORO</t>
  </si>
  <si>
    <t>00099021001 DEP.DE CHEQ.AJENOS,RET.DE CAM.,CONCEPTO: DEVOLUCION DE COTIZACION EXCESO,DEP.: FUTURO DE BOLIVIA S.A. AFP , PROCEDENCIA: BANCO DE CREDITO DE BOLIVIA S.A., CHEQUE: 68843, FECHA DE EMISION:03/02/2023</t>
  </si>
  <si>
    <t>00660012006 DEP.DE CHEQ.AJENOS,RET.DE CAM.,CONCEPTO: DEVOLUCIÓN DE EXCESO DE LLAMADAS GESTIONES PASADAS,DEP.: ORGANO JUDICIAL - DISTRITO POTOSI , PROCEDENCIA: BANCO UNION S.A., CHEQUE: 269, FECHA DE EMISION:02/02/2023</t>
  </si>
  <si>
    <t>00099021001 DEP.DE CHEQ.AJENOS,RET.DE CAM.,CONCEPTO: RAMIRO OSVALDO ARNEZ PANTOJA,DEP.: BANCO UNION SA , PROCEDENCIA: BANCO UNION S.A., CHEQUE: 187959, FECHA DE EMISION:07/02/2023</t>
  </si>
  <si>
    <t>00015011108 DEP.DE CHEQ.AJENOS,RET.DE CAM.,CONCEPTO: DEPÓSITO LA CUT,DEP.: MINISTERIO DE GOBIERNO , PROCEDENCIA: BANCO UNION S.A., CHEQUE: 52213, FECHA DE EMISION:03/02/2023</t>
  </si>
  <si>
    <t>00578012002 DEP.DE CHEQ.AJENOS,RET.DE CAM.,CONCEPTO: REVERSIÓN,DEP.: BOLIVIANA DE AVIACION , PROCEDENCIA: BANCO UNION S.A., CHEQUE: 16275, FECHA DE EMISION:07/02/2023</t>
  </si>
  <si>
    <t>00578012002 DEP.DE CHEQ.AJENOS,RET.DE CAM.,CONCEPTO: REVERSIÓN,DEP.: BOLIVIANA DE AVIACION , PROCEDENCIA: BANCO UNION S.A., CHEQUE: 16274, FECHA DE EMISION:07/02/2023</t>
  </si>
  <si>
    <t>00578012002 DEP.DE CHEQ.AJENOS,RET.DE CAM.,CONCEPTO: REVERSIÓN,DEP.: BOLIVIANA DE AVIACION , PROCEDENCIA: BANCO UNION S.A., CHEQUE: 16277, FECHA DE EMISION:07/02/2023</t>
  </si>
  <si>
    <t>00578012002 DEP.DE CHEQ.AJENOS,RET.DE CAM.,CONCEPTO: REVERSIÓN,DEP.: BOLIVIANA DE AVIACION , PROCEDENCIA: BANCO UNION S.A., CHEQUE: 16276, FECHA DE EMISION:07/02/2023</t>
  </si>
  <si>
    <t>00389052001 DEPOSITO DE EFECTIVO, DEPOSITANTE: MAXIMILIANO DELGADO RODRIGUEZ, CONCEPTO: DEVOLUCION DE FONDOS SEGUN PREV N°5 DA(05), CUENTA DE DEPOSITO: CUENTA UNICA DEL TESORO</t>
  </si>
  <si>
    <t>00590012001 DEPOSITO DE EFECTIVO, DEPOSITANTE: MANUEL GUTIERREZ MAMANI, CONCEPTO: DEVOLUCION DE RECURSOS NO EJECUTADOS, CUENTA DE DEPOSITO: CUENTA UNICA DEL TESORO</t>
  </si>
  <si>
    <t>00099021001 DEPOSITO DE EFECTIVO, DEPOSITANTE: JULIO CRUZ RODRIGUEZ, CONCEPTO: POR DOBLE PERSEPCION, CUENTA DE DEPOSITO: CUENTA UNICA DEL TESORO</t>
  </si>
  <si>
    <t>00283042001 DEPOSITO DE EFECTIVO, DEPOSITANTE: DAVID ELISEO CONDORI QUISPE, CONCEPTO: DEVOLUCION VIATICOS, CUENTA DE DEPOSITO: CUENTA UNICA DEL TESORO</t>
  </si>
  <si>
    <t>00587012018 DEPOSITO DE EFECTIVO, DEPOSITANTE: EDWIN ROGER ARNEZ GONZALES E.B.C., CONCEPTO: DEVOLUCION AL COMPROBANTE N°549, CUENTA DE DEPOSITO: CUENTA UNICA DEL TESORO</t>
  </si>
  <si>
    <t>00587012016 DEPOSITO DE EFECTIVO, DEPOSITANTE: IRMA CHACON RIVERA - E.B.C., CONCEPTO: DEVOLUCION AL COMPROBANTE N°451 DE LA GESTION 2022, CUENTA DE DEPOSITO: CUENTA UNICA DEL TESORO</t>
  </si>
  <si>
    <t>00046171101 DEPOSITO DE EFECTIVO, DEPOSITANTE: ISABEL MENACHO, CONCEPTO: MULTA POR REINSCRIPCION GESTION 2023 2DA PAGO, CUENTA DE DEPOSITO: CUENTA UNICA DEL TESORO</t>
  </si>
  <si>
    <t>00099021001 DEPOSITO DE EFECTIVO, DEPOSITANTE: LIDIA SONIA VARGAS VALENCIA, CONCEPTO: DEVOLUCION DE CURSO PREVENCION DE VIOLENCIA, CUENTA DE DEPOSITO: CUENTA UNICA DEL TESORO</t>
  </si>
  <si>
    <t>00587012016 DEPOSITO DE EFECTIVO, DEPOSITANTE: IRMA CHACON RIVERA-E.B.C., CONCEPTO: DEVOLUCION AL COMPROBANTE N°1254 DE LA GESTION 2022, CUENTA DE DEPOSITO: CUENTA UNICA DEL TESORO</t>
  </si>
  <si>
    <t>00587012016 DEPOSITO DE EFECTIVO, DEPOSITANTE: E.B.C.-IRMA CHACON RIVERA, CONCEPTO: DEVOLUCION AL COMPROBANTE N°842 DE LA GESTION 2022, CUENTA DE DEPOSITO: CUENTA UNICA DEL TESORO</t>
  </si>
  <si>
    <t>00587012016 DEPOSITO DE EFECTIVO, DEPOSITANTE: CAROLA CARMEN GUZMAN-E.B.C., CONCEPTO: DEVOLUCION AL COMPROBANTE N°71, CUENTA DE DEPOSITO: CUENTA UNICA DEL TESORO</t>
  </si>
  <si>
    <t>00587012012 DEPOSITO DE EFECTIVO, DEPOSITANTE: IRMA CHACON RIVERA-E.B.C., CONCEPTO: DEVOLUCION AL COMPROBANTE N°2050 DE GESTION 2022, CUENTA DE DEPOSITO: CUENTA UNICA DEL TESORO</t>
  </si>
  <si>
    <t>00099021001 DEPOSITO DE EFECTIVO, DEPOSITANTE: MARIA LUISA ROMERO ROJAS, CONCEPTO: DEVOLUCION DOBLE PERCEPCION, CUENTA DE DEPOSITO: CUENTA UNICA DEL TESORO /DJBR.</t>
  </si>
  <si>
    <t>00099021001 DEPOSITO DE EFECTIVO, DEPOSITANTE: MINISTERIO DE MEDIO AMBIENTE Y AGUA, CONCEPTO: CONCEPTO DE REPOSICION UTILES DE ESCRITORIO, CUENTA DE DEPOSITO: CUENTA UNICA DEL TESORO</t>
  </si>
  <si>
    <t>00099021001 DEPOSITO DE EFECTIVO, DEPOSITANTE: JOSE ARMANDO PERICON VARGAS, CONCEPTO: DEVOLUCIÓN POR DOBLE PERCEPCIÓN, CUENTA DE DEPOSITO: CUENTA UNICA DEL TESORO /DJBR.</t>
  </si>
  <si>
    <t>00099021001 DEPOSITO DE EFECTIVO, DEPOSITANTE: MANUEL FERNANDO QUILLE FLORES, CONCEPTO: PAGO DE LA LUZ SERVICIO DE FOTOCOPIAS, CUENTA DE DEPOSITO: CUENTA UNICA DEL TESORO</t>
  </si>
  <si>
    <t>00099021001 DEPOSITO DE EFECTIVO, DEPOSITANTE: CATACORA ALVAREZ JULIO, CONCEPTO: DOBLE PERCEPCION, CUENTA DE DEPOSITO: CUENTA UNICA DEL TESORO /DJBR.</t>
  </si>
  <si>
    <t>00099021001 DEPOSITO DE EFECTIVO, DEPOSITANTE: JHILLMAR SIMONS ALARCON PIZARROSO, CONCEPTO: DEVOLUCION DE FONDOS EN AVANCE POR LA NO EJECUCION DE FONDOS, CUENTA DE DEPOSITO: CUENTA UNICA DEL TESORO /DJBR.</t>
  </si>
  <si>
    <t>00099021001 DEPOSITO DE EFECTIVO, DEPOSITANTE: UE-FNSE -LENY QUISPE COCA, CONCEPTO: PAGO DE AGUA OFICINAS UE-FNSE UBICADA VICEMINSITERIO DE AUTONOMIAS MES DE DICIEMBRE DE 2022, CUENTA DE DEPOSITO: CUENTA UNICA DEL TESORO</t>
  </si>
  <si>
    <t>00099021001 DEPOSITO DE EFECTIVO, DEPOSITANTE: ROXANA QUISPE CONDORI, CONCEPTO: DEVOLUCION SALDOS NO EJECUTADOS C31-74, CUENTA DE DEPOSITO: CUENTA UNICA DEL TESORO /DJBR.</t>
  </si>
  <si>
    <t>00099021001 DEPOSITO DE EFECTIVO, DEPOSITANTE: LIDIA SONIA VARGAS VALENCIA, CONCEPTO: DEVOLUCION DE CURSOS PREVENCION DE LA VIOLENCIA, CUENTA DE DEPOSITO: CUENTA UNICA DEL TESORO /DJBR.</t>
  </si>
  <si>
    <t>00283042001 DEPOSITO DE EFECTIVO, DEPOSITANTE: ADUANA NAL-REGIONAL ORURO, CONCEPTO: DEVOLUCION DE VIATICOS RONALD VICENTE PACO PACO CI 6964303 LP, CUENTA DE DEPOSITO: CUENTA UNICA DEL TESORO</t>
  </si>
  <si>
    <t>00283042001 DEPOSITO DE EFECTIVO, DEPOSITANTE: ADUANA NAL-REGIONAL ORURO, CONCEPTO: DEVOLUCION DE VIATICOS OSCAR VLADIMIR MAMANI CARVAJAL CI 7067820 LP, CUENTA DE DEPOSITO: CUENTA UNICA DEL TESORO</t>
  </si>
  <si>
    <t>00283042001 DEPOSITO DE EFECTIVO, DEPOSITANTE: ADUANA NAL-REGIONAL ORURO, CONCEPTO: DEVOLUCION DE VIATICOS NAREL VALERIA ARCE MAMANI CI 7271441, CUENTA DE DEPOSITO: CUENTA UNICA DEL TESORO</t>
  </si>
  <si>
    <t>00513212001 DEP.DE CHEQ.AJENOS,RET.DE CAM.,CONCEPTO: REVERSION DE FONDOS,DEP.: Y.P.F.B. , PROCEDENCIA: BANCO UNION S.A., CHEQUE: 454, FECHA DE EMISION:25/01/2023</t>
  </si>
  <si>
    <t>00599012001 DEP.DE CHEQ.AJENOS,RET.DE CAM.,CONCEPTO: PAGO DE CONSUMO DE AGUA EDIF HERMANOS MALDONADO MES DE DICIEMBRE 2022 POR SANDRA LENNY ROCHA CRUZ,DEP.: EMPRESA BOLIVIANA DE ALIMENTOS Y DERIVADOS -EBA</t>
  </si>
  <si>
    <t>00514017001 DEP.DE CHEQ.AJENOS,RET.DE CAM.,CONCEPTO: TRANSFERENCIA DE RECURSOS Y CIERRE DE CUENTA BANCARIA DEL PROYECTO L.I CAMIRI AL SIN,DEP.: ENDE , PROCEDENCIA: BANCO UNION S.A., CHEQUE: 793, FECHA DE EMISION:02/02/2023</t>
  </si>
  <si>
    <t>00099021001 DEP.DE CHEQ.AJENOS,RET.DE CAM.,CONCEPTO: JENNY GRISELDA MACHICADO VILLARRUBIA,DEP.: BANCO UNION SA , PROCEDENCIA: BANCO UNION S.A., CHEQUE: 187960, FECHA DE EMISION:08/02/2023</t>
  </si>
  <si>
    <t>00578012002 DEP.DE CHEQ.AJENOS,RET.DE CAM.,CONCEPTO: REVERSION,DEP.: BOLIVIANA DE AVIACION , PROCEDENCIA: BANCO UNION S.A., CHEQUE: 16284, FECHA DE EMISION:08/02/2023</t>
  </si>
  <si>
    <t>00099021001 DEPOSITO DE EFECTIVO, DEPOSITANTE: SALVADOR EDDY GUTIERREZ ALEJO-MCDYD, CONCEPTO: DEVOLUCIÓN DE RETENCIONES POR FONDOS EN AVANCE, CUENTA DE DEPOSITO: CUENTA UNICA DEL TESORO</t>
  </si>
  <si>
    <t>00099021001 DEPOSITO DE EFECTIVO, DEPOSITANTE: LOURDES ALIAGA ZAPATA, CONCEPTO: DOBLE PERCEPCION DEL MES DE FEBRERO 2023, CUENTA DE DEPOSITO: CUENTA UNICA DEL TESORO</t>
  </si>
  <si>
    <t>00099021001 DEPOSITO DE EFECTIVO, DEPOSITANTE: FELIX SALAMANCA ERGUETA, CONCEPTO: DOBLE PERCEPCIÓN, CUENTA DE DEPOSITO: CUENTA UNICA DEL TESORO /DJBR.</t>
  </si>
  <si>
    <t>00099021001 DEPOSITO DE EFECTIVO, DEPOSITANTE: TEOFILO BAPTISTA RAMIREZ, CONCEPTO: DEVOLUCIÓN DE HABERES 2010 MES DE ENERO DE 2023, CUENTA DE DEPOSITO: CUENTA UNICA DEL TESORO /DJBR.</t>
  </si>
  <si>
    <t>00601012001 DEPOSITO DE EFECTIVO, DEPOSITANTE: PLACIDO CONDORI MAMANI, CONCEPTO: DEVOLUCION DE SALDOS, CUENTA DE DEPOSITO: CUENTA UNICA DEL TESORO</t>
  </si>
  <si>
    <t>00099021001 DEPOSITO DE EFECTIVO, DEPOSITANTE: MARCO ANTONIO BOZO RIOS - AISEM, CONCEPTO: DEVOLUCIÓN DE FONDOS POR CONCEPTO DE DESCARGO DE FONDOS EN AVANCE SEGÚN INFORME DE DESCARGO, CUENTA DE DEPOSITO: CUENTA UNICA DEL TESORO</t>
  </si>
  <si>
    <t>00099021001 DEPOSITO DE EFECTIVO, DEPOSITANTE: RAUL V. YUJRA Q. MCDYD, CONCEPTO: DEVOLUCION DE SALDOS POR PASAJES AEREOS, CUENTA DE DEPOSITO: CUENTA UNICA DEL TESORO</t>
  </si>
  <si>
    <t>00053014101 DEPOSITO DE EFECTIVO, DEPOSITANTE: GONZALO VARGAS R. -MCDYD, CONCEPTO: DEVOLUCION DE SALDOS NO EJECUTADOS, CUENTA DE DEPOSITO: CUENTA UNICA DEL TESORO</t>
  </si>
  <si>
    <t>00099021001 DEPOSITO DE EFECTIVO, DEPOSITANTE: DELIA H. LAIME HERRERA -MCDYD, CONCEPTO: DEVOLUCION DE SALDOS NO EJECUTADOS, CUENTA DE DEPOSITO: CUENTA UNICA DEL TESORO</t>
  </si>
  <si>
    <t>00099021001 DEPOSITO DE EFECTIVO, DEPOSITANTE: VIVEROS DURAN CRISTINA, CONCEPTO: DEVOLUCIÓN DE DEUDA, CUENTA DE DEPOSITO: CUENTA UNICA DEL TESORO</t>
  </si>
  <si>
    <t>00099021001 DEPOSITO DE EFECTIVO, DEPOSITANTE: RAMIRO MENDIETA, CONCEPTO: DEPÓSITO DEVOLUCION DE FONDOS GASTOS VIATICOS Y PASAJES AEREOS VLADIMIR TERAN, CUENTA DE DEPOSITO: CUENTA UNICA DEL TESORO</t>
  </si>
  <si>
    <t>00099021001 DEPOSITO DE EFECTIVO, DEPOSITANTE: ELBA CARVALLO CAMACHO, CONCEPTO: CURSO PREVENCION DE LA VIOLENCIA, CUENTA DE DEPOSITO: CUENTA UNICA DEL TESORO</t>
  </si>
  <si>
    <t>00099021001 DEPOSITO DE EFECTIVO, DEPOSITANTE: MERCEDES BERNABE COLQUE, CONCEPTO: CURSO PREVENCION DE LA VIOLENCIA, CUENTA DE DEPOSITO: CUENTA UNICA DEL TESORO /DJBR.</t>
  </si>
  <si>
    <t>00099021001 DEPOSITO DE EFECTIVO, DEPOSITANTE: JEANNETTE ANGUS ENRIQUEZ, CONCEPTO: DEVOLUCIÓN DOBLE PERCEPCIÓN, CUENTA DE DEPOSITO: CUENTA UNICA DEL TESORO</t>
  </si>
  <si>
    <t>00046171101 DEPOSITO DE EFECTIVO, DEPOSITANTE: TSI MEDIC, CONCEPTO: SANCION POR INCUMPLIMIENTO A NORMA, CUENTA DE DEPOSITO: CUENTA UNICA DEL TESORO</t>
  </si>
  <si>
    <t>00099021001 DEPOSITO DE EFECTIVO, DEPOSITANTE: CONSTANCIO LINO TICONA ALACA- POLICIA BOLIVIANA, CONCEPTO: DOBLE PERCEPCION DEVOLUCIÓN DE SENASIR, CUENTA DE DEPOSITO: CUENTA UNICA DEL TESORO</t>
  </si>
  <si>
    <t>00283042001 DEPOSITO DE EFECTIVO, DEPOSITANTE: HUGO VARGAS NINA, CONCEPTO: DEVOLUCION DE VIATICOS, CUENTA DE DEPOSITO: CUENTA UNICA DEL TESORO</t>
  </si>
  <si>
    <t>00099021001 DEPOSITO DE EFECTIVO, DEPOSITANTE: LOURDES ANGELA LINARES CASTAÑETA, CONCEPTO: DEVOLUCION DE RECURSOS POR EL PAGO DE REFRIGERIOS EN DEMASIA - DIC/2022, CUENTA DE DEPOSITO: CUENTA UNICA DEL TESORO /DJBR.</t>
  </si>
  <si>
    <t>00099021001 DEPOSITO DE EFECTIVO, DEPOSITANTE: JOSE ORLANDO SOLIZ ARGANDOÑA, CONCEPTO: DOBLE PERCEPCION, CUENTA DE DEPOSITO: CUENTA UNICA DEL TESORO</t>
  </si>
  <si>
    <t>00046171101 DEPOSITO DE EFECTIVO, DEPOSITANTE: KADILA PHARMACEUTICALS SRL, CONCEPTO: SANCIÓN POR INCUMPLIMIENTO A LA NORMA, CUENTA DE DEPOSITO: CUENTA UNICA DEL TESORO</t>
  </si>
  <si>
    <t>00099021001 DEPOSITO DE EFECTIVO, DEPOSITANTE: MIRIAM SILES MENDOZA, CONCEPTO: DEVOLUCIÓN DE RETROACTIVO, CUENTA DE DEPOSITO: CUENTA UNICA DEL TESORO</t>
  </si>
  <si>
    <t>00283042001 DEPOSITO DE EFECTIVO, DEPOSITANTE: ADUANA NAL-REGIONAL ORURO, CONCEPTO: DEVOLUCION DE VIATICOS (JULIO CESAR FELIPEZ HUANCA CI 5763182 OR.), CUENTA DE DEPOSITO: CUENTA UNICA DEL TESORO</t>
  </si>
  <si>
    <t>00099021001 DEPOSITO DE EFECTIVO, DEPOSITANTE: MERY QUIÑONES GABRIEL, CONCEPTO: DEVOLUCIÓN DE COBRO INDEBIDO SENASIR, CUENTA DE DEPOSITO: CUENTA UNICA DEL TESORO</t>
  </si>
  <si>
    <t>00041031107 DEPOSITO DE EFECTIVO, DEPOSITANTE: RODOLFO VEYMAR CAMACHO PERALES, CONCEPTO: DEVOLUCIÓN DE RECURSOS NO UTILIZADOS (PASAJES TERRESTRES), CUENTA DE DEPOSITO: CUENTA UNICA DEL TESORO</t>
  </si>
  <si>
    <t>00597012001 DEPOSITO DE EFECTIVO, DEPOSITANTE: ALEYDA IRIS CONDORI CHOQUETARQUI, CONCEPTO: DEVOLUCIÓN IVA 13% DE LA FACTURA N°223557 CORRESPONDIENTE AL MES DE NOVIEMBRE DE LA EMPRESA AXS, CUENTA DE DEPOSITO: CUENTA UNICA DEL TESORO</t>
  </si>
  <si>
    <t>00099021001 DEPOSITO DE EFECTIVO, DEPOSITANTE: MARCO ANTONIO FERNANDEZ SILVA, CONCEPTO: DOBLE PERCEPCIÓN, CUENTA DE DEPOSITO: CUENTA UNICA DEL TESORO</t>
  </si>
  <si>
    <t>00293012001 DEPOSITO DE EFECTIVO, DEPOSITANTE: MARCO ANTONIO CRISPIN MARQUEZ, CONCEPTO: DEPÓSITO FUNDACIÓN CULTURAL BCB, POR DAÑOS Y PERJUICIOS MP/ OSMAN CALLAPINO, CUENTA DE DEPOSITO: CUENTA UNICA DEL TESORO</t>
  </si>
  <si>
    <t>00670072001 DEPOSITO DE EFECTIVO, DEPOSITANTE: MIGUEL ANGEL CONDORI ANAGUA, CONCEPTO: COMBUSTIBLE NO UTILIZADO, CUENTA DE DEPOSITO: CUENTA UNICA DEL TESORO</t>
  </si>
  <si>
    <t>00660142001 DEP.DE CHEQ.AJENOS,RET.DE CAM.,CONCEPTO: DEVOLUCIÓN DE VIATICOS NO UTILIZADOS DE JUAN RENE ESPINOZA MALDONADO GESTION 2023,DEP.: ORGANO JUDICIAL - DISTRITO PANDO , PROCEDENCIA: BANCO UNION S.A., CHEQUE: 183, FECHA DE EMISION:02/02/2023</t>
  </si>
  <si>
    <t>00086031101 DEP.DE CHEQ.AJENOS,RET.DE CAM.,CONCEPTO: INGRESO POR INMEMNIZACION REALIZADO POR ABC A SERNAP,DEP.: ROLANDO SANCHEZ DE LA VEGA -DIRECTOR SERNAP , PROCEDENCIA: BANCO UNION S.A., CHEQUE: 1059, FECHA DE EMISION:09/02/2023</t>
  </si>
  <si>
    <t>00099021001 DEP.DE CHEQ.AJENOS,RET.DE CAM.,CONCEPTO: INCENTIVO AL BACHILLER DESTACADO, GESTIONES 2014,2015 Y 2016,DEP.: MINISTERIO DE EDUCACION , PROCEDENCIA: BANCO UNION S.A., CHEQUE: 418, FECHA DE EMISION:31/01/2023</t>
  </si>
  <si>
    <t>00099021001 DEP.DE CHEQ.AJENOS,RET.DE CAM.,CONCEPTO: DEVOLUCIÓN FONDOS SOLICITADOS POR ERROR SEGUN CONCILIACION OCTUBRE 2022,DEP.: SEGUROS PROVIDA S.A. , PROCEDENCIA: BANCO NACIONAL DE BOLIVIA S.A., CHEQUE: 2312858, FECHA DE EMISION:09/02/2023</t>
  </si>
  <si>
    <t>00342012001 DEP.DE CHEQ.AJENOS,RET.DE CAM.,CONCEPTO: DEVOLUCIÓN DE PAGO EN EXCESO POR CONCEPTO DE SUELDOS Y SALARIOS,DEP.: AGENCIA ESTATAL DE VIVIENDA AEVIVIENDA , PROCEDENCIA: BANCO UNION S.A., CHEQUE: 251, FECHA DE EMISION:01/02/2023</t>
  </si>
  <si>
    <t>00190012003 DEPOSITO DE EFECTIVO, DEPOSITANTE: HUGO MAMANI ORTIZ, CONCEPTO: DEVOLUCIÓN DE FONDOS EN AVANCE, CUENTA DE DEPOSITO: CUENTA UNICA DEL TESORO</t>
  </si>
  <si>
    <t>00046024204 DEPOSITO DE EFECTIVO, DEPOSITANTE: FREDDY TAMAYO MS Y D, CONCEPTO: DEVOLUCIÓN DE VIATICOS DR. JESUS ANIBAL PARRADO, CUENTA DE DEPOSITO: CUENTA UNICA DEL TESORO</t>
  </si>
  <si>
    <t>00099021001 DEPOSITO DE EFECTIVO, DEPOSITANTE: OSCAR JULIO ARCE PERALTA, CONCEPTO: DEVOLUCIÓN POR DOBLE PERCEPCIÓN, CUENTA DE DEPOSITO: CUENTA UNICA DEL TESORO /DJBR.</t>
  </si>
  <si>
    <t>00099021001 DEPOSITO DE EFECTIVO, DEPOSITANTE: HUGO BARBA ARAMAYO-MIN. DE SALUD Y DEP., CONCEPTO: DOBLE PERCEPCION DEVOLUCION, CUENTA DE DEPOSITO: CUENTA UNICA DEL TESORO</t>
  </si>
  <si>
    <t>00046134201 DEPOSITO DE EFECTIVO, DEPOSITANTE: KUNIO RONALD ALI VEGA CI3681765PT., CONCEPTO: DEVOLUCION DE FONDOS AL PNFRFSS-MSYD, CUENTA DE DEPOSITO: CUENTA UNICA DEL TESORO</t>
  </si>
  <si>
    <t>00378012002 DEPOSITO DE EFECTIVO, DEPOSITANTE: SENATEX, CONCEPTO: DEVOLUCION PREVENTIVO NRO 207(RETENCIONES), CUENTA DE DEPOSITO: CUENTA UNICA DEL TESORO</t>
  </si>
  <si>
    <t>00041031107 DEPOSITO DE EFECTIVO, DEPOSITANTE: MIJAEL WALTER MAMANI QUISPE, CONCEPTO: DEVOLUCIÓN TRANSPORTE TERRESTRE, CUENTA DE DEPOSITO: CUENTA UNICA DEL TESORO</t>
  </si>
  <si>
    <t>00099021001 DEPOSITO DE EFECTIVO, DEPOSITANTE: ROLANDO FRANCO ESPEJO BOBARIN, CONCEPTO: PAGO CURSO PREVENCIÓN CONTRA LA VIOLENCIA, CUENTA DE DEPOSITO: CUENTA UNICA DEL TESORO /DJBR.</t>
  </si>
  <si>
    <t>00099021001 DEPOSITO DE EFECTIVO, DEPOSITANTE: MINISTERIO DE GOBIERNO DIPREVCON, CONCEPTO: DEVOLUCIÓN RECURSOS DEL SR ALBERTH RAMOS ARTEAGA PREV N°2487/21, CUENTA DE DEPOSITO: CUENTA UNICA DEL TESORO</t>
  </si>
  <si>
    <t>00099021001 DEPOSITO DE EFECTIVO, DEPOSITANTE: FAUSTINA PAULA MENDEZ VILLANUEVA, CONCEPTO: REVERSIÓN TOTAL DE BOLETAS DE HABER MENSUAL, CUENTA DE DEPOSITO: CUENTA UNICA DEL TESORO</t>
  </si>
  <si>
    <t>00099021001 DEPOSITO DE EFECTIVO, DEPOSITANTE: ADRIANA GABRIELA UGARTE MACIAS, CONCEPTO: DEVOLUCIÓN DE SUELDOS Y SALARIOS, CUENTA DE DEPOSITO: CUENTA UNICA DEL TESORO /DJBR.</t>
  </si>
  <si>
    <t>00099021001 DEPOSITO DE EFECTIVO, DEPOSITANTE: FREDDY IVAN CONDORI CUNO, CONCEPTO: POR COBRO DE SEGUNDAS NUPCIAS DE LOLA CUNO CANAZA (Q.E.P.D.), CUENTA DE DEPOSITO: CUENTA UNICA DEL TESORO</t>
  </si>
  <si>
    <t>00099021001 DEPOSITO DE EFECTIVO, DEPOSITANTE: VICTORIA APAZA ARIAS, CONCEPTO: DEVOLUCIÓN POR DOBLE PERCEPCION, CUENTA DE DEPOSITO: CUENTA UNICA DEL TESORO</t>
  </si>
  <si>
    <t>00213012001 DEPOSITO DE EFECTIVO, DEPOSITANTE: SOSSA SANCHEZ ERICK VICTOR, CONCEPTO: DEVOLUCIÓN DE VIATICOS, CUENTA DE DEPOSITO: CUENTA UNICA DEL TESORO</t>
  </si>
  <si>
    <t>00213012001 DEPOSITO DE EFECTIVO, DEPOSITANTE: SOSSA SANCHEZ ERICK VICTOR, CONCEPTO: DEVOLUCIÓN DE PASAJES, CUENTA DE DEPOSITO: CUENTA UNICA DEL TESORO</t>
  </si>
  <si>
    <t>00283042001 DEPOSITO DE EFECTIVO, DEPOSITANTE: ALEX CORNEJO HIDALGO-ADUANA NACIONAL REG. ORURO, CONCEPTO: DEVOLUCIÓN DE VIATICOS ALEX CORNEJO HIDALGO CI 6511193 CB, CUENTA DE DEPOSITO: CUENTA UNICA DEL TESORO</t>
  </si>
  <si>
    <t>00283042001 DEPOSITO DE EFECTIVO, DEPOSITANTE: EZEQUIEL CUELLAR VELASQUEZ-ADUANA REGIONAL ORURO, CONCEPTO: DEVOLUCIÓN DE VIATICOS EZEQUIEL CUELLAR VELASQUEZ CI. 11362219SC, CUENTA DE DEPOSITO: CUENTA UNICA DEL TESORO</t>
  </si>
  <si>
    <t>00099021001 DEPOSITO DE EFECTIVO, DEPOSITANTE: TEODORO ALARCON CANDIA, CONCEPTO: DOBLE PERCEPCIÓN, CUENTA DE DEPOSITO: CUENTA UNICA DEL TESORO</t>
  </si>
  <si>
    <t>00099021001 DEPOSITO DE EFECTIVO, DEPOSITANTE: EVELYN TATIANA ALI CHAVEZ, CONCEPTO: REVERSION DE BOLETA DE HABER MENSUAL, CUENTA DE DEPOSITO: CUENTA UNICA DEL TESORO /DJBR.</t>
  </si>
  <si>
    <t>00016011101 DEPOSITO DE EFECTIVO, DEPOSITANTE: FAM BOLIVIA, CONCEPTO: PAGO ALQUILER DE SALON "AVELINO SIÑANI", CUENTA DE DEPOSITO: CUENTA UNICA DEL TESORO</t>
  </si>
  <si>
    <t>00016011101 DEPOSITO DE EFECTIVO, DEPOSITANTE: PRIMERA ESCUELA DE HOTELERIA Y TURISMO DE BOLIVIA, CONCEPTO: ALQUILER SALON AVELINO SIÑANI, CUENTA DE DEPOSITO: CUENTA UNICA DEL TESORO</t>
  </si>
  <si>
    <t>00660092001 DEP.DE CHEQ.AJENOS,RET.DE CAM.,CONCEPTO: DEVOLUCION DE VIATICOS GESTION 2022,DEP.: ORGANO JUDICIAL-DISTRITO ORURO , PROCEDENCIA: BANCO UNION S.A., CHEQUE: 176, FECHA DE EMISION:30/01/2023</t>
  </si>
  <si>
    <t>00660012006 DEP.DE CHEQ.AJENOS,RET.DE CAM.,CONCEPTO: REPOSICION DE CREDENCIALES DE FUNCIONARIOS,DEP.: ORGANO JUDICIAL-DISTRITO ORURO , PROCEDENCIA: BANCO UNION S.A., CHEQUE: 170, FECHA DE EMISION:30/01/2023</t>
  </si>
  <si>
    <t>00660012006 DEP.DE CHEQ.AJENOS,RET.DE CAM.,CONCEPTO: RECUPERACION DE EXCEDENTES DE LLAMADAS TELEFONICAS,DEP.: ORGANO JUDICIAL-DISTRITO ORURO , PROCEDENCIA: BANCO UNION S.A., CHEQUE: 171, FECHA DE EMISION:30/01/2023</t>
  </si>
  <si>
    <t>00070011102 DEP.DE CHEQ.AJENOS,RET.DE CAM.,CONCEPTO: DEVOLUCION DE BOA DE PASAJES AEREOS SEGUN HOJA DE RUTA MTEPS/2023-02147,DEP.: MINISTERIO DE TRABAJO EMPLEO Y PREVISION SOCIAL , PROCEDENCIA: BANCO UNION S.A., CHEQUE: 10879, FECHA DE EMISION:09/02/2023</t>
  </si>
  <si>
    <t>00660012006 DEP.DE CHEQ.AJENOS,RET.DE CAM.,CONCEPTO: DEVOLUCION POR SERVICIO DE ENERGIA ELECTRICA POR USO DE FOTOCOPIADORAS GESTION 2021,DEP.: ORGANO JUDICIAL-DISTRITO ORURO , PROCEDENCIA: BANCO UNION S.A., CHEQUE: 172, FECHA DE EMISION:30/01/2023</t>
  </si>
  <si>
    <t>00660012006 DEP.DE CHEQ.AJENOS,RET.DE CAM.,CONCEPTO: DEVOLUCION POR SERVICIO DE ENERGIA ELECTRICA POR USO DE FOTOCOPIADORAS GESTION 2022,DEP.: ORGANO JUDICIAL-DISTRITO ORURO , PROCEDENCIA: BANCO UNION S.A., CHEQUE: 173, FECHA DE EMISION:30/01/2023</t>
  </si>
  <si>
    <t>00660012006 DEP.DE CHEQ.AJENOS,RET.DE CAM.,CONCEPTO: DEVOLUCION POR MULTAS,DEP.: ORGANO JUDICIAL-DISTRITO ORURO , PROCEDENCIA: BANCO UNION S.A., CHEQUE: 174, FECHA DE EMISION:30/01/2023</t>
  </si>
  <si>
    <t>00660012006 DEP.DE CHEQ.AJENOS,RET.DE CAM.,CONCEPTO: DEVOLUCION POR PAGO EN DEMASIA DE SERVICIO DE FOTOCOPIAS 2021,DEP.: ORGANO JUDICIAL-DISTRITO ORURO , PROCEDENCIA: BANCO UNION S.A., CHEQUE: 175, FECHA DE EMISION:30/01/2023</t>
  </si>
  <si>
    <t>00660012006 DEP.DE CHEQ.AJENOS,RET.DE CAM.,CONCEPTO: DEV. DE VIATICOS DEV N°14 -2023 Y PREV 207,225,231,232,241,889,947,953,985,1006,1069,1074 -2022,DEP.: ORGANO JUDICIAL-DISTRITO TARIJA</t>
  </si>
  <si>
    <t>00578012002 DEP.DE CHEQ.AJENOS,RET.DE CAM.,CONCEPTO: REVERSION,DEP.: BOLIVIANA DE AVIACION , PROCEDENCIA: BANCO UNION S.A., CHEQUE: 16296, FECHA DE EMISION:10/02/2023</t>
  </si>
  <si>
    <t>00099021001 DEP.DE CHEQ.AJENOS,RET.DE CAM.,CONCEPTO: REVERSIÓN DE GESTIONES PASADAS,DEP.: FUERZA AEREA BOLIVIANA , PROCEDENCIA: BANCO UNION S.A., CHEQUE: 15759, FECHA DE EMISION:03/02/2023</t>
  </si>
  <si>
    <t>00578012002 DEP.DE CHEQ.AJENOS,RET.DE CAM.,CONCEPTO: REVERSION,DEP.: BOLIVIANA DE AVIACION , PROCEDENCIA: BANCO UNION S.A., CHEQUE: 16294, FECHA DE EMISION:09/02/2023</t>
  </si>
  <si>
    <t>00099021001 DEP.DE CHEQ.AJENOS,RET.DE CAM.,CONCEPTO: RAUL VICENTE VEIZAGA REJAS,DEP.: BANCO UNION S.A , PROCEDENCIA: BANCO UNION S.A., CHEQUE: 187962, FECHA DE EMISION:10/02/2023</t>
  </si>
  <si>
    <t>00291012008 DEP.DE CHEQ.AJENOS,RET.DE CAM.,CONCEPTO: VIVIANA AGUERO JUSTINIANO,DEP.: BANCO UNION S.A. , PROCEDENCIA: BANCO UNION S.A., CHEQUE: 187963, FECHA DE EMISION:10/02/2023</t>
  </si>
  <si>
    <t>00291012008 DEP.DE CHEQ.AJENOS,RET.DE CAM.,CONCEPTO: VIVIANA AGUERO JUSTINIANO,DEP.: BANCO UNION S.A. , PROCEDENCIA: BANCO UNION S.A., CHEQUE: 187964, FECHA DE EMISION:10/02/2023</t>
  </si>
  <si>
    <t>00099021001 DEPOSITO DE EFECTIVO, DEPOSITANTE: AGUSTINA RODRIGUEZ DE APAZA, CONCEPTO: DEVOLUCION NUPCIAS, CUENTA DE DEPOSITO: CUENTA UNICA DEL TESORO</t>
  </si>
  <si>
    <t>00016018001 DEPOSITO DE EFECTIVO, DEPOSITANTE: GHILMA JAHEL VILLCA IGNACIO, CONCEPTO: DEVOLUCION DE DINERO POR EXCEDER LOS GASTOS, CUENTA DE DEPOSITO: CUENTA UNICA DEL TESORO</t>
  </si>
  <si>
    <t>00046171101 DEPOSITO DE EFECTIVO, DEPOSITANTE: LABORATORIOS ADDAX INTERNACIONAL, CONCEPTO: SANCION POR INCUMPLIMIENTO A LA NORMA RES.ADM 111/2022 DE FECHA 25 DE OCTUBRE DE 2022, CUENTA DE DEPOSITO: CUENTA UNICA DEL TESORO</t>
  </si>
  <si>
    <t>00283042001 DEPOSITO DE EFECTIVO, DEPOSITANTE: ADUANA NAL-REGIONAL ORURO, CONCEPTO: DEVOLUCION DE VIATICOS MARCELO CHRISTIAN VEIZAGA BASCOPE, CUENTA DE DEPOSITO: CUENTA UNICA DEL TESORO</t>
  </si>
  <si>
    <t>00099021001 DEPOSITO DE EFECTIVO, DEPOSITANTE: EDWIN VICTOR LAMAS SIVILA, CONCEPTO: DEPÓSITO POR DEVOLUCIÓN SUELDO SUPERIOR AL PRESIDENTE, CUENTA DE DEPOSITO: CUENTA UNICA DEL TESORO /DJBR.</t>
  </si>
  <si>
    <t>00249012001 DEPOSITO DE EFECTIVO, DEPOSITANTE: IBLIN ROSSO FLORES, CONCEPTO: DEVOLUCIÓN DE REFRIGERIO DICIEMBRE/2022, CUENTA DE DEPOSITO: CUENTA UNICA DEL TESORO</t>
  </si>
  <si>
    <t>00249012001 DEPOSITO DE EFECTIVO, DEPOSITANTE: IBLIN ROSSO FLORES, CONCEPTO: DEVOLUCIÓN DE PASAJES DICIEMBRE/2022, CUENTA DE DEPOSITO: CUENTA UNICA DEL TESORO</t>
  </si>
  <si>
    <t>00099021001 DEPOSITO DE EFECTIVO, DEPOSITANTE: MARIA JESUS HOYOS CASTRO, CONCEPTO: COBRO INDEBIDO POR SEGUNDAS NUPCIAS, CUENTA DE DEPOSITO: CUENTA UNICA DEL TESORO</t>
  </si>
  <si>
    <t>00378012002 DEPOSITO DE EFECTIVO, DEPOSITANTE: ROXANA LIZETT VILLA CASTRO, CONCEPTO: DEVOLUCIÓN AL PREVENTIVO N° 64CUENTA: 3987069001, CUENTA DE DEPOSITO: CUENTA UNICA DEL TESORO</t>
  </si>
  <si>
    <t>00081011101 DEPOSITO DE EFECTIVO, DEPOSITANTE: MANFRED LOPEZ VELARDE, CONCEPTO: REPOSICION DE CREDENCIAL, CUENTA DE DEPOSITO: CUENTA UNICA DEL TESORO</t>
  </si>
  <si>
    <t>00081011101 DEPOSITO DE EFECTIVO, DEPOSITANTE: MANFRED LOPEZ VELARDE, CONCEPTO: REPOSICION DE TARJETA MARCADO, CUENTA DE DEPOSITO: CUENTA UNICA DEL TESORO</t>
  </si>
  <si>
    <t>00046171101 DEPOSITO DE EFECTIVO, DEPOSITANTE: RED OX SRL, CONCEPTO: PAGO SANCION DE ACUERDO R AS/005, CUENTA DE DEPOSITO: CUENTA UNICA DEL TESORO</t>
  </si>
  <si>
    <t>00041031107 DEPOSITO DE EFECTIVO, DEPOSITANTE: LUIS ESTEBAN FLORES SAMO, CONCEPTO: DEVOLUCIÓN DE RECURSOS NO UTILIZADOS - PASAJES TERRESTRES, CUENTA DE DEPOSITO: CUENTA UNICA DEL TESORO</t>
  </si>
  <si>
    <t>00041031107 DEPOSITO DE EFECTIVO, DEPOSITANTE: LUIS ESTEBAN FLORES SAMO, CONCEPTO: DEVOLUCIÓN DE RECURSOS NO UTILIZADOS - TRANSPORTE DE EQUIPOS, CUENTA DE DEPOSITO: CUENTA UNICA DEL TESORO</t>
  </si>
  <si>
    <t>00212014306 DEPOSITO DE EFECTIVO, DEPOSITANTE: INSTITUTO NACIONAL DE REFORMA AGRARIA, CONCEPTO: DEVOLUCION PLANILLA N°18 DIRECCION DEPARTAMENTAL COCHABAMBA, CUENTA DE DEPOSITO: CUENTA UNICA DEL TESORO</t>
  </si>
  <si>
    <t>00041011104 DEP.DE CHEQ.AJENOS,RET.DE CAM.,CONCEPTO: TRANSFERENCIA DE RECURSOS POR LA EMISION DE CERTIFICACION SELLO HECHO EN BOLIVIA DE DICIEMBRE 2022,DEP.: MDPYEP , PROCEDENCIA: BANCO UNION S.A., CHEQUE: 1233, FECHA DE EMISION:03/02/2023</t>
  </si>
  <si>
    <t>00041011103 DEP.DE CHEQ.AJENOS,RET.DE CAM.,CONCEPTO: TRANSFERENCIA DE RECURSOS POR LA EMISION DE AUTORIZACIONES PREVIAS DE IMPORTACION MES DE DIC 2022,DEP.: MDPYEP , PROCEDENCIA: BANCO UNION S.A., CHEQUE: 1231, FECHA DE EMISION:03/02/2023</t>
  </si>
  <si>
    <t>00099021001 DEP.DE CHEQ.AJENOS,RET.DE CAM.,CONCEPTO: PAGO INCAPACIDAD TEMPORALES (REEMBOLSO MINISTERIO DE ECONOMIA Y FINANZAS PUBLICAS),DEP.: CAJA NACIONAL DE SALUD , PROCEDENCIA: BANCO UNION S.A., CHEQUE: 31035, FECHA DE EMISION:13/02/2023
NOTA MEFP/VTCP/DGPOT/UAIS/N°408/2023 DE 27/02/2023</t>
  </si>
  <si>
    <t>00099021001 DEP.DE CHEQ.AJENOS,RET.DE CAM.,CONCEPTO: PAGO INCAPACIDAD TEMPORALES (REEMBOLSO MINISTERIO DE ECONOMIA Y FINANZAS PUBLICAS),DEP.: CAJA NACIONAL DE SALUD , PROCEDENCIA: BANCO UNION S.A., CHEQUE: 31034, FECHA DE EMISION:13/02/2023
NOTA MEFP/VTCP/DGPOT/UAIS/N°408/2023 DE 27/02/2023</t>
  </si>
  <si>
    <t>00099021001 DEP.DE CHEQ.AJENOS,RET.DE CAM.,CONCEPTO: PAGO POR INCAPACIDAD TEMPORALES (REEMBOLSO MINISTERIO DE ECONOMIA Y FINANZAS PUBLICAS),DEP.: CAJA NACIONAL DE SALUD , PROCEDENCIA: BANCO UNION S.A., CHEQUE: 31036, FECHA DE EMISION:13/02/2023
NOTA MEFP/VTCP/DGPOT/UAIS/N°408/2023 DE 27/02/2023</t>
  </si>
  <si>
    <t>00224012007 DEP.DE CHEQ.AJENOS,RET.DE CAM.,CONCEPTO: REPOSICIÓN DE FONDOS A TRAVES DEL SIGEP AL PROGRAMA SHINAHOTA,DEP.: INSUMOS BOLIVIA , PROCEDENCIA: BANCO UNION S.A., CHEQUE: 2269, FECHA DE EMISION:10/02/2023</t>
  </si>
  <si>
    <t>00132052001 DEP.DE CHEQ.AJENOS,RET.DE CAM.,CONCEPTO: PERMISO SIN GOCE DE HABERES AGOSTO, SEPTIEMBRE Y OCTUBRE/2022,DEP.: EEPS , PROCEDENCIA: BANCO UNION S.A., CHEQUE: 33, FECHA DE EMISION:09/02/2023</t>
  </si>
  <si>
    <t>00578012002 DEP.DE CHEQ.AJENOS,RET.DE CAM.,CONCEPTO: REVERSION,DEP.: BOLIVIANA DE AVIACIÓN , PROCEDENCIA: BANCO UNION S.A., CHEQUE: 3448, FECHA DE EMISION:09/02/2023</t>
  </si>
  <si>
    <t>00041031107 DEPOSITO DE EFECTIVO, DEPOSITANTE: MARCOS GIOVANNY MIRANDA ALABY, CONCEPTO: DEVOLUCION DE PASAJES TERRESTRES, CUENTA DE DEPOSITO: CUENTA UNICA DEL TESORO</t>
  </si>
  <si>
    <t>00099021001 DEPOSITO DE EFECTIVO, DEPOSITANTE: VICEMINISTERIO DE DEPORTES, CONCEPTO: DEVOLUCION DE RECURSOS NO UTILIZADOS POR JHASMANY PEREZ GARRON DE FONDOS EN AVANCE, CUENTA DE DEPOSITO: CUENTA UNICA DEL TESORO</t>
  </si>
  <si>
    <t>00016011101 DEPOSITO DE EFECTIVO, DEPOSITANTE: LIBRERIA DEL MINISTERIO DE EDUCCIÓN, CONCEPTO: VENTA DE MATERIAL BIBLIOGRÁFICO Y/O MULTIMEDIA DE LA LIBRERIA DEL MINISTERIO DE EDUCACIÓN, CUENTA DE DEPOSITO: CUENTA UNICA DEL TESORO</t>
  </si>
  <si>
    <t>00046171101 DEPOSITO DE EFECTIVO, DEPOSITANTE: GIOVANA CHOQUE, CONCEPTO: SANCION POR INCUMPLIMIENTO A LA NORMA SEGUN RES. ADM S/050/2022 DE FECHA 04/07/2022 2DO PAGO, CUENTA DE DEPOSITO: CUENTA UNICA DEL TESORO</t>
  </si>
  <si>
    <t>00015011108 DEPOSITO DE EFECTIVO, DEPOSITANTE: JUBILADOS BANCA PRIVADA, CONCEPTO: PAGO SERVICIO DE AGUA POTABLE (20% FACTURA - FEBRERO), CUENTA DE DEPOSITO: CUENTA UNICA DEL TESORO</t>
  </si>
  <si>
    <t>00046171101 DEPOSITO DE EFECTIVO, DEPOSITANTE: GISMARDI SRL, CONCEPTO: SANCION POR INCUMPLIMIENTO A REINSCRIPCION GESTION 2022, CUENTA DE DEPOSITO: CUENTA UNICA DEL TESORO</t>
  </si>
  <si>
    <t>00382014302 DEPOSITO DE EFECTIVO, DEPOSITANTE: AISEM, CONCEPTO: DEVOLUCION DE VIATICOS, CUENTA DE DEPOSITO: CUENTA UNICA DEL TESORO</t>
  </si>
  <si>
    <t>00099021001 DEPOSITO DE EFECTIVO, DEPOSITANTE: AISEM, CONCEPTO: DEVOLUCION DE VIATICOS, CUENTA DE DEPOSITO: CUENTA UNICA DEL TESORO</t>
  </si>
  <si>
    <t>00213012001 DEPOSITO DE EFECTIVO, DEPOSITANTE: ARRIAGA FLORES EVELIN, CONCEPTO: DEVOLUCION DE PASAJES, CUENTA DE DEPOSITO: CUENTA UNICA DEL TESORO</t>
  </si>
  <si>
    <t>00213012001 DEPOSITO DE EFECTIVO, DEPOSITANTE: ESCOBAR QUISPE DINA ANGELICA, CONCEPTO: DEVOLUCION DE PASAJES, CUENTA DE DEPOSITO: CUENTA UNICA DEL TESORO</t>
  </si>
  <si>
    <t>00595012002 DEPOSITO DE EFECTIVO, DEPOSITANTE: JAIME DURAN CHUQUIMIA, CONCEPTO: DEVOLUCION DE VIATICOS DEV 84/22, CUENTA DE DEPOSITO: CUENTA UNICA DEL TESORO</t>
  </si>
  <si>
    <t>00595012002 DEPOSITO DE EFECTIVO, DEPOSITANTE: JAIME DURAN CHUQUIMIA, CONCEPTO: DEVOLUCION DE VIATICOS DEV 68/22, CUENTA DE DEPOSITO: CUENTA UNICA DEL TESORO</t>
  </si>
  <si>
    <t>00099021001 DEPOSITO DE EFECTIVO, DEPOSITANTE: CAROLA DOMITILA MOLINA LEIGUE, CONCEPTO: DEVOLUCION DE RETROACTIVO, CUENTA DE DEPOSITO: CUENTA UNICA DEL TESORO /DJBR.</t>
  </si>
  <si>
    <t>00587012012 DEPOSITO DE EFECTIVO, DEPOSITANTE: IRMA CHACON RIVERA E.B.C., CONCEPTO: DEVOLUCION AL COMPROBANTE NRO 1887 DE LA GESTION 2022, CUENTA DE DEPOSITO: CUENTA UNICA DEL TESORO</t>
  </si>
  <si>
    <t>00587012016 DEPOSITO DE EFECTIVO, DEPOSITANTE: CAROLA CARMEN GUZMAN E.B.C., CONCEPTO: DEVOLUCION AL COMPROBANTE N° 1732 DE LA GESTION 2022, CUENTA DE DEPOSITO: CUENTA UNICA DEL TESORO</t>
  </si>
  <si>
    <t>00099021001 DEPOSITO DE EFECTIVO, DEPOSITANTE: ERICK LEONEL OVANDO LOPEZ, CONCEPTO: DEVOLUCION DE PASAJE AEREO POR FALTA DE DESCARGO, CUENTA DE DEPOSITO: CUENTA UNICA DEL TESORO</t>
  </si>
  <si>
    <t>00046171101 DEPOSITO DE EFECTIVO, DEPOSITANTE: GISMARDI SRL, CONCEPTO: SANCION POR INCUMPLIMIENTO A REINCRIPCION GESTION 2023, CUENTA DE DEPOSITO: CUENTA UNICA DEL TESORO</t>
  </si>
  <si>
    <t>00099021001 DEPOSITO DE EFECTIVO, DEPOSITANTE: RAUL ABEL CHOQUE TICONA, CONCEPTO: DEVOLUCION POR PAGO EN DEMASIA DUODECIMAS -AGUINALDO A M.R.E. EMBAJADA DE BOLIVIA-VATICANO, CUENTA DE DEPOSITO: CUENTA UNICA DEL TESORO</t>
  </si>
  <si>
    <t>00283042001 DEPOSITO DE EFECTIVO, DEPOSITANTE: CECILIA AMPARO PARDO TORRICO, CONCEPTO: DEVOLUCIÓN DE VIÁTICOS, CUENTA DE DEPOSITO: CUENTA UNICA DEL TESORO</t>
  </si>
  <si>
    <t>00046171101 DEPOSITO DE EFECTIVO, DEPOSITANTE: LIBRA SOLUCIONES MEDICAS, CONCEPTO: SANCIÓN POR INCUMPLIMIENTO A LA REINSCRIPCIÓN GESTIÓN 2023, CUENTA DE DEPOSITO: CUENTA UNICA DEL TESORO</t>
  </si>
  <si>
    <t>00155010001 DEP.DE CHEQ.AJENOS,RET.DE CAM.,CONCEPTO: DEPÓSITO FIANZAS ECONÓMICAS,DEP.: DIRNOPLU , PROCEDENCIA: BANCO UNION S.A., CHEQUE: 791, FECHA DE EMISION:08/02/2023</t>
  </si>
  <si>
    <t>00155012001 DEP.DE CHEQ.AJENOS,RET.DE CAM.,CONCEPTO: DEPÓSITO MULTAS DE NOTARIOS,DEP.: DIRNOPLU , PROCEDENCIA: BANCO UNION S.A., CHEQUE: 790, FECHA DE EMISION:08/02/2023</t>
  </si>
  <si>
    <t>00099021001 DEP.DE CHEQ.AJENOS,RET.DE CAM.,CONCEPTO: OLGA BETZABE CARTAGENA FORONDA,DEP.: BANCO UNION SA , PROCEDENCIA: BANCO UNION S.A., CHEQUE: 187968, FECHA DE EMISION:14/02/2023</t>
  </si>
  <si>
    <t>00389012001 DEP.DE CHEQ.AJENOS,RET.DE CAM.,CONCEPTO: COBRO DE GARANTIA DE VALIDEZ EMPRESA APTA SERVICE,DEP.: NAABOL/PMAR , PROCEDENCIA: BANCO UNION S.A., CHEQUE: 186, FECHA DE EMISION:09/02/2023</t>
  </si>
  <si>
    <t>00099021001 DEP.DE CHEQ.AJENOS,RET.DE CAM.,CONCEPTO: DEVOLUCIÓN A LA APS,DEP.: CAJA DE SALUD DE LA BANCA PRIVADA , PROCEDENCIA: BANCO NACIONAL DE BOLIVIA S.A., CHEQUE: 3598739, FECHA DE EMISION:07/02/2023</t>
  </si>
  <si>
    <t>00099021001 DEP.DE CHEQ.AJENOS,RET.DE CAM.,CONCEPTO: DEVOLUCION A LA APS,DEP.: CAJA DE SALUD DE LA BANCA PRIVADA , PROCEDENCIA: BANCO NACIONAL DE BOLIVIA S.A., CHEQUE: 3598684, FECHA DE EMISION:07/02/2023</t>
  </si>
  <si>
    <t>00099021001 DEP.DE CHEQ.AJENOS,RET.DE CAM.,CONCEPTO: DEVOLUCIÓN A LA APS ,DEP.: CAJA DE SALUD DE LA BANCA PRIVADA , PROCEDENCIA: BANCO NACIONAL DE BOLIVIA S.A., CHEQUE: 3598188, FECHA DE EMISION:07/02/2023</t>
  </si>
  <si>
    <t>00099021001 DEP.DE CHEQ.AJENOS,RET.DE CAM.,CONCEPTO: DEVOLUCIÓN A LA APS,DEP.: CAJA DE SALUD DE LA BANCA , PROCEDENCIA: BANCO NACIONAL DE BOLIVIA S.A., CHEQUE: 3598525, FECHA DE EMISION:07/02/2023</t>
  </si>
  <si>
    <t>00342012001 DEP.DE CHEQ.AJENOS,RET.DE CAM.,CONCEPTO: EJECUCION DE BOLETA DE GARANTIA SERIEDAD DE PROPUESTA LA PAZ,DEP.: AGENCIA ESTATAL DE VIVIENDA , PROCEDENCIA: BANCO UNION S.A., CHEQUE: 259, FECHA DE EMISION:10/02/2023</t>
  </si>
  <si>
    <t>00342012001 DEP.DE CHEQ.AJENOS,RET.DE CAM.,CONCEPTO: DEVOLUCION DE RECURSOS POR LA ADQUISICION DE MATERIAL ELECTRICO - POTOSI,DEP.: AGENCIA ESTATAL DE VIVIENDA , PROCEDENCIA: BANCO UNION S.A., CHEQUE: 254, FECHA DE EMISION:06/02/2023</t>
  </si>
  <si>
    <t>00342012001 DEP.DE CHEQ.AJENOS,RET.DE CAM.,CONCEPTO: FALTA DE DESCARGO POR CONCEPTO DE PASAJES Y VIATICOS,DEP.: AGENCIA ESTATAL DE VIVIENDA , PROCEDENCIA: BANCO UNION S.A., CHEQUE: 255, FECHA DE EMISION:06/02/2023</t>
  </si>
  <si>
    <t>00595012002 DEP.DE CHEQ.AJENOS,RET.DE CAM.,CONCEPTO: DEVOLUCIÓN A LA GESTORA PÚBLICA,DEP.: CAJA DE SALUD DE LA BANCA PRIVADA , PROCEDENCIA: BANCO NACIONAL DE BOLIVIA S.A., CHEQUE: 3598351, FECHA DE EMISION:07/02/2023</t>
  </si>
  <si>
    <t>00099021001 DEP.DE CHEQ.AJENOS,RET.DE CAM.,CONCEPTO: DEVOLUCIÓN A LA APS,DEP.: CAJA DE SALUD DE LA BANCA PRIVADA , PROCEDENCIA: BANCO NACIONAL DE BOLIVIA S.A., CHEQUE: 3598283, FECHA DE EMISION:07/02/2023</t>
  </si>
  <si>
    <t>00099021001 DEP.DE CHEQ.AJENOS,RET.DE CAM.,CONCEPTO: DEVOLUCIÓN A LA APS,DEP.: CAJA DE SALUD DE LA BANCA PRIVADA , PROCEDENCIA: BANCO NACIONAL DE BOLIVIA S.A., CHEQUE: 3598008, FECHA DE EMISION:07/02/2023</t>
  </si>
  <si>
    <t>00595012002 DEP.DE CHEQ.AJENOS,RET.DE CAM.,CONCEPTO: DEVOLUCIÓN A LA GESTORA PÚBLICA,DEP.: CAJA DE SALUD DE LA BANCA PRIVADA , PROCEDENCIA: BANCO NACIONAL DE BOLIVIA S.A., CHEQUE: 3599292, FECHA DE EMISION:07/02/2023</t>
  </si>
  <si>
    <t>00670012002 DEPOSITO DE EFECTIVO, DEPOSITANTE: ROBERTO MORALES M - OEP TSE, CONCEPTO: DEVOLUVIÓN DE VIÁTICO 08/02/2023 CIUDAD DE ORURO, CUENTA DE DEPOSITO: CUENTA UNICA DEL TESORO</t>
  </si>
  <si>
    <t>00591012001 DEPOSITO DE EFECTIVO, DEPOSITANTE: JUAN JOSE CALLE ISURZA, CONCEPTO: DEVOLUCION DE FONDOS EN AVANCE, CUENTA DE DEPOSITO: CUENTA UNICA DEL TESORO</t>
  </si>
  <si>
    <t>00081011101 DEPOSITO DE EFECTIVO, DEPOSITANTE: JULIETA MARGOT TORRICO LANDA, CONCEPTO: REPOSICION DE TARJETA MARCADO, CUENTA DE DEPOSITO: CUENTA UNICA DEL TESORO</t>
  </si>
  <si>
    <t>00526012001 DEPOSITO DE EFECTIVO, DEPOSITANTE: BOLIVIA TV-RODRIGO GUIBARRA PARRADO, CONCEPTO: DEVOLUCION DE PASAJE, CUENTA DE DEPOSITO: CUENTA UNICA DEL TESORO</t>
  </si>
  <si>
    <t>00099021001 DEPOSITO DE EFECTIVO, DEPOSITANTE: MARIO ALEJANDRO ROCA ALVAREZ, CONCEPTO: REGULARIZACION DE TOPE SALARIAL GESTION 2021, CUENTA DE DEPOSITO: CUENTA UNICA DEL TESORO</t>
  </si>
  <si>
    <t>00046024204 DEPOSITO DE EFECTIVO, DEPOSITANTE: RATZI CABALLERO CASTRO, CONCEPTO: REVERSION SALDO NO EJECUTADO, CUENTA DE DEPOSITO: CUENTA UNICA DEL TESORO</t>
  </si>
  <si>
    <t>00099021001 DEPOSITO DE EFECTIVO, DEPOSITANTE: RONALD IGOR PARDO ZAPATA, CONCEPTO: DEVOLUCION RECURSOS, CUENTA DE DEPOSITO: CUENTA UNICA DEL TESORO /DJBR.</t>
  </si>
  <si>
    <t>00099021001 DEPOSITO DE EFECTIVO, DEPOSITANTE: TATIANA MARUSIA QUIROGA MORALES, CONCEPTO: DOBLE PERCEPCIÓN POR LA DUODECIMA DEL PERIODO ENERO 2021, CUENTA DE DEPOSITO: CUENTA UNICA DEL TESORO</t>
  </si>
  <si>
    <t>00099021001 DEPOSITO DE EFECTIVO, DEPOSITANTE: CARLOS DENCEL PELAEZ PACHECO, CONCEPTO: RENUMERACION MAXIMA PERMITIDA ENERO 2023, CUENTA DE DEPOSITO: CUENTA UNICA DEL TESORO</t>
  </si>
  <si>
    <t>00212012001 DEPOSITO DE EFECTIVO, DEPOSITANTE: INRA, CONCEPTO: DEVOLUCION DE VIATICOS DE LA GESTION 2022 PREVENTIVO 1983, CUENTA DE DEPOSITO: CUENTA UNICA DEL TESORO</t>
  </si>
  <si>
    <t>00053011103 DEPOSITO DE EFECTIVO, DEPOSITANTE: JUDITH ROMERO CALDERON, CONCEPTO: REPOSICION DE CREDENCIAL, CUENTA DE DEPOSITO: CUENTA UNICA DEL TESORO</t>
  </si>
  <si>
    <t>00046171101 DEPOSITO DE EFECTIVO, DEPOSITANTE: BELLESUR SRL, CONCEPTO: PAGO SANCIÓN INCUMPLIMIENTO A LA NORMA, INGRESOS POR VENTA DE SERVICIOS PAGO 4TA CUOTA, CUENTA DE DEPOSITO: CUENTA UNICA DEL TESORO</t>
  </si>
  <si>
    <t>00099021001 DEPOSITO DE EFECTIVO, DEPOSITANTE: CRISTHIAN PABLO BUSTILLOS JIMENEZ, CONCEPTO: DEVOLUCION DE CAMISA INSTITUCIONAL, CUENTA DE DEPOSITO: CUENTA UNICA DEL TESORO /DJBR.</t>
  </si>
  <si>
    <t>00283042001 DEPOSITO DE EFECTIVO, DEPOSITANTE: GABRIEL MERCADO BUSTILLOS, CONCEPTO: DEVOLUCIÓN DE VIÁTICOS, CUENTA DE DEPOSITO: CUENTA UNICA DEL TESORO</t>
  </si>
  <si>
    <t>00099021001 DEPOSITO DE EFECTIVO, DEPOSITANTE: JESUS VICTOR GONZALES MILAN, CONCEPTO: DEVOLUCION EXAMEN PRE OCUPACIONAL, CUENTA DE DEPOSITO: CUENTA UNICA DEL TESORO</t>
  </si>
  <si>
    <t>00041031107 DEPOSITO DE EFECTIVO, DEPOSITANTE: RAYNER WALTER PEMINTEL IBAÑEZ, CONCEPTO: DEVOLUCION DE RECURSOS NO UTILIZADOS (PRUEBA COVID-19), CUENTA DE DEPOSITO: CUENTA UNICA DEL TESORO</t>
  </si>
  <si>
    <t>00099021001 DEPOSITO DE EFECTIVO, DEPOSITANTE: ALICIA SDENKA SAAVEDRA LOREDO, CONCEPTO: DEVOLUCIÓN DE DEUDA FORM CD/DP-001, CUENTA DE DEPOSITO: CUENTA UNICA DEL TESORO /DJBR.</t>
  </si>
  <si>
    <t>00041031107 DEPOSITO DE EFECTIVO, DEPOSITANTE: FERNANDO VIDAL TORRICO, CONCEPTO: DEVOLUCION DE RECURSOS NO UTILIZADOS (PRUEBA COVID-19), CUENTA DE DEPOSITO: CUENTA UNICA DEL TESORO</t>
  </si>
  <si>
    <t>00041031107 DEPOSITO DE EFECTIVO, DEPOSITANTE: FERNANDO VIDAL TORRICO, CONCEPTO: DEVOLUCION DE RECURSOS NO UTILIZADOS (PASAJES TERRESTRES), CUENTA DE DEPOSITO: CUENTA UNICA DEL TESORO</t>
  </si>
  <si>
    <t>00041031107 DEPOSITO DE EFECTIVO, DEPOSITANTE: FERNANDO VIDAL TORRICO, CONCEPTO: DEVOLUCION DE RECURSOS NO UTILIZADOS (VIATICOS URBANOS), CUENTA DE DEPOSITO: CUENTA UNICA DEL TESORO</t>
  </si>
  <si>
    <t>00099021001 DEPOSITO DE EFECTIVO, DEPOSITANTE: RONALD NELSON MACHACA ZARATE, CONCEPTO: DEVOLUCIÓN DE PASAJE, CUENTA DE DEPOSITO: CUENTA UNICA DEL TESORO /DJBR.</t>
  </si>
  <si>
    <t>00099021001 DEPOSITO DE EFECTIVO, DEPOSITANTE: IVAN CARLOS ARANDIA LEDEZMA, CONCEPTO: EXCEDENTE DE LA RENUMERACION PERMITIDA EN EL SECTOR PUBLICO CORRESPONDIENTE AL MES DE ENERO 2023, CUENTA DE DEPOSITO: CUENTA UNICA DEL TESORO</t>
  </si>
  <si>
    <t>00099021001 DEPOSITO DE EFECTIVO, DEPOSITANTE: MAGALY L. GOMEZ ARANIBAR, CONCEPTO: DEVOLUCION DE VIATICOS MEDIA JORNADA DEL 08/02/2023, CUENTA DE DEPOSITO: CUENTA UNICA DEL TESORO /DJBR.</t>
  </si>
  <si>
    <t>00290012001 DEP.DE CHEQ.AJENOS,RET.DE CAM.,CONCEPTO: TRAMITE N° 8835012, DEPÓSITO EFECTUADO PARA REGISTRO COMO OTROS INGRESOS,DEP.: SERVICIO DE IMPUESTOS NACIONALES , PROCEDENCIA: BANCO UNION S.A., CHEQUE: 7069, FECHA DE EMISION:06/02/2023</t>
  </si>
  <si>
    <t>00290012001 DEP.DE CHEQ.AJENOS,RET.DE CAM.,CONCEPTO: TRAMITE N° 8834534, DEPÓSITO EFECTUADO PARA REGISTRO COMO OTROS INGRESOS,DEP.: SERVICIO DE IMPUESTOS NACIONALES , PROCEDENCIA: BANCO UNION S.A., CHEQUE: 7070, FECHA DE EMISION:06/02/2023</t>
  </si>
  <si>
    <t>00290012001 DEP.DE CHEQ.AJENOS,RET.DE CAM.,CONCEPTO: TRAMITE N° 8837154, DEPÓSITO EFECTUADO PARA REGISTRO COMO OTROS INGRESOS,DEP.: SERVICIO DE IMPUESTOS NACIONALES , PROCEDENCIA: BANCO UNION S.A., CHEQUE: 7068, FECHA DE EMISION:06/02/2023</t>
  </si>
  <si>
    <t>00099021001 DEP.DE CHEQ.AJENOS,RET.DE CAM.,CONCEPTO: TRAMITE N° 8837154 DEPÓSITO POR CONCEPTO DE CONVENIO DOBLE PERCEPCION - SENASIR,DEP.: SERVICIO DE IMPUESTOS NACIONALES , PROCEDENCIA: BANCO UNION S.A., CHEQUE: 7067, FECHA DE EMISION:06/02/2023</t>
  </si>
  <si>
    <t>00660122001 DEP.DE CHEQ.AJENOS,RET.DE CAM.,CONCEPTO: DEVOLUCIÓN DE VIÁTICOS DE JUAN CARLOS MEDINA CAMARA SG DEVENGADO 808, CUENTA POR COBRAR GEST. 2022,DEP.: ORGANO JUDICIAL - DISTRITO SANTA CRUZ</t>
  </si>
  <si>
    <t>00099021001 DEP.DE CHEQ.AJENOS,RET.DE CAM.,CONCEPTO: OTROS INGRESOS,DEP.: TRIBUNAL SUPREMO ELECTORAL , PROCEDENCIA: BANCO UNION S.A., CHEQUE: 540, FECHA DE EMISION:14/02/2023</t>
  </si>
  <si>
    <t>00670012003 DEP.DE CHEQ.AJENOS,RET.DE CAM.,CONCEPTO: OTROS INGRESOS,DEP.: TRIBUNAL SUPREMO ELECTORAL , PROCEDENCIA: BANCO UNION S.A., CHEQUE: 541, FECHA DE EMISION:14/02/2023</t>
  </si>
  <si>
    <t>00099021001 DEP.DE CHEQ.AJENOS,RET.DE CAM.,CONCEPTO: GASTON ENRIQUE ARANIBAR BELTRAN,DEP.: BANCO UNION S.A. , PROCEDENCIA: BANCO UNION S.A., CHEQUE: 187969, FECHA DE EMISION:15/02/2023</t>
  </si>
  <si>
    <t>00099021001 DEP.DE CHEQ.AJENOS,RET.DE CAM.,CONCEPTO: DEVOLUCIÓN DE SALDOS NO EJECUTADOS GAMLA - PROGRAMA BOLIVIA CAMBIA UPRE CONST. PUENTE BELMONTE,DEP.: GOBIERNO AUTONOMO MUNICIPAL DE LA ASUNTA</t>
  </si>
  <si>
    <t>00099021001 DEPOSITO DE EFECTIVO, DEPOSITANTE: GROVER ANTONIO FLORES ARANIBAR, CONCEPTO: CONVENIO DOBLE PERCEPCION - SENASIR, CUENTA DE DEPOSITO: CUENTA UNICA DEL TESORO</t>
  </si>
  <si>
    <t>00046171101 DEPOSITO DE EFECTIVO, DEPOSITANTE: EMPRESA: ZABIM SRL, CONCEPTO: SANCION POR INCUMPLIMIENTO A REINSCRIPCION GESTION 2020,2021,2022, CUENTA DE DEPOSITO: CUENTA UNICA DEL TESORO</t>
  </si>
  <si>
    <t>00294014101 DEPOSITO DE EFECTIVO, DEPOSITANTE: COTEL RL, CONCEPTO: DEVOLUCION POR TRANSFERENCIA ERRONEA DE UNIBOL A COTEL RL, CUENTA DE DEPOSITO: CUENTA UNICA DEL TESORO</t>
  </si>
  <si>
    <t>00086011109 DEPOSITO DE EFECTIVO, DEPOSITANTE: FABIAN MIGUEL SANTA CRUZ SORIANO, CONCEPTO: REPOSICIÓN DE CREDENCIAL FABIAN MIGUEL SANTA CRUZ SORIANO, CUENTA DE DEPOSITO: CUENTA UNICA DEL TESORO</t>
  </si>
  <si>
    <t>00099021001 DEPOSITO DE EFECTIVO, DEPOSITANTE: ROBERTO PABLO DELGADILLO VASQUEZ 3751873CB., CONCEPTO: CONSUMO DE TRAFICO EXCEDENTE DE LA LINEA 71526000, DEVOLUCION AL TGN, RECURSOS ORDINARIOS (PAGO 1), CUENTA DE DEPOSITO: CUENTA UNICA DEL TESORO /DJBR.</t>
  </si>
  <si>
    <t>00099021001 DEPOSITO DE EFECTIVO, DEPOSITANTE: AISEM - ROGER S. MONTEVILLA, CONCEPTO: DEVOLUCION DE PASAJES AEREOS, CUENTA DE DEPOSITO: CUENTA UNICA DEL TESORO</t>
  </si>
  <si>
    <t>00099021001 DEPOSITO DE EFECTIVO, DEPOSITANTE: PEDRO PABLO BAPTISTA RAMIREZ, CONCEPTO: DOBLE PERSEPCIÓN, CUENTA DE DEPOSITO: CUENTA UNICA DEL TESORO /DJBR.</t>
  </si>
  <si>
    <t>00046171101 DEPOSITO DE EFECTIVO, DEPOSITANTE: GREGORIA GONZALES CHALLAPA, CONCEPTO: SANCION POR INCUMPLIMIENTO A LA REINSCRIPCION A LA GESTION 2023, CUENTA DE DEPOSITO: CUENTA UNICA DEL TESORO</t>
  </si>
  <si>
    <t>00016018001 DEPOSITO DE EFECTIVO, DEPOSITANTE: RUTH POMA HILARI, CONCEPTO: DEVOLUCIÓN, CUENTA DE DEPOSITO: CUENTA UNICA DEL TESORO</t>
  </si>
  <si>
    <t>00086057010 DEPOSITO DE EFECTIVO, DEPOSITANTE: CARLA ANDREA SANCHEZ TAPIA, CONCEPTO: DEVOLUCION DE RECURSOS, CUENTA DE DEPOSITO: CUENTA UNICA DEL TESORO</t>
  </si>
  <si>
    <t>00283042001 DEPOSITO DE EFECTIVO, DEPOSITANTE: ENRIQUE CALZADA ALVARADO CI. 3434548LP, CONCEPTO: DEVOLUCION DE VIATICOS (ENRIQUE CALZADA ALVARADO), CUENTA DE DEPOSITO: CUENTA UNICA DEL TESORO</t>
  </si>
  <si>
    <t>00513012003 DEPOSITO DE EFECTIVO, DEPOSITANTE: MARIA ISABEL BARCA YUJRA, CONCEPTO: DEVOLUCION, CUENTA DE DEPOSITO: CUENTA UNICA DEL TESORO</t>
  </si>
  <si>
    <t>00099021001 DEPOSITO DE EFECTIVO, DEPOSITANTE: ENRIQUE RODOLFO TORREZ AMARU-A.J., CONCEPTO: DEVOLUCION DE RECURSOS POR CAMISA INSTITUCIONAL, CUENTA DE DEPOSITO: CUENTA UNICA DEL TESORO</t>
  </si>
  <si>
    <t>00099021001 DEPOSITO DE EFECTIVO, DEPOSITANTE: MARCO ANTONIO TAPIA FLORES, CONCEPTO: DEVOLUCION POR DOBLE PERCEPCION, CUENTA DE DEPOSITO: CUENTA UNICA DEL TESORO /DJBR.</t>
  </si>
  <si>
    <t>00041031107 DEPOSITO DE EFECTIVO, DEPOSITANTE: MARCOS GIOVANNY MIRANDA ALABY, CONCEPTO: DEVOLUCIÓN DE RECURSOS NO UTILIZADOS (PASAJES TERRESTRES), CUENTA DE DEPOSITO: CUENTA UNICA DEL TESORO</t>
  </si>
  <si>
    <t>00046171101 DEPOSITO DE EFECTIVO, DEPOSITANTE: CORMED, CONCEPTO: SANCIÓN POR INCUMPLIMIENTO A LA NORMA GESTIÓN 2022, CUENTA DE DEPOSITO: CUENTA UNICA DEL TESORO</t>
  </si>
  <si>
    <t>00041031107 DEPOSITO DE EFECTIVO, DEPOSITANTE: OMAR CESAR CALLISAYA MAMANI, CONCEPTO: DEVOLUCIÓN DE RECUROS NO UTILIZADOS - PASAJES TERRESTRES, CUENTA DE DEPOSITO: CUENTA UNICA DEL TESORO</t>
  </si>
  <si>
    <t>00099021001 DEPOSITO DE EFECTIVO, DEPOSITANTE: MINISTERIO PUBLICO, CONCEPTO: DEVOLUCION DE PASAJE POR LA DRA LUPE FLORES QUISPE, CUENTA DE DEPOSITO: CUENTA UNICA DEL TESORO</t>
  </si>
  <si>
    <t>00099021001 DEP.DE CHEQ.AJENOS,RET.DE CAM.,CONCEPTO: DEVOLUCIÓN DE PASAJES AEREOS INTERNACIONALES,DEP.: CONSEJEROS DE VIAJES SRL , PROCEDENCIA: BANCO NACIONAL DE BOLIVIA S.A., CHEQUE: 895750, FECHA DE EMISION:16/02/2023</t>
  </si>
  <si>
    <t>00513212001 DEP.DE CHEQ.AJENOS,RET.DE CAM.,CONCEPTO: REVERSION DE FONDOS,DEP.: Y.P.F.B. , PROCEDENCIA: BANCO UNION S.A., CHEQUE: 479, FECHA DE EMISION:14/02/2023</t>
  </si>
  <si>
    <t>00513212001 DEP.DE CHEQ.AJENOS,RET.DE CAM.,CONCEPTO: REVERSION DE FONDOS,DEP.: Y.P.F.B. , PROCEDENCIA: BANCO UNION S.A., CHEQUE: 480, FECHA DE EMISION:14/02/2023</t>
  </si>
  <si>
    <t>00513212001 DEP.DE CHEQ.AJENOS,RET.DE CAM.,CONCEPTO: REVERSION DE FONDOS,DEP.: Y.P.F.B. , PROCEDENCIA: BANCO UNION S.A., CHEQUE: 461, FECHA DE EMISION:09/02/2023</t>
  </si>
  <si>
    <t>00513212001 DEP.DE CHEQ.AJENOS,RET.DE CAM.,CONCEPTO: REVERSION DE FONDOS,DEP.: Y.P.F.B. , PROCEDENCIA: BANCO UNION S.A., CHEQUE: 482, FECHA DE EMISION:14/02/2023</t>
  </si>
  <si>
    <t>00513212001 DEP.DE CHEQ.AJENOS,RET.DE CAM.,CONCEPTO: REVERSION DE FONDOS,DEP.: Y.P.F.B. , PROCEDENCIA: BANCO UNION S.A., CHEQUE: 481, FECHA DE EMISION:14/02/2023</t>
  </si>
  <si>
    <t>00015011108 DEP.DE CHEQ.AJENOS,RET.DE CAM.,CONCEPTO: DEPÓSITO A LA CUT,DEP.: MINISTERIO DE GOBIERNO , PROCEDENCIA: BANCO UNION S.A., CHEQUE: 52217, FECHA DE EMISION:14/02/2023</t>
  </si>
  <si>
    <t>00099021001 DEP.DE CHEQ.AJENOS,RET.DE CAM.,CONCEPTO: DEVOLUCIÓN DE COTIZACIONES EXCESO EMP. FBP,DEP.: FUTURO DE BOLIVIA S.A. AFP , PROCEDENCIA: BANCO DE CREDITO DE BOLIVIA S.A., CHEQUE: 68930, FECHA DE EMISION:15/02/2023</t>
  </si>
  <si>
    <t>00099021001 DEP.DE CHEQ.AJENOS,RET.DE CAM.,CONCEPTO: DEVOLUCIÓN COTIZACIÓN EXCESO EMPLEADOR,DEP.: FUTURO DE BOLIVIA S.A. AFP , PROCEDENCIA: BANCO DE CREDITO DE BOLIVIA S.A., CHEQUE: 68931, FECHA DE EMISION:15/02/2023</t>
  </si>
  <si>
    <t>00030011102 DEP.DE CHEQ.AJENOS,RET.DE CAM.,CONCEPTO: DEVOLUCION PASAJE AEREO MIGUEL SALAZAR C31-2-37/2022,DEP.: MIGUEL SALAZAR LIMA , PROCEDENCIA: BANCO UNION S.A., CHEQUE: 959, FECHA DE EMISION:15/02/2023</t>
  </si>
  <si>
    <t>00099021001 DEP.DE CHEQ.AJENOS,RET.DE CAM.,CONCEPTO: EDDY WILMER LAURA BALTAZAR,DEP.: BANCO UNION SA , PROCEDENCIA: BANCO UNION S.A., CHEQUE: 187973, FECHA DE EMISION:16/02/2023</t>
  </si>
  <si>
    <t>00099021001 DEP.DE CHEQ.AJENOS,RET.DE CAM.,CONCEPTO: JUAN CARLOS VALERIO MOLINA MALDONADO,DEP.: BANCO UNION SA , PROCEDENCIA: BANCO UNION S.A., CHEQUE: 187972, FECHA DE EMISION:16/02/2023 /DJBR.</t>
  </si>
  <si>
    <t>00099021001 DEP.DE CHEQ.AJENOS,RET.DE CAM.,CONCEPTO: GLADIS CLEMENCIA PATZY CALVIMONTES,DEP.: BANCO UNION SA , PROCEDENCIA: BANCO UNION S.A., CHEQUE: 187970, FECHA DE EMISION:16/02/2023</t>
  </si>
  <si>
    <t>00099021001 DEPOSITO DE EFECTIVO, DEPOSITANTE: GOYTIA MORALES JOSE CI :1271669, CONCEPTO: DEVOLUCION DE SALARIO EXCEDENTE ASIGNADO AL PRESIDENTE MES DE ENERO 2023, CUENTA DE DEPOSITO: CUENTA UNICA DEL TESORO</t>
  </si>
  <si>
    <t>00099021001 DEPOSITO DE EFECTIVO, DEPOSITANTE: SARDINAS CRUZ ARMANDO CI:3707041, CONCEPTO: DEVOLUCION DE SALARIO EXCEDENTE ASIGNADO AL PRESIDENTE MES DE ENERO 2023, CUENTA DE DEPOSITO: CUENTA UNICA DEL TESORO</t>
  </si>
  <si>
    <t>00099021001 DEPOSITO DE EFECTIVO, DEPOSITANTE: ABDON COAQUIRA HUMEREZ, CONCEPTO: DOBLE PERCEPCION POR LOS MESES:ENERO - FEBRERO 2021, CUENTA DE DEPOSITO: CUENTA UNICA DEL TESORO</t>
  </si>
  <si>
    <t>00041021101 DEPOSITO DE EFECTIVO, DEPOSITANTE: LIMBER DARIO ALARCON HUANCA, CONCEPTO: DEVOLUCION DE FONDOS EN AVANCE NO UTILIZADOS, CUENTA DE DEPOSITO: CUENTA UNICA DEL TESORO</t>
  </si>
  <si>
    <t>00213012001 DEPOSITO DE EFECTIVO, DEPOSITANTE: DINA RAQUEL RAMIREZ RODRIGUEZ, CONCEPTO: DEVOLUCION DE PASAJES, CUENTA DE DEPOSITO: CUENTA UNICA DEL TESORO</t>
  </si>
  <si>
    <t>00597012001 DEPOSITO DE EFECTIVO, DEPOSITANTE: MIGUEL ANGEL VINAYA CRUZ, CONCEPTO: DEPÓSITO POR ADEUDOS REGISTRADOS EN ESTADOS FINANCIEROS COMIBOL GESTIÓN 2017, CUENTA DE DEPOSITO: CUENTA UNICA DEL TESORO</t>
  </si>
  <si>
    <t>00046171101 DEPOSITO DE EFECTIVO, DEPOSITANTE: IMPRODENT LTDA, CONCEPTO: PAGO SANCION PECUNARIA, CUENTA DE DEPOSITO: CUENTA UNICA DEL TESORO</t>
  </si>
  <si>
    <t>00099021001 DEPOSITO DE EFECTIVO, DEPOSITANTE: CAFETERIA "ELY", CONCEPTO: DEVOLUCIÓN DE RECURSOS ORDINARIOS DICIEMBRE - 2022, CUENTA DE DEPOSITO: CUENTA UNICA DEL TESORO</t>
  </si>
  <si>
    <t>00041031107 DEPOSITO DE EFECTIVO, DEPOSITANTE: JORGE LUIS CUSI SARZURI, CONCEPTO: DEVOLUCION DE RECURSOS NO UTILIZADOS PASAJES TERRESTRES, CUENTA DE DEPOSITO: CUENTA UNICA DEL TESORO</t>
  </si>
  <si>
    <t>00378012002 DEPOSITO DE EFECTIVO, DEPOSITANTE: NICANOR CALLE CALLE - SENTAEX, CONCEPTO: DEVOLUCION DE FONDOS EN AVANCE NRO PREVENTIVO 46, CUENTA DE DEPOSITO: CUENTA UNICA DEL TESORO</t>
  </si>
  <si>
    <t>00132042002 DEPOSITO DE EFECTIVO, DEPOSITANTE: JUAN PABLO SALLES GUZMAN, CONCEPTO: DEVOLUCION DE FONDOS EN AVANCE, CUENTA DE DEPOSITO: CUENTA UNICA DEL TESORO</t>
  </si>
  <si>
    <t>00423142001 DEPOSITO DE EFECTIVO, DEPOSITANTE: CAJA DE SALUD DE CAMINOS Y RA, CONCEPTO: DEVOLUCION DE RETROACTIVO, CUENTA DE DEPOSITO: CUENTA UNICA DEL TESORO</t>
  </si>
  <si>
    <t>00099021001 DEPOSITO DE EFECTIVO, DEPOSITANTE: GOBIERNO AUTONOMO MUNICIPAL DE BATALLAS, CONCEPTO: DEVOLUCIÓN SALDO NO EJECUTADO G.A.M. BATALLAS PROGRAMA BOLIVIA CAMBIA GESTIÓN 2022, CUENTA DE DEPOSITO: CUENTA UNICA DEL TESORO</t>
  </si>
  <si>
    <t>00597012001 DEPOSITO DE EFECTIVO, DEPOSITANTE: JESUS REYNALDO COCHI LIMACHI, CONCEPTO: DEUDA REGISTRADA EN COMIBOL EN LA GESTIÓN 2017, CUENTA DE DEPOSITO: CUENTA UNICA DEL TESORO</t>
  </si>
  <si>
    <t>00283042001 DEPOSITO DE EFECTIVO, DEPOSITANTE: JOSE RAMIRO ARNEZ FERNANDEZ, CONCEPTO: DEVOLUCIÓN DE VIATICOS DE JOSE RAMIRO ARNEZ FERNANDEZ, CUENTA DE DEPOSITO: CUENTA UNICA DEL TESORO</t>
  </si>
  <si>
    <t>00046171101 DEPOSITO DE EFECTIVO, DEPOSITANTE: EMPRESA FAINBO, CONCEPTO: SANCIÓN POR INCUMPLIMIENTO A LA NORMA SEGÚN RES. ADM. S/113 DE FECHA 26/OCT/2022, CUENTA DE DEPOSITO: CUENTA UNICA DEL TESORO</t>
  </si>
  <si>
    <t>00099021001 DEP.DE CHEQ.AJENOS,RET.DE CAM.,CONCEPTO: FRACCION COMPLEMENTARIA MENSUAL,DEP.: FUTURO DE BOLIVIA SA AFP , PROCEDENCIA: BANCO DE CREDITO DE BOLIVIA S.A., CHEQUE: 68936, FECHA DE EMISION:17/02/2023</t>
  </si>
  <si>
    <t>00099021001 DEP.DE CHEQ.AJENOS,RET.DE CAM.,CONCEPTO: COMPENSACION MENSUAL DE COTIZACIONES,DEP.: FUTURO DE BOLIVIA SA AFP , PROCEDENCIA: BANCO DE CREDITO DE BOLIVIA S.A., CHEQUE: 68935, FECHA DE EMISION:17/02/2023</t>
  </si>
  <si>
    <t>00099021001 DEP.DE CHEQ.AJENOS,RET.DE CAM.,CONCEPTO: DEVOLUCION DE RECURSOS,DEP.: AGENCIA BOLIVIANA DE ENERGIA NUCLEAR , PROCEDENCIA: BANCO UNION S.A., CHEQUE: 502, FECHA DE EMISION:09/02/2023</t>
  </si>
  <si>
    <t>00078034201 DEP.DE CHEQ.AJENOS,RET.DE CAM.,CONCEPTO: DEVOLUCION POR CONCILIACION CON TALLER SURGAS EQUIPOS NO REPORTADOS EN BASE DE DATOS ANH,DEP.: ROSSMERY NELLY ARUQUIPA MAMANI , PROCEDENCIA: BANCO UNION S.A., CHEQUE: 157, FECHA DE EMISION:14/02/2023</t>
  </si>
  <si>
    <t>00099021001 DEP.DE CHEQ.AJENOS,RET.DE CAM.,CONCEPTO: DEVOLUCION AETN,DEP.: CAJA DE SALUD DE LA BANCA PRIVADA , PROCEDENCIA: BANCO NACIONAL DE BOLIVIA S.A., CHEQUE: 3599370, FECHA DE EMISION:07/02/2023</t>
  </si>
  <si>
    <t>00078034201 DEP.DE CHEQ.AJENOS,RET.DE CAM.,CONCEPTO: DEVOLUCION POR DESCUENTO DE LICENCIA SIN GOCE DE HABERES FUENTE 42- ORGANISMO 230,DEP.: ROSSMERY ARUQUIPA , PROCEDENCIA: BANCO UNION S.A., CHEQUE: 159, FECHA DE EMISION:15/02/2023</t>
  </si>
  <si>
    <t>00099021001 DEP.DE CHEQ.AJENOS,RET.DE CAM.,CONCEPTO: DEVOLUCION APS,DEP.: CAJA DE SALUD DE LA BANCA PRIVADA , PROCEDENCIA: BANCO NACIONAL DE BOLIVIA S.A., CHEQUE: 3599405, FECHA DE EMISION:07/02/2023</t>
  </si>
  <si>
    <t>00595012002 DEP.DE CHEQ.AJENOS,RET.DE CAM.,CONCEPTO: DEVOLUCION A GESTORA PUBLICA,DEP.: CAJA DE SALUD DE LA BANCA PRIVADA , PROCEDENCIA: BANCO NACIONAL DE BOLIVIA S.A., CHEQUE: 3598912, FECHA DE EMISION:07/02/2023</t>
  </si>
  <si>
    <t>00099021001 DEP.DE CHEQ.AJENOS,RET.DE CAM.,CONCEPTO: DEVOLUCION IDB 2014, DEPARTAMENTAL DE COCHABAMBA,DEP.: MINISTERIO DE EDUCACION , PROCEDENCIA: BANCO UNION S.A., CHEQUE: 448, FECHA DE EMISION:16/02/2023</t>
  </si>
  <si>
    <t>00595012002 DEP.DE CHEQ.AJENOS,RET.DE CAM.,CONCEPTO: DEVOLUCION A GESTORA PUBLICA,DEP.: CAJA DE SALUD DE LA BANCA PRIVADA , PROCEDENCIA: BANCO NACIONAL DE BOLIVIA S.A., CHEQUE: 3599160, FECHA DE EMISION:07/02/2023</t>
  </si>
  <si>
    <t>00595012002 DEP.DE CHEQ.AJENOS,RET.DE CAM.,CONCEPTO: DEVOLUCION A GESTORA PUBLICA,DEP.: CAJA DE SALUD DE LA BANCA PRIVADA , PROCEDENCIA: BANCO NACIONAL DE BOLIVIA S.A., CHEQUE: 3599088, FECHA DE EMISION:07/02/2023</t>
  </si>
  <si>
    <t>00099021001 DEP.DE CHEQ.AJENOS,RET.DE CAM.,CONCEPTO: DEVOLUCION IBD,DEP.: MINISTERIO DE EDUCACION , PROCEDENCIA: BANCO UNION S.A., CHEQUE: 447, FECHA DE EMISION:16/02/2023</t>
  </si>
  <si>
    <t>00578012002 DEP.DE CHEQ.AJENOS,RET.DE CAM.,CONCEPTO: REVERSION,DEP.: BOLIVIANA DE AVIACION , PROCEDENCIA: BANCO UNION S.A., CHEQUE: 16318, FECHA DE EMISION:17/02/2023</t>
  </si>
  <si>
    <t>00578012002 DEP.DE CHEQ.AJENOS,RET.DE CAM.,CONCEPTO: REVERSION,DEP.: BOLIVIANA DE AVIACION , PROCEDENCIA: BANCO UNION S.A., CHEQUE: 16317, FECHA DE EMISION:17/02/2023</t>
  </si>
  <si>
    <t>00041031107 DEPOSITO DE EFECTIVO, DEPOSITANTE: LUIS ESTEBAN FLORES SAMO, CONCEPTO: DEVOLUCION DE RECUSOS NO UTILIZADOS -PASAJES TERRESTRES, CUENTA DE DEPOSITO: CUENTA UNICA DEL TESORO</t>
  </si>
  <si>
    <t>00041031107 DEPOSITO DE EFECTIVO, DEPOSITANTE: LUIS ESTEBAN FLORES SAMO, CONCEPTO: DEVOLUCION DE RECURSOS NO UTILIZADOS -FLETES, CUENTA DE DEPOSITO: CUENTA UNICA DEL TESORO</t>
  </si>
  <si>
    <t>00099021001 DEPOSITO DE EFECTIVO, DEPOSITANTE: FREDY MOISES FLORES MAMANI, CONCEPTO: COBRO INDEBIDO DEL P.R.A., CUENTA DE DEPOSITO: CUENTA UNICA DEL TESORO</t>
  </si>
  <si>
    <t>00099021001 DEPOSITO DE EFECTIVO, DEPOSITANTE: EMILIANA LIMACHI POMA, CONCEPTO: COBRO INDEBIDO DEVOLUCION, CUENTA DE DEPOSITO: CUENTA UNICA DEL TESORO</t>
  </si>
  <si>
    <t>00670082001 DEPOSITO DE EFECTIVO, DEPOSITANTE: TED TARIJA, CONCEPTO: DEVOLUCIÓN DE PAGO 2022, CUENTA DE DEPOSITO: CUENTA UNICA DEL TESORO</t>
  </si>
  <si>
    <t>00099021001 DEPOSITO DE EFECTIVO, DEPOSITANTE: CLARIVEL AYALA PERROGON CI 3232504, CONCEPTO: DEVOLUCION DE SUELDOS Y SALARIOS, CUENTA DE DEPOSITO: CUENTA UNICA DEL TESORO</t>
  </si>
  <si>
    <t>00046134201 DEPOSITO DE EFECTIVO, DEPOSITANTE: JESUS EDGAR MACHICADO SALAS, CONCEPTO: DEVOLUCIÓN DE FONDOS NO EJECUTADOS AL PNFRFSS - MS Y D, CUENTA DE DEPOSITO: CUENTA UNICA DEL TESORO</t>
  </si>
  <si>
    <t>00213012001 DEPOSITO DE EFECTIVO, DEPOSITANTE: PRISCILA ANGELA RAMOS CHUQUIMIA, CONCEPTO: DEVOLUCION DE PASAJES, CUENTA DE DEPOSITO: CUENTA UNICA DEL TESORO</t>
  </si>
  <si>
    <t>00213012001 DEPOSITO DE EFECTIVO, DEPOSITANTE: VICTOR HUGO GUIBARRA ESCOBAR, CONCEPTO: DEVOLUCION DE PASAJES, CUENTA DE DEPOSITO: CUENTA UNICA DEL TESORO</t>
  </si>
  <si>
    <t>00132032001 DEPOSITO DE EFECTIVO, DEPOSITANTE: NINA CRUZ DE MACIAS IVONNE NATIVIDAD, CONCEPTO: DEVOLUCIÓN DE SALDO CONTRATO SEDEM - GJ - ECEBOL N° 145-2022, CUENTA DE DEPOSITO: CUENTA UNICA DEL TESORO</t>
  </si>
  <si>
    <t>00099021001 DEPOSITO DE EFECTIVO, DEPOSITANTE: MINISTERIO DE GOBIERNO DIPREVCON, CONCEPTO: DEVOLUCIÓN TOTAL POR LA ASIGNACIÓN DE FONDOS DEL SR. MIGUEL ALANOCA POMA PREV 2059, CUENTA DE DEPOSITO: CUENTA UNICA DEL TESORO</t>
  </si>
  <si>
    <t>00134012001 DEPOSITO DE EFECTIVO, DEPOSITANTE: CONSEJO NACIONAL DE VIVIENDA POLICIAL, CONCEPTO: DEVOLUCION DE RECURSOS C-31 N°38, CUENTA DE DEPOSITO: CUENTA UNICA DEL TESORO</t>
  </si>
  <si>
    <t>00134012001 DEPOSITO DE EFECTIVO, DEPOSITANTE: CONSEJO NACIONAL DE VIVIENDA POLICIAL, CONCEPTO: DEVOLUCION DE RECURSOS C-31 N°39, CUENTA DE DEPOSITO: CUENTA UNICA DEL TESORO</t>
  </si>
  <si>
    <t>00389012001 DEPOSITO DE EFECTIVO, DEPOSITANTE: OF CENTRAL - MC4 SRL, CONCEPTO: DEVOLUCION DE RECURSOS POR PAGO EN DEMASIA C-31 N°778 DA 1, CUENTA DE DEPOSITO: CUENTA UNICA DEL TESORO</t>
  </si>
  <si>
    <t>00213012001 DEPOSITO DE EFECTIVO, DEPOSITANTE: LUIS JAVIER AGUILAR MORALES, CONCEPTO: DEVOLUCION DE PASAJES, CUENTA DE DEPOSITO: CUENTA UNICA DEL TESORO</t>
  </si>
  <si>
    <t>00192014101 DEPOSITO DE EFECTIVO, DEPOSITANTE: CLAUDIA AKEMI BELTRAN TEREBA, CONCEPTO: DEV RECURSOS SOBRANTES COMPRA TALONAROS C31-326.1.10/2019 FF 00.41-119, CLAUDIA BELTRAN TEREBA, CUENTA DE DEPOSITO: CUENTA UNICA DEL TESORO</t>
  </si>
  <si>
    <t>00378012002 DEPOSITO DE EFECTIVO, DEPOSITANTE: SENATEX-GLORIA LOURDES MAMANI SAICO, CONCEPTO: DEVOLUCION PREVENTIVO N°111, CUENTA DE DEPOSITO: CUENTA UNICA DEL TESORO</t>
  </si>
  <si>
    <t>00291034201 DEP.DE CHEQ.AJENOS,RET.DE CAM.,CONCEPTO: TRANSFERENCIA DE RECURSOS,DEP.: ADMINISTRADORA BOLIVIANA DE CARRETERAS -ABC , PROCEDENCIA: BANCO UNION S.A., CHEQUE: 34, FECHA DE EMISION:17/02/2023</t>
  </si>
  <si>
    <t>00291034101 DEP.DE CHEQ.AJENOS,RET.DE CAM.,CONCEPTO: TRANSFERENCIA DE RECURSOS,DEP.: ADMINISTRADORA BOLIVIANA DE CARRETERAS-ABC , PROCEDENCIA: BANCO UNION S.A., CHEQUE: 33, FECHA DE EMISION:17/02/2023</t>
  </si>
  <si>
    <t>00099021001 DEP.DE CHEQ.AJENOS,RET.DE CAM.,CONCEPTO: DEVOLUCION COTIZACION EXCESO,DEP.: FUTURO DE BOLIVIA SA - AFP , PROCEDENCIA: BANCO DE CREDITO DE BOLIVIA S.A., CHEQUE: 68937, FECHA DE EMISION:17/02/2023</t>
  </si>
  <si>
    <t>00378012002 DEPOSITO DE EFECTIVO, DEPOSITANTE: MADELEM MELANY TARQUI LUCANA, CONCEPTO: DEVOLUCIÓN PREVENTIVO NRO. 72, CUENTA DE DEPOSITO: CUENTA UNICA DEL TESORO</t>
  </si>
  <si>
    <t>00099021001 DEPOSITO DE EFECTIVO, DEPOSITANTE: CARMEN NADYA REVOLLO CRUZ, CONCEPTO: DEVOLUCION DE RECURSOS ORDINARIOS, CUENTA DE DEPOSITO: CUENTA UNICA DEL TESORO /DJBR.</t>
  </si>
  <si>
    <t>00212012001 DEPOSITO DE EFECTIVO, DEPOSITANTE: MARIA LOPEZ SEGALES CI.6019179LP, CONCEPTO: REPOSICION DE CREDENCIAL, CUENTA DE DEPOSITO: CUENTA UNICA DEL TESORO</t>
  </si>
  <si>
    <t>00213012001 DEPOSITO DE EFECTIVO, DEPOSITANTE: OSCAR NAIN PUITA RODRIGUEZ, CONCEPTO: DEVOLUCIÓN POR TASAS, CUENTA DE DEPOSITO: CUENTA UNICA DEL TESORO</t>
  </si>
  <si>
    <t>00213012001 DEPOSITO DE EFECTIVO, DEPOSITANTE: OSCAR NAIN PUITA RODRIGUEZ, CONCEPTO: DEVOLUCIÓN DE FONDOS EN AVANCE, CUENTA DE DEPOSITO: CUENTA UNICA DEL TESORO</t>
  </si>
  <si>
    <t>00015011108 DEPOSITO DE EFECTIVO, DEPOSITANTE: DANIEL REYNALDO CALLISAYA PAUCARA, CONCEPTO: DEVOLUCIÓN POR COSTO DE COMPRA DE PASAJE AEREO A NOMBRE DE FRANZ LAURA, CUENTA DE DEPOSITO: CUENTA UNICA DEL TESORO</t>
  </si>
  <si>
    <t>00251012001 DEPOSITO DE EFECTIVO, DEPOSITANTE: BERNARDINA CAMACHO, CONCEPTO: DEVOLUCIÓN DE SALDO EXCEDENTE DE REFRIGERIO - FEBRERO 2022, CUENTA DE DEPOSITO: CUENTA UNICA DEL TESORO</t>
  </si>
  <si>
    <t>00293034201 DEPOSITO DE EFECTIVO, DEPOSITANTE: MUSEO NACIONAL DE ARTE - FC BCB, CONCEPTO: DEVOLUCIÓN DE PAGO DE AGUINALDO EN EXCESO ( TATIANA SUAREZ Y DANIELA FRANCO), CUENTA DE DEPOSITO: CUENTA UNICA DEL TESORO</t>
  </si>
  <si>
    <t>00670012003 DEPOSITO DE EFECTIVO, DEPOSITANTE: IRMASOL, CONCEPTO: DEPÓSITO:POR DESTRUCCION DE BOLETAS ELECTORALES DE LAS ELECCIONES GENERALES DEL 2019, CUENTA DE DEPOSITO: CUENTA UNICA DEL TESORO</t>
  </si>
  <si>
    <t>00046134201 DEPOSITO DE EFECTIVO, DEPOSITANTE: JESUS EDGAR MACHICADO SALAS, CONCEPTO: DEVOLUCIÓN DE FONDOS NO EJECUTADOS PNFRFSS-MS Y D., CUENTA DE DEPOSITO: CUENTA UNICA DEL TESORO</t>
  </si>
  <si>
    <t>00041031107 DEPOSITO DE EFECTIVO, DEPOSITANTE: RENE DAVID CORONEL TRUJILLO, CONCEPTO: DEVOLUCIÓN DE PASAJES NO UTILIZADOS, CUENTA DE DEPOSITO: CUENTA UNICA DEL TESORO</t>
  </si>
  <si>
    <t>00041031107 DEPOSITO DE EFECTIVO, DEPOSITANTE: ARNOLDO COLQUE GUTIERREZ, CONCEPTO: DEVOLUCIÓN DE PASAJES NO UTILIZADOS, CUENTA DE DEPOSITO: CUENTA UNICA DEL TESORO</t>
  </si>
  <si>
    <t>00010011101 DEPOSITO DE EFECTIVO, DEPOSITANTE: FANY ELIA TIÑINI HUAYTA, CONCEPTO: DEVOLUCIÓN POR USI DE CRÉDITO EN DEMASIA DE LA LINEA COORPORATIVA 72011928, CUENTA DE DEPOSITO: CUENTA UNICA DEL TESORO</t>
  </si>
  <si>
    <t>00046171101 DEPOSITO DE EFECTIVO, DEPOSITANTE: EMPRESA: EVOLUCIONMEDIC SRL, CONCEPTO: SANCION POR INCUMPLIMIENTO A LA NORMA SEGUN RES. ADM N° S/175 DE FECHA 23/12/2022, CUENTA DE DEPOSITO: CUENTA UNICA DEL TESORO</t>
  </si>
  <si>
    <t>00099021001 DEPOSITO DE EFECTIVO, DEPOSITANTE: MENDOZA MOLLINEDO FERNANDO, CONCEPTO: DEVOLUCION POR EXAMEN PREOCUPACIONAL, CUENTA DE DEPOSITO: CUENTA UNICA DEL TESORO</t>
  </si>
  <si>
    <t>00099021001 DEPOSITO DE EFECTIVO, DEPOSITANTE: VILLCA MAMANI HEIDY TANIA, CONCEPTO: DEVOLUCION POR EXAMEN PREOCUPACIONAL, CUENTA DE DEPOSITO: CUENTA UNICA DEL TESORO</t>
  </si>
  <si>
    <t>00378012002 DEPOSITO DE EFECTIVO, DEPOSITANTE: SERVICIO NACIONAL TEXTIL - SENATEX, CONCEPTO: DEVOLUCION COMPROBANTE C-31 N° 163, CUENTA DE DEPOSITO: CUENTA UNICA DEL TESORO</t>
  </si>
  <si>
    <t>00283022001 DEPOSITO DE EFECTIVO, DEPOSITANTE: ROXANA ORTENCIA VELEZ NINA, CONCEPTO: DEVOLUCION PREVENTIVO 22.1, CUENTA DE DEPOSITO: CUENTA UNICA DEL TESORO</t>
  </si>
  <si>
    <t>00099021001 DEPOSITO DE EFECTIVO, DEPOSITANTE: JORGE LUIS CRUZ TAMBO, CONCEPTO: DEVOLUCION DE DOBLE ABONO DE REFRIGERIO POR 1 DIA EN FEBRERO DE 2022, CUENTA DE DEPOSITO: CUENTA UNICA DEL TESORO /DJBR.</t>
  </si>
  <si>
    <t>00099021001 DEPOSITO DE EFECTIVO, DEPOSITANTE: JORGE LUIS CRUZ TAMBO, CONCEPTO: DEVOLUCION DE DOBLE PERCEPCION DE REMUNERACION POR 1 DIA EN FEBRERO 2022, CUENTA DE DEPOSITO: CUENTA UNICA DEL TESORO /DJBR.</t>
  </si>
  <si>
    <t>00015011107 DEPOSITO DE EFECTIVO, DEPOSITANTE: JORGE COSTAS, CONCEPTO: PAGO CONTRAPARTE SERVICIO DE ENERGIA ELECTRICA CALLE CUBA N°1617, CUENTA DE DEPOSITO: CUENTA UNICA DEL TESORO</t>
  </si>
  <si>
    <t>00099021001 DEPOSITO DE EFECTIVO, DEPOSITANTE: MINISTERIO DE MEDIO AMBIENTE Y AGUA, CONCEPTO: DEVOLUCIÓN DE SALDO DE FONDO EN AVANCE, CUENTA DE DEPOSITO: CUENTA UNICA DEL TESORO</t>
  </si>
  <si>
    <t>00213012001 DEPOSITO DE EFECTIVO, DEPOSITANTE: ISRAEL BECKAR RIVERO COPA, CONCEPTO: DEVOLUCIÓN DE PASAJES, CUENTA DE DEPOSITO: CUENTA UNICA DEL TESORO</t>
  </si>
  <si>
    <t>00291014205 DEP.DE CHEQ.AJENOS,RET.DE CAM.,CONCEPTO: DEVOLUCION POR ABONO ERRONEO,DEP.: MICROEMPRESA RENACER , PROCEDENCIA: BANCO UNION S.A., CHEQUE: 294, FECHA DE EMISION:06/02/2023</t>
  </si>
  <si>
    <t>00290012001 DEP.DE CHEQ.AJENOS,RET.DE CAM.,CONCEPTO: TRAMITE N°8751429, DEPÓSITO EFECTUADO PARA REGISTRO COMO OTROS INGRESOS,DEP.: SERVICIO DE IMPUESTOS NACIONALES , PROCEDENCIA: BANCO UNION S.A., CHEQUE: 7086, FECHA DE EMISION:16/02/2023</t>
  </si>
  <si>
    <t>00290012001 DEP.DE CHEQ.AJENOS,RET.DE CAM.,CONCEPTO: TRAMITE N°8867235, DEPÓSITO EFECTUADO POR DESCUENTOS Y MULTAS A CONSULTORES DE LINEA,DEP.: SERVICIO DE IMPUESTOS NACIONALES , PROCEDENCIA: BANCO UNION S.A., CHEQUE: 7088, FECHA DE EMISION:17/02/2023</t>
  </si>
  <si>
    <t>00099021001 DEP.DE CHEQ.AJENOS,RET.DE CAM.,CONCEPTO: PAGO POR DESCUENTO RECURSOS PUBLICOS,DEP.: CAJA NACIONAL DE SALUD , PROCEDENCIA: BANCO UNION S.A., CHEQUE: 66138, FECHA DE EMISION:22/02/2023</t>
  </si>
  <si>
    <t>00099021001 DEP.DE CHEQ.AJENOS,RET.DE CAM.,CONCEPTO: REVERSION POR ERROR EN DIAS TRABAJADOS DE ARIAS MOLINA MARIA ELENA TDJ-COCHABAMBA ENERO /2023,DEP.: ORGANO JUDICIAL- DAF NACIONAL , PROCEDENCIA: BANCO UNION S.A., CHEQUE: 628, FECHA DE EMISION:17/02/2023</t>
  </si>
  <si>
    <t>00660012006 DEP.DE CHEQ.AJENOS,RET.DE CAM.,CONCEPTO: DEVOLUCION DE VIATICOS Y EXCESO DE LLAMADAS DE GESTIONES PASADAS,DEP.: ORGANO JUDICIAL- DISTRITO POTOSI , PROCEDENCIA: BANCO UNION S.A., CHEQUE: 278, FECHA DE EMISION:17/02/2023</t>
  </si>
  <si>
    <t>00287102001 DEP.DE CHEQ.AJENOS,RET.DE CAM.,CONCEPTO: INCAPACIDAD TEMPORAL MES DE OCTUBRE 2022,DEP.: CAJA DE SALUD CORDES , PROCEDENCIA: BANCO UNION S.A., CHEQUE: 29704, FECHA DE EMISION:31/01/2023</t>
  </si>
  <si>
    <t>00099021001 DEP.DE CHEQ.AJENOS,RET.DE CAM.,CONCEPTO: REVERSION POR PAGO DE VIATICOS PREV 4230 -2,DEP.: FUERZA AEREA BOLIVIANA , PROCEDENCIA: BANCO UNION S.A., CHEQUE: 15765, FECHA DE EMISION:22/02/2023</t>
  </si>
  <si>
    <t>00389012001 DEP.DE CHEQ.AJENOS,RET.DE CAM.,CONCEPTO: DEPÓSITO DE GARANTIAS REGIONAL LPZ,DEP.: NAABOL/LPZ/GARANTIAS , PROCEDENCIA: BANCO UNION S.A., CHEQUE: 193, FECHA DE EMISION:17/02/2023</t>
  </si>
  <si>
    <t>00099021001 DEP.DE CHEQ.AJENOS,RET.DE CAM.,CONCEPTO: REVERSION POR PAGO DE INTERNET PREV 2887-1,DEP.: FUERZA AEREA BOLIVIANA , PROCEDENCIA: BANCO UNION S.A., CHEQUE: 15764, FECHA DE EMISION:22/02/2023</t>
  </si>
  <si>
    <t>00389012001 DEP.DE CHEQ.AJENOS,RET.DE CAM.,CONCEPTO: DEPÓSITO DE GARANTIAS REGIONAL SANTA CRUZ,DEP.: NAABOL/SCZ/GARANTIAS , PROCEDENCIA: BANCO UNION S.A., CHEQUE: 195, FECHA DE EMISION:17/02/2023</t>
  </si>
  <si>
    <t>00389012001 DEP.DE CHEQ.AJENOS,RET.DE CAM.,CONCEPTO: DEPÓSITO DE GARANTIAS REGIONAL BNI,DEP.: NAABOL/BNI/GARANTIAS , PROCEDENCIA: BANCO UNION S.A., CHEQUE: 191, FECHA DE EMISION:17/02/2023</t>
  </si>
  <si>
    <t>00389012001 DEP.DE CHEQ.AJENOS,RET.DE CAM.,CONCEPTO: DEPÓSITO DE GARANTIAS REGIONAL CBB,DEP.: NAABOL/CBB/GARANTIAS , PROCEDENCIA: BANCO UNION S.A., CHEQUE: 192, FECHA DE EMISION:17/02/2023</t>
  </si>
  <si>
    <t>00598012001 DEPOSITO DE EFECTIVO, DEPOSITANTE: EDITORIAL DEL ESTADO -VIVIANA QUINTANILLA MORILLAS, CONCEPTO: ALQUILER PARA LA RENDICION PUBLICA DE CUENTAS FINAL GESTION 2022, CUENTA DE DEPOSITO: CUENTA UNICA DEL TESORO</t>
  </si>
  <si>
    <t>00526012001 DEPOSITO DE EFECTIVO, DEPOSITANTE: JAIME WINDSOR ALCON VARGAS, CONCEPTO: DEVOLUCION VIATICOS, CUENTA DE DEPOSITO: CUENTA UNICA DEL TESORO</t>
  </si>
  <si>
    <t>00099021001 DEPOSITO DE EFECTIVO, DEPOSITANTE: RENE PINTO CUELLAR, CONCEPTO: DEVOLUCION DE DEUDA, CUENTA DE DEPOSITO: CUENTA UNICA DEL TESORO /DJBR.</t>
  </si>
  <si>
    <t>00526012001 DEPOSITO DE EFECTIVO, DEPOSITANTE: JAIME REYNALDO AÑAHUAYA MARTINEZ, CONCEPTO: DEVOLUCIÓN DE VIÁTICOS, CUENTA DE DEPOSITO: CUENTA UNICA DEL TESORO</t>
  </si>
  <si>
    <t>00213012001 DEPOSITO DE EFECTIVO, DEPOSITANTE: MARCO ANTONIO CONDORI HUARACHI, CONCEPTO: DEVOLUCION DE PASAJES, CUENTA DE DEPOSITO: CUENTA UNICA DEL TESORO</t>
  </si>
  <si>
    <t>00046171101 DEPOSITO DE EFECTIVO, DEPOSITANTE: EMPRESA: INDUSTRIAS ULTRA, CONCEPTO: SANCION POR INCUMPLIMIENTO A REINSCRIPCION GESTION 2023, CUENTA DE DEPOSITO: CUENTA UNICA DEL TESORO</t>
  </si>
  <si>
    <t>00551012001 DEPOSITO DE EFECTIVO, DEPOSITANTE: RAMIRO GUILLERMO CASTRO QUISBERT, CONCEPTO: PAGO DE ALQUILER OFICINA 1 Y 2 EDIFICIO HANSA DEL MES DE ENERO DEL AÑO 2023, CUENTA DE DEPOSITO: CUENTA UNICA DEL TESORO</t>
  </si>
  <si>
    <t>00099021001 DEPOSITO DE EFECTIVO, DEPOSITANTE: LUCRECIA VELARDE VDA. DE FLORES, CONCEPTO: DEVOLUCION DE SUELDO, CUENTA DE DEPOSITO: CUENTA UNICA DEL TESORO</t>
  </si>
  <si>
    <t>00099021001 DEPOSITO DE EFECTIVO, DEPOSITANTE: CARLA PANOZO LEYTON, CONCEPTO: DEVOLUCION DE FONDOS EN AVANCE, CUENTA DE DEPOSITO: CUENTA UNICA DEL TESORO /DJBR.</t>
  </si>
  <si>
    <t>00389012001 DEPOSITO DE EFECTIVO, DEPOSITANTE: GILMA ZENTENO MIRANDA, CONCEPTO: DEVOLUCION DE RECURSOS NO EJECUTADOS C-31 1898/2022, CUENTA DE DEPOSITO: CUENTA UNICA DEL TESORO</t>
  </si>
  <si>
    <t>00099021001 DEPOSITO DE EFECTIVO, DEPOSITANTE: CESAR ALVARO HUAYNOCA DELGADO, CONCEPTO: DEVOLUCION DE SUELDO DEL MES DE ENERO DE LA GESTIÓN 2023, CUENTA DE DEPOSITO: CUENTA UNICA DEL TESORO</t>
  </si>
  <si>
    <t>00190012004 DEPOSITO DE EFECTIVO, DEPOSITANTE: ANGEL SANTIAGO CARRASCO QUIJARRO, CONCEPTO: DEVOLUCION DE VIATICOS POR VIAJE AL MUNICIPIO LURIBAY, CUENTA DE DEPOSITO: CUENTA UNICA DEL TESORO</t>
  </si>
  <si>
    <t>00099021001 DEPOSITO DE EFECTIVO, DEPOSITANTE: MINISTERIO DE EDUCACION - FLORES COPA JUANI, CONCEPTO: DEVOLUCION POR PAGO DE DUODECIMA DE AGUINALDO/22 EN DEMASIA, CUENTA DE DEPOSITO: CUENTA UNICA DEL TESORO</t>
  </si>
  <si>
    <t>00099021001 DEPOSITO DE EFECTIVO, DEPOSITANTE: MINISTERIO DE EDUCACION- TANIA NADIR SANCHEZ V., CONCEPTO: DEVOLUCION POR PAGO DE DUODECIMA DE AGUINALDO/22 EN DEMASIA, CUENTA DE DEPOSITO: CUENTA UNICA DEL TESORO</t>
  </si>
  <si>
    <t>00099021001 DEPOSITO DE EFECTIVO, DEPOSITANTE: RUBEN LUCIO PEREZ ANTEZANA, CONCEPTO: DEVOLUCION AL SENASIR, CUENTA DE DEPOSITO: CUENTA UNICA DEL TESORO</t>
  </si>
  <si>
    <t>00099021001 DEPOSITO DE EFECTIVO, DEPOSITANTE: DANIELA LUZ MARIEL GUARDIA GUZMAN, CONCEPTO: FACTURA NAABOL MES DE ENERO 2023 NO PRESENTADA PARA LA DECLARACIÓN, CUENTA DE DEPOSITO: CUENTA UNICA DEL TESORO /DJBR.</t>
  </si>
  <si>
    <t>00053011103 DEPOSITO DE EFECTIVO, DEPOSITANTE: MARIANA ARGANDOÑA QUISBERT, CONCEPTO: PAGO POR EXTRAVIO DE CREDENCIAL, CUENTA DE DEPOSITO: CUENTA UNICA DEL TESORO</t>
  </si>
  <si>
    <t>00099021001 DEPOSITO DE EFECTIVO, DEPOSITANTE: SKARLY EMMA LLANQUE TAPIA, CONCEPTO: FACTURA NAABOL MES DE ENERO 2023 NO PRESENTADA PARA LA DECLARACIÓN, CUENTA DE DEPOSITO: CUENTA UNICA DEL TESORO /DJBR.</t>
  </si>
  <si>
    <t>00099021001 DEPOSITO DE EFECTIVO, DEPOSITANTE: YENNARA CRESPO RIBEIRO, CONCEPTO: DEVOLUCION DE EXAMEN PREOCUPACIONAL, CUENTA DE DEPOSITO: CUENTA UNICA DEL TESORO /DJBR.</t>
  </si>
  <si>
    <t>00099021001 DEPOSITO DE EFECTIVO, DEPOSITANTE: LUIS GONZALO GARCIA MANRIQUE, CONCEPTO: FACTURA NAABOL ENERO 2023 NO PRESENTADA PARA LA DECLARACIÓN, CUENTA DE DEPOSITO: CUENTA UNICA DEL TESORO</t>
  </si>
  <si>
    <t>00099021001 DEPOSITO DE EFECTIVO, DEPOSITANTE: JORGE JUANIQUINA AGATA, CONCEPTO: DEVOLUCION POR REMUNERACION MAXIMA PERMITIDA EN EL SECTOR PUBLICO, CUENTA DE DEPOSITO: CUENTA UNICA DEL TESORO</t>
  </si>
  <si>
    <t>00099021001 DEPOSITO DE EFECTIVO, DEPOSITANTE: GOBIERNO AUTONOMO MUNICIPAL DE POCOATA, CONCEPTO: POR LA DEVOLUCION DE SALDOS NO EJECUTADOS FORESTACIÓN Y REFORESTACIÓN EN LA MICROCUENTAS, CUENTA DE DEPOSITO: CUENTA UNICA DEL TESORO</t>
  </si>
  <si>
    <t>00099021001 DEPOSITO DE EFECTIVO, DEPOSITANTE: ASFI - HASBEL DELGADO FERNANDEZ, CONCEPTO: POR DECLARACION DE FACTURA FALTANTE (NAABOL) - ENERO, CUENTA DE DEPOSITO: CUENTA UNICA DEL TESORO</t>
  </si>
  <si>
    <t>00099021001 DEPOSITO DE EFECTIVO, DEPOSITANTE: COMITE EJECUTIVO DE LA UNIVERSIDAD BOLIVIANA, CONCEPTO: DEVOLUCION DE VIATICOS, CUENTA DE DEPOSITO: CUENTA UNICA DEL TESORO</t>
  </si>
  <si>
    <t>00099021001 DEPOSITO DE EFECTIVO, DEPOSITANTE: GOBIERNO AUTONOMO MUNICIPAL DE POCOATA, CONCEPTO: POR LA DEVOLUCION DE SALDOS NO EJECUTADOS, CUENTA DE DEPOSITO: CUENTA UNICA DEL TESORO</t>
  </si>
  <si>
    <t>00099021001 DEPOSITO DE EFECTIVO, DEPOSITANTE: NANCY RAFAELA MACHICADO VDA. DE SABAT, CONCEPTO: DEVOLUCIÓN POR SOBREPASAR DE LA DISPONIBILIDAD DE LA LETRA "A", CUENTA DE DEPOSITO: CUENTA UNICA DEL TESORO</t>
  </si>
  <si>
    <t>00053014101 DEPOSITO DE EFECTIVO, DEPOSITANTE: GONZALO VARGAS RIVAS-MCDD, CONCEPTO: DEVOLUCION SALDO FONDOS EN AVANCE, CUENTA DE DEPOSITO: CUENTA UNICA DEL TESORO</t>
  </si>
  <si>
    <t>00099021001 DEPOSITO DE EFECTIVO, DEPOSITANTE: SIMON VENTURA CONDORI, CONCEPTO: DEVOLUCIÓN DE SALARIOS, CUENTA DE DEPOSITO: CUENTA UNICA DEL TESORO /DJBR.</t>
  </si>
  <si>
    <t>00206012001 DEPOSITO DE EFECTIVO, DEPOSITANTE: INSTITUTO NACIONAL DE ESTADISTICA, CONCEPTO: DEPÓSITO POR VENTA DE LA OFICINA CENTRAL LA PAZ DE FECHA 23/02/2023, CUENTA DE DEPOSITO: CUENTA UNICA DEL TESORO</t>
  </si>
  <si>
    <t>00041011103 DEP.DE CHEQ.AJENOS,RET.DE CAM.,CONCEPTO: DEVOLUCIÓN DE RECURSOS POR DESCUENTO DE PERMISO SIN GOCE DE HABERES MES DE DICIEMBRE 2022,DEP.: MDPYEP , PROCEDENCIA: BANCO UNION S.A., CHEQUE: 1235, FECHA DE EMISION:08/02/2023</t>
  </si>
  <si>
    <t>00591012001 DEP.DE CHEQ.AJENOS,RET.DE CAM.,CONCEPTO: DEPÓSITO POR DESCUENTO SIN GOCE DE HABERES DEL SR. LUIS ZAMORA SG HR MT/2023-00714 Y DOC. ADJ.,DEP.: EMP. ESTATAL DE TRANSPORTE POR CABLE MI TELEFERICO</t>
  </si>
  <si>
    <t>00591012001 DEP.DE CHEQ.AJENOS,RET.DE CAM.,CONCEPTO: DEPÓSITO POR EXTRAVIO DE CREDENCIALES Y ROPA DE TRABAJO SEGUN HOJAS DE RUTA Y DOC. ADJUNTAS.,DEP.: EMP. ESTATAL DE TRANSPORTE POR CABLE MI TELEFERICO</t>
  </si>
  <si>
    <t>00587012021 DEP.DE CHEQ.AJENOS,RET.DE CAM.,CONCEPTO: DEPÓSITO PLANILLA 3 GUAYARAMERIN,DEP.: E.B.C. , PROCEDENCIA: BANCO UNION S.A., CHEQUE: 1771, FECHA DE EMISION:24/02/2023</t>
  </si>
  <si>
    <t>00591012001 DEP.DE CHEQ.AJENOS,RET.DE CAM.,CONCEPTO: DEVOLUCION POR INCUMPLIMIENTO CAPACITACIÓN EGPP. SR. CARLOS FERNANDEZ SG HR MT/2023-0092 Y DOC. ADJ.,DEP.: EMP. ESTATAL DE TRANSPORTE POR CABLE MI TELEFERICO</t>
  </si>
  <si>
    <t>00591012001 DEP.DE CHEQ.AJENOS,RET.DE CAM.,CONCEPTO: DEVOLUCION PAGO REFRIGERIO DICIEMBRE 2022 SRA. DAYSI APAZA SG HR MT/2022-09035 Y DOC. ADJUNTA,DEP.: EMP. ESTATAL DE TRANSPORTE POR CABLE MI TELEFERICO</t>
  </si>
  <si>
    <t>00591012001 DEP.DE CHEQ.AJENOS,RET.DE CAM.,CONCEPTO: DEPÓSITO POR DEVOLUCION DEL COSTO DE CURSO SABS-SR. ALBERTO AGUIRRE SG HR MT/2022-08891 Y DOC. ADJ.,DEP.: EMP. ESTATAL DE TRANSPORTE POR CABLE MI TELEFERICO</t>
  </si>
  <si>
    <t>00342012001 DEP.DE CHEQ.AJENOS,RET.DE CAM.,CONCEPTO: DEVOLUCION POR RETRASO EN PRESENTACION DE INFORME DE VIATICOS - BENI,DEP.: AGENCIA ESTATAL DE VIVIENDA , PROCEDENCIA: BANCO UNION S.A., CHEQUE: 261, FECHA DE EMISION:14/02/2023</t>
  </si>
  <si>
    <t>00046134201 DEPOSITO DE EFECTIVO, DEPOSITANTE: KUNIO RONALD ALI VEGA, CONCEPTO: DEVOLUCION DE FONDOS AL PNFRFSS - MSYD, CUENTA DE DEPOSITO: CUENTA UNICA DEL TESORO</t>
  </si>
  <si>
    <t>00099021001 DEPOSITO DE EFECTIVO, DEPOSITANTE: MARTHA RAQUEL CUEVAS COYAURI, CONCEPTO: PAGO POR EXCESO DE USO TELEFONICO, CUENTA DE DEPOSITO: CUENTA UNICA DEL TESORO</t>
  </si>
  <si>
    <t>00099021001 DEPOSITO DE EFECTIVO, DEPOSITANTE: DANIELA MELCON, CONCEPTO: DEVOLUCIÓN POR EXAMEN PREOCUPACIONAL, CUENTA DE DEPOSITO: CUENTA UNICA DEL TESORO</t>
  </si>
  <si>
    <t>00099021001 DEPOSITO DE EFECTIVO, DEPOSITANTE: JHONATAN OROSCO QUISPE, CONCEPTO: DEVOLUCIÓN DE HABERES PERIODO - MES DE FEBRERO 2022, CUENTA DE DEPOSITO: CUENTA UNICA DEL TESORO /DJBR.</t>
  </si>
  <si>
    <t>00099021001 DEPOSITO DE EFECTIVO, DEPOSITANTE: JHONATAN OROSCO QUISPE, CONCEPTO: DEVOLUCIÓN DE HABERES PERIODO MES DE MARZO 2022, CUENTA DE DEPOSITO: CUENTA UNICA DEL TESORO /DJBR.</t>
  </si>
  <si>
    <t>00099021001 DEPOSITO DE EFECTIVO, DEPOSITANTE: JHONATAN OROSCO QUISPE, CONCEPTO: DEVOLUCIÓN DE HABERES PERIODO MES DE ABRIL 2022, CUENTA DE DEPOSITO: CUENTA UNICA DEL TESORO /DJBR.</t>
  </si>
  <si>
    <t>00099021001 DEPOSITO DE EFECTIVO, DEPOSITANTE: JHONATAN OROSCO QUISPE, CONCEPTO: DEVOLUCIÓN DE HABERES PERIODO MES DE MAYO 2022, CUENTA DE DEPOSITO: CUENTA UNICA DEL TESORO /DJBR.</t>
  </si>
  <si>
    <t>00099021001 DEPOSITO DE EFECTIVO, DEPOSITANTE: DAVID ROMAN ARAMAYO AJHUACHO, CONCEPTO: DEVOLUCIÓN DEMASIA HABERES MAXIMA REMUNERACIÓN SECTOR PUBLICO, CUENTA DE DEPOSITO: CUENTA UNICA DEL TESORO</t>
  </si>
  <si>
    <t>00099021001 DEPOSITO DE EFECTIVO, DEPOSITANTE: ORLANDO BAUTISTA ACEVEDO, CONCEPTO: DEVOLUCIÓN DEMASIA HABERES MAXIMA REMUNERACIÓN SECTOR PUBLICO, CUENTA DE DEPOSITO: CUENTA UNICA DEL TESORO</t>
  </si>
  <si>
    <t>00099021001 DEPOSITO DE EFECTIVO, DEPOSITANTE: MIGUEL ANGEL CENTELLAS TERCEROS, CONCEPTO: DEVOLUCIÓN DEMASIA HABERES MAXIMA REMUNERACIÓN SECTOR PUBLICO, CUENTA DE DEPOSITO: CUENTA UNICA DEL TESORO</t>
  </si>
  <si>
    <t>00548122001 DEPOSITO DE EFECTIVO, DEPOSITANTE: CARLOS PAIRUMANI QUINTANA, CONCEPTO: DEVOLUCIÓN DE VIÁTICOS, CUENTA DE DEPOSITO: CUENTA UNICA DEL TESORO</t>
  </si>
  <si>
    <t>00041031107 DEPOSITO DE EFECTIVO, DEPOSITANTE: GERMAN EINAR MICHEL ESPINOZA, CONCEPTO: DEVOLUCIÓN DE RECURSOS NO UTILIZADOS (PASAJE), CUENTA DE DEPOSITO: CUENTA UNICA DEL TESORO</t>
  </si>
  <si>
    <t>00599012001 DEPOSITO DE EFECTIVO, DEPOSITANTE: EMPRESA BOLIVIANA DE ALIMENTOS Y DERIVADOS - EBA, CONCEPTO: REPOSICIÓN DEL 13% DE LA FACTURA N° 967348, CUENTA DE DEPOSITO: CUENTA UNICA DEL TESORO</t>
  </si>
  <si>
    <t>00099021001 DEPOSITO DE EFECTIVO, DEPOSITANTE: JUANA ISABE SANTOS APAZA, CONCEPTO: DEVOLUCION DE RETROACTIVO, CUENTA DE DEPOSITO: CUENTA UNICA DEL TESORO /DJBR.</t>
  </si>
  <si>
    <t>00099021001 DEPOSITO DE EFECTIVO, DEPOSITANTE: CAMARA DE SENADORES, CONCEPTO: DEVOLUCION POR PAGO EN EXCESO DE BONO ANTIGUEDAD DE LOS MESES ENERO Y FEBRERO DE LA GESTION 2022., CUENTA DE DEPOSITO: CUENTA UNICA DEL TESORO</t>
  </si>
  <si>
    <t>00099021001 DEPOSITO DE EFECTIVO, DEPOSITANTE: CAMARA DE SENADORES, CONCEPTO: DEVOLUCION POR PAGO EN EXCESO DEL RETROACTIVO DEL BONO ANTIGUEDAD DE LOS MESES DE ENERO Y FEBRERO, CUENTA DE DEPOSITO: CUENTA UNICA DEL TESORO</t>
  </si>
  <si>
    <t>00099021001 DEPOSITO DE EFECTIVO, DEPOSITANTE: PATRICIA MARIELA GONZALES RODRIGUEZ, CONCEPTO: DEVOLUCION DE RETRAOACTIVO, CUENTA DE DEPOSITO: CUENTA UNICA DEL TESORO</t>
  </si>
  <si>
    <t>00099021001 DEPOSITO DE EFECTIVO, DEPOSITANTE: FREDY CRUZ FRANCO ESCALERA, CONCEPTO: DEVOLUCIÓN DEL BONO ANTIGUEDAD MES MARZO - 2022, CUENTA DE DEPOSITO: CUENTA UNICA DEL TESORO /DJBR.</t>
  </si>
  <si>
    <t>00099021001 DEPOSITO DE EFECTIVO, DEPOSITANTE: FREDY CRUZ FRANCO ESCALERA, CONCEPTO: DEVOLUCIÓN DE RETROACTIVO MES MARZO - 2022, CUENTA DE DEPOSITO: CUENTA UNICA DEL TESORO</t>
  </si>
  <si>
    <t>00086011109 DEPOSITO DE EFECTIVO, DEPOSITANTE: HERNAN D. MERUBIA QUIÑONEZ, CONCEPTO: REPOSICION DE CREDENCIAL HERNAN MERUBIA, CUENTA DE DEPOSITO: CUENTA UNICA DEL TESORO</t>
  </si>
  <si>
    <t>00132072001 DEPOSITO DE EFECTIVO, DEPOSITANTE: JOSE LUIS PACHACOPA LLANOS, CONCEPTO: DEVOLUCIÓN DE SALDO NO UTILIZADO DEL PREV.140 SEDEN-ADMINISTRACIÓN RECAUDACIÓN ENVIBOL EN BOLIVIANOS, CUENTA DE DEPOSITO: CUENTA UNICA DEL TESORO</t>
  </si>
  <si>
    <t>00526012001 DEPOSITO DE EFECTIVO, DEPOSITANTE: JAQUELINE RIVEROS RALDE, CONCEPTO: DEVOLUCION DE SALDO DE FONDOS A RENDIR, CUENTA DE DEPOSITO: CUENTA UNICA DEL TESORO</t>
  </si>
  <si>
    <t>00046171101 DEPOSITO DE EFECTIVO, DEPOSITANTE: SODIPHAR CORPORATION SRL, CONCEPTO: SANCION POR INCUMPLIMIENTO A L ANORMA, SEGUN RES ADM N° S/063 DE FECHA 25 DE JULIO DE 2022, CUENTA DE DEPOSITO: CUENTA UNICA DEL TESORO</t>
  </si>
  <si>
    <t>00046171101 DEPOSITO DE EFECTIVO, DEPOSITANTE: LIBRA SOLUCIONES MEDICAS, CONCEPTO: SANCION SEGUN RESOLUCION ADMINISTRATIVA S/015 INFRACCION CIERRE INTEMPESTIVO Y FALTA DE LETRERO, CUENTA DE DEPOSITO: CUENTA UNICA DEL TESORO</t>
  </si>
  <si>
    <t>00099021001 DEPOSITO DE EFECTIVO, DEPOSITANTE: JUANA ISABE SANTOS APAZA, CONCEPTO: DEV. POR PAGO EN EXCESO RETROACTIVO BONO ANTIGUEDAD DE LOS MESES ENE, FEBR, MAR Y ABRIL GESTION 2022, CUENTA DE DEPOSITO: CUENTA UNICA DEL TESORO</t>
  </si>
  <si>
    <t>00046171101 DEPOSITO DE EFECTIVO, DEPOSITANTE: IMPORTADORA Y DISTRIBUIDORA PANYSA SRL, CONCEPTO: SANCION JURIDICA, CUENTA DE DEPOSITO: CUENTA UNICA DEL TESORO</t>
  </si>
  <si>
    <t>PAGO PRÉSTAMO IDA 2134-BO VCTO. 01-02-2023 POR CUENTA DE BANCO DE DESARROLLO , VALOR 01-02-2023 CAPITAL BS 524.823,23 INTERESES BS 78.723,50 LIBRETA NRO.00099021001 - TGN - RECURSOS ORDINARIOS - ALIVIO MDRI</t>
  </si>
  <si>
    <t>VENTA DE DIVISAS S/G NOTA SEDEM/GG/EB N° 0068/2023,25/01/2023 Y AUT.VTA.DIV.EFECT.P/MEFP DE 01/02/2023.REF.:EMISION CARTA DE CREDITO I-2023-12,COMISION EMISION L/C 0,15% S/USD6.056.985,19.-POR 302 DIAS,REEMB.GSTS.COMUNICACION BS220.-Y EMISION CO LIB. 00132039202 SEDEM - FOMENTO A LAS EMPRESAS PUBLICAS PRODUCTIVAS REF: COMISIONES EMISION I-2023-12</t>
  </si>
  <si>
    <t>||AMPLIACION DE VALIDEZ 0,15% S/USD134.089,55.-POR 31 DIAS,COMISION ENMIENDA LC BS220.-REEMB.GSTS.COMUNICACION BS220.-Y EMISION COMP.CONTABLE BS50.-,S/G NOTA SEDEM/GG/EB/ORU N°0047/2023,30/01/23.REF.:I-2022-07 P/C ECEBOL A/F INGENIERIA LOGISTICA PERU E.I.R.L. LIB.00132032001 ECEBOL - GESTION OPERATIVA REF.:COMISIONES ENMIENDA 4 LC I-2022-07</t>
  </si>
  <si>
    <t>||REGISTRO COBRO COMISION ENMIENDA CARTA DE CREDITO STANDBY BS220.- Y EMISION COMP. CONTABLE BS50.- REF: 10000LG000282800 (BCB:SB-R-2017-28) A/F ADMINISTRADORA BOLIVIANA DE CARRETERAS, S/G SWIFT N°1625, 31/1/2023. LIB:00291012002 ABC-RECURSOS PROPIOS, REF: COMIS. AVISO ENMIENDA SB-R-2017-28</t>
  </si>
  <si>
    <t>||REGISTRO COBRO COMISION ENMIENDA CARTA DE CREDITO STANDBY BS220.- Y EMISION COMP. CONTABLE BS50.- REF: 10000LG000313300 (BCB:SB-R-2017-53) A/F ADMINISTRADORA BOLIVIANA DE CARRETERAS, S/G SWIFT N°1626, 31/1/2023. LIB:00291012002 ABC-RECURSOS PROPIOS, REF: COMIS. AVISO ENMIENDA SB-R-2017-53</t>
  </si>
  <si>
    <t>||COMISION TRANSFERENCIA FONDOS AL EXTERIOR 0,10% S/USD 61.974,93 REEM. GASTOS COMUNICACION BS220.- Y EMISION COMPROBANTE CONTABLE BS50.- REF: PAGO 4 C.C. I-2022-29 EMP. PUB. QUIPUS A/F GREAT CHIN LIMITED EN COMPLEMENTO A COMPROBANTE S-1053559 DE LA FECHA. LIB:00590019201 EPNE - QUIPUS REF: COMISIONES PAGO N° 4 CC I-2022-29</t>
  </si>
  <si>
    <t>||COMISION TRANSFERENCIA FONDOS AL EXTERIOR 0,10% S/USD 3.492,28 REEM. GASTOS COMUNICACION BS220.- Y EMISION COMPROBANTE CONTABLE BS50.- REF: PAGO 3 C.C. I-2022-29 EMP. PUB. QUIPUS A/F GREAT CHIN LIMITED EN COMPLEMENTO A COMPROBANTE S-1053557 DE LA FECHA. LIB:00590019201 EPNE - QUIPUS REF: COMISIONES PAGO N° 3 CC I-2022-29</t>
  </si>
  <si>
    <t>||TRANSFERENCIA DE FONDOS S/G. MENSAJES SWIFT NROS. 1722 Y 1718 DE LA FECHA, Y NOTA REMITIDA POR NAVEGACIÓN AEREA Y AEROPUERTOS BOLIVIANOS CITE: NAABOL-DNAF/N°0112/2022 DE FECHA 30/03/2022 (HRE-TGL-4950) (SECTOR PÚBLICO - SOBREVUELOS). DÉBITO DE LA LIBRETA 00389012001 NAABOL-ADMINISTRACION, REPOSICIÓN ÚTILES DE ESCRITORIO.</t>
  </si>
  <si>
    <t>||TRANSFERENCIA DEL EXTERIOR SEGUN MENSAJES SWIFT NROS. 1687 Y 1686 DE LA FECHA Y NOTA CITE: DGAC-10774/2022 DE FECHA 31/03/2022. (HRE-TGL-5031) REMITIDA POR DIRECCIÓN GENERAL DE AERONAUTICA CIVIL. (SECTOR PÚBLICO - SOBREVUELOS). DEBITO DE LA LIBRETA 0117012001 DGAC, REPOSICIÓN DE ÚTILES DE ESCRITORIO</t>
  </si>
  <si>
    <t>||TRANSFERENCIA DE FONDOS SEGÚN MENSAJES SWIFT N°1719 Y 1717 DE LA FECHA Y NOTA CITE: DGAC-10774/2022 (HRE-TGL-5031) DE FECHA 31/3/2022 DE LA DIRECCIÓN GENERAL DE AERONÁUTICA CIVIL. (SECTOR PÚBLICO-SOBREVUELOS). DÉBITO DE LA LIBRETA 0117012001 DGAC, REPOSICIÓN DE ÚTILES DE ESCRITORIO.</t>
  </si>
  <si>
    <t>||REGULARIZACION DE NUESTRA OPERACION N° 1052647 DE FECHA 20/1/2023 S/G. NOTA CITE: MDRYT/INIAF/DAF/UFIN/N°06/2023 DE LA FECHA (HRE-TGL-1899) ENVIADA POR INSTITUTO NACIONAL DE INNOVACION AGROPECUARIA Y FORESTAL (SECTOR PUBLICO-DONACIONES). A LA LIBRETA N°00222018014 INIAF-CIMMYT PLATAFORMA DE FENOTIPADO EN CAMPO. POR CUENTA DE CIMMYT</t>
  </si>
  <si>
    <t>||REGULARIZACION DE NUESTRA OPERACION N° 1052647 DE FECHA 20/1/2023 S/G. NOTA CITE: MDRYT/INIAF/DAF/UFIN/N°06/2023 DE LA FECHA (HRE-TGL-1899) ENVIADA POR INSTITUTO NACIONAL DE INNOVACION AGROPECUARIA Y FORESTAL (SECTOR PUBLICO-DONACIONES). DÉBITO DE LA LIBRETA 00222012001 INIAF-A NIVEL NACIONAL. REPOSICION DE UTILES DE ESCRITORIO</t>
  </si>
  <si>
    <t>'COBRO DE'||ÚTILES DE ESCRITORIO POR EL COMPROBANTE NRO.1053596 DE LA FECHA S/G. NOTA CITE GAFC-0301/DF0C/URTE-0009/2023 ENVIADA POR YACIMIENTOS PETROLIFEROS FISCALES BOLIVIANOS DEBITO DE LA LIBRETA 00513022001 YPFB  OPERACIONES</t>
  </si>
  <si>
    <t>'COBRO DE'||ÚTILES DE ESCRITORIO POR EL COMPROBANTE NRO. 1053594 DE LA FECHA S/G. NOTA GAFC-0301/DFOC/URTE-0009/2023 (HRE-TGL-1905) DEBITO DE LA LIBRETA 00513022001 YPFB  OPERACIONES</t>
  </si>
  <si>
    <t>COBRO DE||ÚTILES DE ESCRITORIO POR ELABORACION DEL COMPROBANTE CONTABLE N°1053599 POR PAGO ANTICIPADO DE CAP. E INTERESES DEL CRED. EXTRA. AL FNDR CONTRATO SANO N° 350/2015 Y MODIF, SG CITE: DE-GEF-LCR-DYF-0687-CAR/23 COSTO ÚTILES DE ESCRITORIO DE LA CUT N° 3987 LIBRETA N° 00862012001 FNDR-ADMINISTRACION</t>
  </si>
  <si>
    <t>A:00099021001 A:00099021001 Transferencia que realizamos a solicitud de la Unidad de Administración e Información Salarial mediante nota CITE: MEFP/VTCP/DGPOT/UAIS/No.124/2023, informe MEFP/VTCP/DGPOT/UAIS/No.8/2023 para la reversión definitiva de las boletas de pago por el SENASIR en el comprobante de pago No.71950 (H.R.6-30147-R).</t>
  </si>
  <si>
    <t>NUMERO DE LIBRETA CUT: 00099021001 OPERACIÓN E75 TRANSFERENCIA DE LA CUENTA FISCAL BUN A LA CUT EN MN TRANSFERENCIA DE FONDOS A SOLICITUD DE: GOBIERNO AUTONOMO DEPARTAMENTAL DE ORURO, CITE: GAD-ORU/SDAFP/UF/ATCP/CE-0011/2023 CUENTA CUT 3987 LIBRETA NÂ° 00099021001 TGN-RECURSOS ORDINARIOS, A FA</t>
  </si>
  <si>
    <t>NUMERO DE LIBRETA CUT: 00099021001 OPERACIÓN E75 TRANSFERENCIA DE LA CUENTA FISCAL BUN A LA CUT EN MN TRANSFERENCIA DE FONDOS A SOLICITUD DE: GOB.AUTONOMO MCPAL. UYUNI CITE: OF/GAMU/DESP MAE NÂ°0021/2023 CTA. 3987 LIBRETA NÂ°00099021001 TGN RECURSOS ORDINARIOS</t>
  </si>
  <si>
    <t>||REGISTRO COBRO COMISION AVISO ENMIENDA CARTA DE CREDITO STANDBY BS220.-Y EMISION COMP.CONTABLE BS50.-REF.:10000LG000155700 (BCB:SB-R-2017-57) A/F ADMINISTRADORA BOLIVIANA DE CARRETERAS-ABC,S/G SWIFT 963 ADJ. LIB.00291012002 ABC-RECURSOS PROPIOS REF.:COMISIONES AVISO ENMIENDA SBLC 10000LG000155700</t>
  </si>
  <si>
    <t>||REGULARIZACION DE NUESTRA OPERACION N°1052588 DE F.19/1/2023 S/G NOTAS CITE: DGAC/00348/2023 DE F.2/2/2023 (HRE-TSO-196) (ORIG. CURSA EN CBTE N°1053652) Y CITE: DGAC-10774/2022 DE F.31/03/2022 (HRE-TGL-5031) REMITIDAS POR DIRECCIÓN GENERAL DE AERONAUTICA CIVIL. (SECTOR DEBITO DE LA LIBRETA 0117012001 DGAC, REPOSICIÓN DE ÚTILES DE ESCRITORIO</t>
  </si>
  <si>
    <t>||REGULARIZACION DE NUESTRA OPERACION N°1052417 DE F.17/1/2023 S/G NOTAS CITE: DGAC/00348/2023 DE F.2/2/2023 (HRE-TSO-196) Y CITE: DGAC-10774/2022 DE F.31/03/2022 (HRE-TGL-5031) REMITIDAS POR DIRECCIÓN GENERAL DE AERONAUTICA CIVIL. (SECTOR PÚBLICO - SOBREVUELOS) DEBITO DE LA LIBRETA 0117012001 DGAC, REPOSICIÓN DE ÚTILES DE ESCRITORIO</t>
  </si>
  <si>
    <t>'COBRO DE'||UTILES DE ESCRITORIO POR EL COMPROBANTE NRO.1053640 DE LA FECHA, S/G.NOTA PRS/GAFC-3496/2022 DE F.16/12/2022 (HRE-TGL-2022-19648). ENVIADO POR YACIMIENTOS PETROLIFEROS FISCALES BOLIVIANOS. DÉBITO DE LA LIBRETA 00513022001 YPFB-"OPERACIONES" COBRO DE ÚTILES DE ESCRITORIO.</t>
  </si>
  <si>
    <t>||TRANSFERENCIA DE FONDOS SEGUN MENSAJES SWIFT NROS. 1795 Y 1794 DE LA FECHA Y NOTA CITE: AGBC-AGBC/DAF/CNI-RSYS-0014-CAR/2022 DE FECHA 26/04/2022 (HRE-TGL-6525). ENVIADO POR AGENCIA BOLIVIANA DE CORREOS (SECTOR PUBLICO-SERVICIOS) DEBITO DE LA LIBRETA 000383012001 AGENCIA BOLIVIANA DE CORREOS. COBRO DE UTILES DE ESTRITORIO</t>
  </si>
  <si>
    <t>||TRANSFERENCIA DE FONDOS S/G. MENSAJES SWIFT NROS. 1797 Y 1796 DE LA FECHA, Y NOTA REMITIDA POR LA DIRECCIÓN GENERAL DE AERONAUTICA CIVIL CITE: DGAC-10774/2022 DE FECHA 31/03/2022 (HRE-TGL-5031) (SECTOR PÚBLICO - SOBREVUELOS). DÉBITO DE LA LIBRETA 0117012001 DGAC, REPOSICIÓN ÚTILES DE ESCRITORIO.</t>
  </si>
  <si>
    <t>||REGULARIZACION DE NUESTRA OPERACIÓN NRO.1052636 DE FECHA 20/1/2023 S/G NOTAS: DGAC/00348/2023 DE F.2/2/2023 (HRE-TSO-196) Y DGAC/10774/2022 DE F. 31/3/2022 (HRE-TGL-5031). ENVIADO POR LA DIRECCION GENERAL DE AERONAUTICA CIVIL (ORIGINAL CURSA EN EL CBTE.N°1053652) DEBITO DE LA LIBRETA 0117012001 DGAC, REPOSICION DE UTILES DE ESCRITORIO.</t>
  </si>
  <si>
    <t>||REGULARIZACION DE NUESTRA OPERACIÓN NRO.1052758 DE FECHA 24/1/2023 S/G NOTAS: DGAC/00348/2023 DE F.2/2/2023 (HRE-TSO-196) Y DGAC/10774/2022 DE F. 31/3/2022 (HRE-TGL-5031). ENVIADO POR LA DIRECCION GENERAL DE AERONAUTICA CIVIL (ORIGINAL CURSA EN EL CBTE.N°1053652). DEBITO DE LA LIBRETA 0117012001 DGAC, REPOSICION DE UTILES DE ESCRITORIO.</t>
  </si>
  <si>
    <t>TRANSFERENCIA AUTOMATICA SEGUN INSTRUCCION DEL MINISTERIO DE ECONOMIA Y FINANZAS PUBLICAS LIBRETA 00287104414 FPS-BS-APPC KFW</t>
  </si>
  <si>
    <t>COBRO DE||ÚTILES DE ESCRITORIO POR ELABORACION DEL COMPROBANTE CONTABLE N°1053685 DE LA FECHA, CLIENTE ORDENANTE KFW, KREDINTANSTALT F. WIEDERAUFBAU PALMENGARTENSTR. 5-9 REMESA: RFB/SOL. DESEMB. N°20 DEL 03.01.23, CLIENTE BENEFICIARIO CTA 6720 FONDO NAL. INV. PROD. Y SOCI COSTO ÚTILES DE ESCRITORIO DE LA CUT N° 3987 LIBRETA 00287102001 FPS-RECURSOS PROPIOS</t>
  </si>
  <si>
    <t>REGULARIZACION DE TRANSFERENCIA DEL EXTERIOR SEGUN SWIFT NO.1783 Y NO.1782 DE FECHA 03/02/2023 ORDENANTE: EMBAJADA DE BOLIVIA EN TOKIO JAPON REF.: RECAUDACIONES GESTORÍA CONSULAR POR EL MES DE ENERO DE LA GESTIÓN 2023 LIB. 00010011102 MIN.RELACIONES EXTERIORES - GESTORIA CONSULAR LEY Nº 3108</t>
  </si>
  <si>
    <t>REGULARIZACION DE TRANSFERENCIA DEL EXTERIOR SEGUN +SWIFT NO.1753 DE FECHA 03/02/2023 ORDENANTE: CONSULADO DE BOLIVIA EN ARGENTINA CORDOBA REF.: RECAUDACIONES GESTORÍA CONSULAR POR LOS MESES DE ABRIL Y MAYO DE 2022 MÁS SUPERAVITARIO LIB. 00010011102 MIN.RELACIONES EXTERIORES - GESTORIA CONSULAR LEY Nº 3108</t>
  </si>
  <si>
    <t>TRANSFERENCIA DE FONDOS AL EXTERIOR A SOLICITUD DE MINISTERIO DE RELACIONES EXTERIORES SEGUN SOLICITUD 17648 REF: ENVIO GASTOS DE FUNCIONAMIENTO COMPLEMENTARIO A LAS EMBAJADAS Y REPRESENTACIONES ANTE ORGANISMOS INTERNACIONALES CORRESPONDIENTE AL SEGUNDO BIMESTRE 2023 DEBIDO AL INCREMENTO DE CUOTA PO LIB. 00099021001 TGN-RECURSOS ORDINARIOS (3987)</t>
  </si>
  <si>
    <t>COBRO COSTOS DE PAPELERIA POR REGULARIZACION DE TRANSFERENCIA DEL EXTERIOR POR ORDEN DE EMBAJADA DE BOLIVIA EN TOKIO JAPON REF.: RECAUDACIONES GESTORÍA CONSULAR POR EL MES DE ENERO DE LA GESTIÓN 2023 LIB. 00010011102 MIN.RELACIONES EXTERIORES - GESTORIA CONSULAR LEY Nº 3108</t>
  </si>
  <si>
    <t>COBRO COSTOS DE PAPELERIA POR REGULARIZACION DE TRANSFERENCIA DEL EXTERIOR POR ORDEN DE CONSULADO DE BOLIVIA EN ARGENTINA CORDOBA REF.: RECAUDACIONES GESTORÍA CONSULAR POR LOS MESES DE ABRIL Y MAYO DE 2022 MÁS SUPERAVITARIO LIB. 00010011102 MIN.RELACIONES EXTERIORES - GESTORIA CONSULAR LEY Nº 3108</t>
  </si>
  <si>
    <t>TRANSFERENCIA DEL EXTERIOR SEGUN SWIFT NO.1861 DE FECHA 03/02/2023 ORDENANTE: VICECONSULADO DE BOLIVIA EN GRANADA ESPAÑA REF.: RECAUDACIONES GESTORÍA CONSULAR POR EL MES DE ENERO DE LA GESTIÓN 2023 LIB. 00010011102 MIN.RELACIONES EXTERIORES - GESTORIA CONSULAR LEY Nº 3108</t>
  </si>
  <si>
    <t>REGULARIZACION DE TRANSFERENCIA DEL EXTERIOR SEGUN SWIFT NO.1856 DE FECHA 03/02/2023 ORDENANTE: CONSULADO DE BOLIVIA EN SEVILLA BO S N5161018F, REF.: GESTORIA CONSULAR MES DE ENERO 2023. LIB. 00010011102 MIN.RELACIONES EXTERIORES - GESTORIA CONSULAR LEY Nº 3108</t>
  </si>
  <si>
    <t>VENTA DE DIVISAS CON TRANSFERENCIA DE FONDOS A SOLICITUD DE AUTORIDAD DE REG.Y FISCALIZ.DE TELECOMUNICACIONES Y TRANSP. SEGUN SOLICITUD 17633 REF: TRANSFERENCIA DE RECURSOS A LA UNION POSTAL UNIVERSAL UPU, CORRESPONDIENTE AL PAGO DE LA CUOTA CONTRIBUTIVA, GESTION 2023, FACTURA BI VFAC 12137, DE ACUE LIB. 00099021001 TGN-RECURSOS ORDINARIOS (3987) POR DIFERENCIAL CAMBIARIO</t>
  </si>
  <si>
    <t>COBRO COSTOS DE PAPELERIA SEGUN TRANSFERENCIA DEL EXTERIOR POR ORDEN DE VICECONSULADO DE BOLIVIA EN GRANADA ESPAÑA REF.: RECAUDACIONES GESTORÍA CONSULAR POR EL MES DE ENERO DE LA GESTIÓN 2023 LIB. 00010011102 MIN.RELACIONES EXTERIORES - GESTORIA CONSULAR LEY Nº 3108</t>
  </si>
  <si>
    <t>COBRO COSTOS DE PAPELERIA POR REGULARIZACION DE TRANSFERENCIA DEL EXTERIOR POR ORDEN DE CONSULADO DE BOLIVIA EN SEVILLA BO S N5161018F, REF.: GESTORIA CONSULAR MES DE ENERO 2023. LIB. 00010011102 MIN.RELACIONES EXTERIORES - GESTORIA CONSULAR LEY Nº 3108</t>
  </si>
  <si>
    <t>'COBRO DE'||UTILES DE ESCRITORIO POR EL COMPROBANTE NRO.1053724 DE LA FECHA, S/G.NOTA PRS/GAFC-3496/2022 DE F.16/12/2022 (HRE-TGL-2022-19648). ENVIADO POR YACIMIENTOS PETROLIFEROS FISCALES BOLIVIANOS. DÉBITO DE LA LIBRETA 00513022001 YPFB-"OPERACIONES" COBRO DE ÚTILES DE ESCRITORIO.</t>
  </si>
  <si>
    <t>'COBRO DE'||ÚTILES DE ESCRITORIO POR EL COMPROBANTE NRO. 1053709 DE LA FECHA, S/G. NOTA CITE CITE PRS/GAFC-3496/2022 DE FECHA 16/12/2022 (HRE-TGL-19648) ENVIADO POR YACIMIENTOS PETROLIFEROS FISCALES BOLIVIANOS. DEBITO DE LA LIBRETA 00513022001 YPFB - OPERACIONES.</t>
  </si>
  <si>
    <t>'COBRO DE'||ÚTILES DE ESCRITORIO POR EL COMPROBANTE NRO. 1053739 DE LA FECHA, S/G. NOTA CITE CITE PRS/GAFC-3496/2022 DE FECHA 16/12/2022 (HRE-TGL-19648) ENVIADO POR YACIMIENTOS PETROLIFEROS FISCALES BOLIVIANOS. DEBITO DE LA LIBRETA 00513022001 YPFB - OPERACIONES</t>
  </si>
  <si>
    <t>A:00099021001 TRANSFERENCIA DE RECUPERACIONES SEGÚN NOTA GEF-LCR-DYF-0022-NOT/23 POR CONCEPTO DE PAGO DE CAPITAL E INTERES DE ACUERDO A CONTRATO DE FIDEICOMISO “ACCESOS SEGUROS VIVIR BIEN” CORRESPONDIENTE AL GAD PANDO.</t>
  </si>
  <si>
    <t>A:00099021001 TRANSFERENCIA DE RECUPERACIONES SEGÚN NOTA GEF-LCR-DYF-0022-NOT/23 POR CONCEPTO DE PAGO DE CAPITAL E INTERES DE ACUERDO A CONTRATO DE FIDEICOMISO “ACCESOS SEGUROS VIVIR BIEN” CORRESPONDIENTE AL GAD CHUQUISACA.</t>
  </si>
  <si>
    <t>NUMERO DE LIBRETA CUT: 00283012001 OPERACIÓN E18 TRANSFERENCIA DEL SISTEMA FINANCIERO POR CUENTA DE TERCEROS A LA CUT SOL. ESC. SOCIEDAD JENNEFER S.R.L.</t>
  </si>
  <si>
    <t>REGULARIZACION DE TRANSFERENCIA DEL EXTERIOR SEGUN SWIFT NO.1851 DE FECHA 06/02/2023 ORDENANTE: CONSULADO DE BOLIVIA EN VALENCIA ES/VALENCIA, REF.: GESTORIA CONSULAR DEL MES DE ENERO/2023. LIB. 00010011102 MIN.RELACIONES EXTERIORES - GESTORIA CONSULAR LEY Nº 3108</t>
  </si>
  <si>
    <t>REGULARIZACION DE TRANSFERENCIA DEL EXTERIOR SEGUN SWIFT NO.1823 DE FECHA 06/02/2023 ORDENANTE: EMBAJADA DEL ESTADO PLURINACIONAL, OTTAWA ON K1P5G4 CA. REF.: GESTORIA CONSULAR JANUARY. LIB. 00010011102 MIN.RELACIONES EXTERIORES - GESTORIA CONSULAR LEY Nº 3108</t>
  </si>
  <si>
    <t>NUMERO DE LIBRETA CUT: 00086038008 OPERACIÓN E18 TRANSFERENCIA DEL SISTEMA FINANCIERO POR CUENTA DE TERCEROS A LA CUT MMAYA SERNAP WCS PAISAJE MADIDI</t>
  </si>
  <si>
    <t>||TRANSFERENCIA DE RECURSOS A LA FUNDACIÓN CULTURAL DEL BCB CORRESPONDIENTE AL 1° TRIMESTRE 2023 PARA GASTOS CORRIENTES S/G INFORMES; BCB-SPCG-DPP-INF-2023-3, BCB-GADM-SCONT-DAF-INF-2023-26, NOTA FC-BCB-PDCIA N° 052/2023 DE LA FC.BCB Y F.T. 1 DE LA GADM. TRANSFERENCIA A LA LIBRETA N° 00293014201 DE LA FUNDACIÓN CULTURAL DEL BANCO CENTRAL DE BOLIVIA</t>
  </si>
  <si>
    <t>COBRO COSTOS DE PAPELERIA POR REGULARIZACION DE TRANSFERENCIA DEL EXTERIOR POR ORDEN DE EMBAJADA DEL ESTADO PLURINACIONAL, OTTAWA ON K1P5G4 CA. REF.: GESTORIA CONSULAR JANUARY. LIB. 00010011102 MIN.RELACIONES EXTERIORES - GESTORIA CONSULAR LEY Nº 3108</t>
  </si>
  <si>
    <t>COBRO COSTOS DE PAPELERIA POR REGULARIZACION DE TRANSFERENCIA DEL EXTERIOR POR ORDEN DE CONSULADO DE BOLIVIA EN VALENCIA ES/VALENCIA, REF.: GESTORIA CONSULAR DEL MES DE ENERO/2023. LIB. 00010011102 MIN.RELACIONES EXTERIORES - GESTORIA CONSULAR LEY Nº 3108</t>
  </si>
  <si>
    <t>'COBRO DE'||ÚTILES DE ESCRITORIO POR EL COMPROBANTE NRO.1053802 DE LA FECHA S/G. NOTA CITE YPFB/GAFC-3496/2022 (HRE-TGL-19648), ENVIADA POR YACIMIENTOS PETROLIFEROS FISCALES BOLIVIANOS DEBITO DE LA LIBRETA 00513022001 YPFB  OPERACIONES</t>
  </si>
  <si>
    <t>'COBRO DE'||UTILES DE ESCRITORIO POR EL COMPROBANTE N° 1053805 DE LA FECHA, S/G.NOTA CITE: PRS/GAFC-3496/2022 DE FECHA 16/12/2022 (HRE-TGL-19648) ENVIADO POR YACIMIENTOS PETROLIFEROS FISCALES BOLIVIANOS. (SECTOR PÚBLICO-EXPORTACIONES). DÉBITO DE LA LIBRETA 00513022001 YPFB - OPERACIONES.</t>
  </si>
  <si>
    <t>'COBRO DE'||UTILES DE ESCRITORIO POR EL COMPROBANTE N° 1053824 DE LA FECHA, S/G.NOTA CITE: PRS/GAFC-3496/2022 DE FECHA 16/12/2022 (HRE-TGL-19648) ENVIADO POR YACIMIENTOS PETROLIFEROS FISCALES BOLIVIANOS. (SECTOR PÚBLICO-EXPORTACIONES). DÉBITO DE LA LIBRETA 00513022001 YPFB - OPERACIONES.</t>
  </si>
  <si>
    <t>||COMPLEMENTO AL PAGO REALIZADO A EXIMBANK CHINA POPULAR PRÉSTAMO PBC 2015 (08) 350 VCTO 21-01-2023 POR CUENTA DE TGN, SEGÚN NOTA MEFP/VTCP/DGCP/UODP/N° 137/2023 DE FECHA 03-02-2023, VALOR 06-02-2023 USD 32.895,22. CTA. 3987 CUENTA ÚNICA DEL TESORO LIB. 00099021001 REF.: COMISIONES BANCARIAS</t>
  </si>
  <si>
    <t>||COMPLEMENTO AL PAGO REALIZADO A EXIMBANK CHINA POPULAR PRÉSTAMO PBC 2016 (22) 410 VCTO 21-01-2023 POR CUENTA DE TGN, SEGÚN NOTA MEFP/VTCP/DGCP/UODP/N° 137/2023 DE FECHA 03-02-2023, VALOR 06-02-2023 USD 33.993,70. CTA. 3987 CUENTA ÚNICA DEL TESORO LIB. 00099021001 REF.: COMISIONES BANCARIAS</t>
  </si>
  <si>
    <t>||COMPLEMENTO AL PAGO REALIZADO A EXIMBANK CHINA POPULAR PRÉSTAMO PBC 2017 (31) 457 VCTO 21-01-2023 POR CUENTA EMPRESA SIDERÚRGICA DEL MUTÚN SEGÚN CITE: ESM/GAF/UCPT/05/2023 DE FECHA 03/02/2023 USD 79.896,65. LIBRETA 00573019201 ES MUTÚN - FIDEICOMISO</t>
  </si>
  <si>
    <t>||COMPLEMENTO AL PAGO REALIZADO A EXIMBANK CHINA POPULAR PRÉSTAMO PBC 2017 (31) 457 VCTO 21-01-2023 POR CUENTA EMPRESA SIDERÚRGICA DEL MUTÚN SEGÚN CITE: ESM/GAF/UCPT/05/2023 DE FECHA 03/02/2023 USD 79.896,65. LIBRETA 00573012001 EMPRESA SIDERÚRGICA DEL MUTÚN-RECURSOS PROPIOS REF. COMISIONES</t>
  </si>
  <si>
    <t>||RESPUESTA A DEBITO DEL BANQUERO POR COBRO COMISIONES DE TRANSF.POR EUR 601,77 F.V. 27/01/2023 PAGO A SARL ATZE POR ADQUISICION EQUIPO MEDICO LIB.00132072001 SEDEM.ADMINISTRACION RECAUDACION ENVIBOL EN BOLIVIANOS EQUIV.A EUR 10.-</t>
  </si>
  <si>
    <t>||RESPUESTA A DEBITO DEL BANQUERO POR COBRO COMISIONES DE TRANSF.POR EUR 601,77 F.V. 27/01/2023 PAGO A SARL ATZE POR ADQUISICION EQUIPO MEDICO LIB.00132072001 SEDEM.ADMINISTRACION RECAUDACION ENVIBOL EN BOLIVIANOS COBRO UTILES DE ESCRITORIO</t>
  </si>
  <si>
    <t>COBRO DE||ÚTILES DE ESCRITORIO POR REGISTRO DEL COMPROBANTE CONTABLE N°1053849 POR PAGO ANTICIPADO DEL CRED. EXTRA. AL FNDR CONT. SANO N°350/2015 Y MODIF, SG CITE: DE-GEF-LCR-DYF-0728-CAR/23 DEL 06.02.23, CUOTAS: 31.07.23 (INT. 5 DÍAS) Y 31.01.25 (ANTICIPO PARCIAL A CAP.) COSTO ÚTILES DE ESCRITORIO DE LA CUT N°3987 LIBRETA N°00862012001 FNDR-ADMINISTRACIÓN</t>
  </si>
  <si>
    <t>NUMERO DE LIBRETA CUT: 00035051101 OPERACIÓN E18 TRANSFERENCIA DEL SISTEMA FINANCIERO POR CUENTA DE TERCEROS A LA CUT SOL. TELEFONIA CELULAR DE BOLIVIA SA</t>
  </si>
  <si>
    <t>NUMERO DE LIBRETA CUT: 03420102001 OPERACIÓN E18 TRANSFERENCIA DEL SISTEMA FINANCIERO POR CUENTA DE TERCEROS A LA CUT TRANSFERENCIA DE RECURSOS DEL FIDEICOMISO AEVIVIENDA POR GASTOS DE FUNCIONAMIENTO</t>
  </si>
  <si>
    <t>TRANSFERENCIA DE FONDOS AL EXTERIOR A SOLICITUD DE MINISTERIO DE SALUD SEGUN SOLICITUD 17672 REF: PAGO A PGI ENGINEERING SLP FACTURA FB22230006 PRODUCTO 1 PUNTO 2 PLAN DE TRANSFERENCIA DE CONOCIMIENTOS INFORME DE EVALUACION DEL PLAN DE TRANSFERENCIA DE CONOCIMIENTOS PGBID 2822 CONFORME DOCUMENTACION LIB. 00046057007 MS-Bs-BID 2822/BL-BO MEJORAMIENTO ACCESOS A SERVICIOS</t>
  </si>
  <si>
    <t>NUMERO DE LIBRETA CUT: 00099021001 OPERACIÓN E75 TRANSFERENCIA DE LA CUENTA FISCAL BUN A LA CUT EN MN TRANSFERENCIA DE FONDOS A SOLICITUD DE: GOBIERNO AUTONOMO MCPAL. MIZQUE CITE : GAMM/DESP.-73-E/2023 CUENTA CUT 3987069001 LIBRETA NÂ° 00099021001 TGN RECURSOS ORDINARIOS.</t>
  </si>
  <si>
    <t>NUMERO DE LIBRETA CUT: 00099021001 OPERACIÓN E75 TRANSFERENCIA DE LA CUENTA FISCAL BUN A LA CUT EN MN TRANSFERENCIA DE FONDOS A SOLICITUD DE: GOB.AUTONOMO MCPAL. VITIVHI CITE: GAMV-SAF/012/2023 CTA. 3987 LIBRETA NÂ°00099021001 TGN RECURSOS ORDINARIOS</t>
  </si>
  <si>
    <t>REGULARIZACION DE TRANSFERENCIA DEL EXTERIOR SEGUN SWIFT NO.1743 Y NO.1742 DE FECHA 07/02/2023 ORDENANTE: YTL SOCIEDAD ANONIMA (SAN JUAN DEL PARANA) REF.: PAGO TOTAL FACT 0010ODV 23 VEX LIB. 00597012001 RECURSOS PROPIOS VENTAS YLB</t>
  </si>
  <si>
    <t>REGULARIZACION DE TRANSFERENCIA DEL EXTERIOR SEGUN SWIFT NO.1806 Y NO.1805 DE FECHA 07/02/2023 ORDENANTE: COMERCIAL MINERALS CO SPA (ANTOFAGASTA CHILE) REF.: CRED D0430330613901 - 0446368 LIB. 00597012001 RECURSOS PROPIOS VENTAS YLB</t>
  </si>
  <si>
    <t>REGULARIZACION DE TRANSFERENCIA DEL EXTERIOR SEGUN SWIFT NO.1130 Y NO.1129 DE FECHA 07/02/2023 ORDENANTE: YTL SOCIEDAD ANONIMA (SAN JUAN DEL PARANA) REF.: CRED INV PAGO TOTAL FACT ODV 23 VEX LIB. 00597012001 RECURSOS PROPIOS VENTAS YLB</t>
  </si>
  <si>
    <t>REGULARIZACION DE TRANSFERENCIA DEL EXTERIOR SEGUN SWIFT NO.1639 Y NO.1638 DE FECHA 07/02/2023 ORDENANTE: INNOVATION BUSINESS ENG SA (PANAMA) REF.: CRED PAGO A PROVEEDOR SERVICIOS Y DEUDA PAYMENT POR ODV 0008 ODV 23 LIB. 00597012001 RECURSOS PROPIOS VENTAS YLB</t>
  </si>
  <si>
    <t>REGULARIZACION DE TRANSFERENCIA DEL EXTERIOR SEGUN SWIFT NO.1758 Y NO.1757 DE FECHA 07/02/2023 ORDENANTE: INNOVATION BUSINESS ENG SA (PANAMA) REF.: CRED PAGO A PROVEEDOR SERVICIOS Y DEUDA PAYMENT FOR GCO 0009 ODV 23 LIB. 00597012001 RECURSOS PROPIOS VENTAS YLB</t>
  </si>
  <si>
    <t>REGULARIZACION DE TRANSFERENCIA DEL EXTERIOR SEGUN SWIFT NO.1744 Y NO.1741 DE FECHA 07/02/2023 ORDENANTE: YTL SOCIEDAD ANONIMA (SAN JUAN DE PARANA) REF.: CRED PAGO TOTAL FACT 0011ODV 23 VEX LIB. 00597012001 RECURSOS PROPIOS VENTAS YLB</t>
  </si>
  <si>
    <t>COBRO COSTOS DE PAPELERIA POR REGULARIZACION DE TRANSFERENCIA DEL EXTERIOR POR ORDEN DE YTL SOCIEDAD ANONIMA (SAN JUAN DEL PARANA) REF.: PAGO TOTAL FACT 0010ODV 23 VEX LIB. 00597012001 RECURSOS PROPIOS VENTAS YLB</t>
  </si>
  <si>
    <t>COBRO COSTOS DE PAPELERIA POR REGULARIZACION DE TRANSFERENCIA DEL EXTERIOR POR ORDEN DE COMERCIAL MINERALS CO SPA (ANTOFAGASTA CHILE) REF.: CRED D0430330613901 - 0446368 LIB. 00597012001 RECURSOS PROPIOS VENTAS YLB</t>
  </si>
  <si>
    <t>COBRO COSTOS DE PAPELERIA POR REGULARIZACION DE TRANSFERENCIA DEL EXTERIOR POR ORDEN DE YTL SOCIEDAD ANONIMA (SAN JUAN DEL PARANA) REF.: CRED INV PAGO TOTAL FACT ODV 23 VEX LIB. 00597012001 RECURSOS PROPIOS VENTAS YLB</t>
  </si>
  <si>
    <t>COBRO COSTOS DE PAPELERIA POR REGULARIZACION DE TRANSFERENCIA DEL EXTERIOR POR ORDEN DE INNOVATION BUSINESS ENG SA (PANAMA) REF.: CRED PAGO A PROVEEDOR SERVICIOS Y DEUDA PAYMENT POR ODV 0008 ODV 23 LIB. 00597012001 RECURSOS PROPIOS VENTAS YLB</t>
  </si>
  <si>
    <t>COBRO COSTOS DE PAPELERIA POR REGULARIZACION DE TRANSFERENCIA DEL EXTERIOR POR ORDEN DE INNOVATION BUSINESS ENG SA (PANAMA) REF.: CRED PAGO A PROVEEDOR SERVICIOS Y DEUDA PAYMENT FOR GCO 0009 ODV 23 LIB. 00597012001 RECURSOS PROPIOS VENTAS YLB</t>
  </si>
  <si>
    <t>COBRO COSTOS DE PAPELERIA POR REGULARIZACION DE TRANSFERENCIA DEL EXTERIOR POR ORDEN DE YTL SOCIEDAD ANONIMA (SAN JUAN DE PARANA) REF.: CRED PAGO TOTAL FACT 0011ODV 23 VEX LIB. 00597012001 RECURSOS PROPIOS VENTAS YLB</t>
  </si>
  <si>
    <t>TRANSFERENCIA RECIBIDA DEL EXTERIOR SEGÚN MENSAJES SWIFT Nos. 2084-2083 (REM.EXT.) DE FECHA 07-02-2023 POR DESEMBOLSO DE BIRF PRÉSTAMO BIRF 8648-BO 34 LIBRETA N° 00291012002 ABC-RECURSOS PROPIOS REF.: UTILES DE ESCRITORIO</t>
  </si>
  <si>
    <t>||TRANSFERENCIA DE FONDOS S/G. MENSAJES SWIFT NROS. 2070 Y 2069 DE LA FECHA, Y NOTA REMITIDA POR LA AGENCIA PARA EL DESARROLLO DE LA SOCIEDAD DE LA INFORMACIÓN EN BOLIVIA CITE: ADSIB - DE N° 129 DE FECHA 10/05/2016 (HRE-TGL-6924) (SECTOR PÚBLICO - SERVICIOS). DÉBITO DE LA LIBRETA 00119012001 ADSIB, REPOSICIÓN ÚTILES DE ESCRITORIO.</t>
  </si>
  <si>
    <t>TRANSFERENCIA DEL EXTERIOR SEGUN SWIFT NOS.2050 - 2049 DE FECHA 07/02/2023 ORDENANTE: CONSULADO DE BOLIVIA, BOGOTA COLOMBIA. REF.: GESTORIA CONSULAR DICIEMBRE/2022 Y ENERO/2023. LIB. 00010011102 MIN.RELACIONES EXTERIORES - GESTORIA CONSULAR LEY Nº 3108</t>
  </si>
  <si>
    <t>COBRO COSTOS DE PAPELERIA SEGUN TRANSFERENCIA DEL EXTERIOR POR ORDEN DE CONSULADO DE BOLIVIA, BOGOTA COLOMBIA. REF.: GESTORIA CONSULAR DICIEMBRE/2022 Y ENERO/2023. LIB. 00010011102 MIN.RELACIONES EXTERIORES - GESTORIA CONSULAR LEY Nº 3108</t>
  </si>
  <si>
    <t>PAGO PRÉSTAMO BID BID 939-SF-BO VCTO. 08-02-2023 POR CUENTA DE BANCO DE DESARROLLO , VALOR 08-02-2023 CAPITAL BS 3.423.057,33 INTERESES BS 552.190,72 LIBRETA NRO.00099021001 TGN-RECURSOS ORDINARIOS (3987)-ALIVIO MDRI</t>
  </si>
  <si>
    <t>TRANSFERENCIA DE FONDOS AL EXTERIOR A SOLICITUD DE MINISTERIO DE RELACIONES EXTERIORES SEGUN SOLICITUD 17664 REF: PAGO COSTO DE VIDA AL PERSONAL DIPLOMATICO Y CONSULAR DEL SERVICIO EXTERIOR CORRESPONDIENTE AL MES DE ENERO 2023 SEGUN INFORME 15 PLANILLA MIXTA 012304 LIB. 00099021001 TGN-RECURSOS ORDINARIOS (3987)</t>
  </si>
  <si>
    <t>NUMERO DE LIBRETA CUT: 00099021001 OPERACIÓN E75 TRANSFERENCIA DE LA CUENTA FISCAL BUN A LA CUT EN MN TRANSFERENCIA DE FONDOS A SOLICITUD DE: GOB.AUTONOMO MCPAL. PUNA CITE: OF.DESP MAE NÂ°075/2023 CTA. 3987 LIBRETA NÂ°00099021001 TGN RECURSOS ORDINARIOS</t>
  </si>
  <si>
    <t>NUMERO DE LIBRETA CUT: 00099021001 OPERACIÓN E75 TRANSFERENCIA DE LA CUENTA FISCAL BUN A LA CUT EN MN TRANSFERENCIA DE FONDOS A SOLICITUD DE: GOB.AUTONOMO MCPAL. PUNA CITE: OF.DESP MAE NÂ°076/2023 CTA. 3987 LIBRETA NÂ°00099021001 TGN RECURSOS ORDINARIOS</t>
  </si>
  <si>
    <t>PAGO PRÉSTAMO BID 914-SF-BO-1 VCTO. 08-02-2023 POR CUENTA DE FNDR SEGÚN NOTA COD. LIQ. 017088 DE FECHA 07-02-2023, VALOR 08-02-2023 CAPITAL USD 7.042,73 INTERESES USD 11.003,48 LIBRETA NRO.00099021001 TGN-RECURSOS ORDINARIOS - 3987 - ALIVIO MDRI</t>
  </si>
  <si>
    <t>PAGO PRÉSTAMO BID 914-SF-BO-1 VCTO. 08-02-2023 POR CUENTA DE FNDR SEGÚN NOTA COD. LIQ. 017088 DE FECHA 07-02-2023, VALOR 08-02-2023 CAPITAL BS 277.202,04 LIBRETA N° 00862012017 FNDR - PRODURSA II BID 914/SF-BO CAPITAL</t>
  </si>
  <si>
    <t>PAGO PRÉSTAMO BID 914-SF-BO-1 VCTO. 08-02-2023 POR CUENTA DE FNDR SEGÚN NOTA COD. LIQ. 017088 DE FECHA 07-02-2023, VALOR 08-02-2023 LIBRETA N° 00862012001 FNDR ADMINISTRACIÓN REF.: COMISIONES BANCARIAS</t>
  </si>
  <si>
    <t>PAGO PRÉSTAMO BID 914-SF-BO-1 VCTO. 08-02-2023 POR CUENTA DE FNDR SEGÚN NOTA COD. LIQ. 017088 DE FECHA 07-02-2023, VALOR 08-02-2023 CAPITAL USD 7.042,73 INTERESES USD 11.003,48 LIBRETA N° 00862012017 FNDR - PRODURSA II BID 914/SF-BO CAPITAL</t>
  </si>
  <si>
    <t>PAGO PRÉSTAMO BID 914-SF-BO-1 VCTO. 08-02-2023 POR CUENTA DE FNDR SEGÚN NOTA COD. LIQ. 017088 DE FECHA 07-02-2023, VALOR 08-02-2023 CAPITAL USD 7.042,73 INTERESES USD 11.003,48 LIBRETA N° 00862012018 FNDR - PRODURSA II BID 914/SF-BO INTERESES</t>
  </si>
  <si>
    <t>TRANSFERENCIA DE FONDOS AL EXTERIOR A SOLICITUD DE MINISTERIO DE SALUD SEGUN SOLICITUD 17673 REF: PAGO A PGI ENGINEERING POR PRESENTACION DE 1 INFORME DEL PRODUCTO 1 PUNTO 6 IMPLEMENTACION DEL NUEVO MODELO DE GESTION HOSPITAL DE TERCER NIVEL DE POTOSI PROGRAMA BID2822 CONFORME DOCUMENTACION ADJUNTA LIB. 00046057007 MS-Bs-BID 2822/BL-BO MEJORAMIENTO ACCESOS A SERVICIOS</t>
  </si>
  <si>
    <t>'COBRO DE'||UTILES DE ESCRITORIO POR EL COMPROBANTE N° 1053937 DE LA FECHA, S/G.NOTA CITE: PRS/GAFC-3496/2022 DE FECHA 16/12/2022 (HRE-TGL-19648) ENVIADO POR YACIMIENTOS PETROLIFEROS FISCALES BOLIVIANOS. (SECTOR PÚBLICO-EXPORTACIONES). DÉBITO DE LA LIBRETA 00513022001 YPFB - OPERACIONES.</t>
  </si>
  <si>
    <t>||TRANSFERENCIA DE FONDOS S/G. MENSAJES SWIFT NROS. 2170 Y 2158 DE LA FECHA, Y NOTA REMITIDA POR LA DIRECCIÓN GENERAL DE AERONAUTICA CIVIL CITE: DGAC-10774/2022 DE FECHA 31/03/2022 (HRE-TGL-5031) (SECTOR PÚBLICO - SOBREVUELOS). DÉBITO DE LA LIBRETA 0117012001 DGAC, REPOSICIÓN ÚTILES DE ESCRITORIO.</t>
  </si>
  <si>
    <t>'COBRO DE'||ÚTILES DE ESCRITORIO POR EL COMPROBANTE N°1053941 Y NOTA CITE: PRS/GAFC-3496/2022 DE FECHA 16/12/2022 (HRE-TGL-19648) DE YACIMIENTOS PETROLÍFEROS FISCALES BOLIVIANOS. (SECTOR PÚBLICO  EXPORTACIÓN DE UREA Y OTROS YPFB). DÉBITO DE LA LIBRETA 00513022001 YPFB - OPERACIONES, REPOSICIÓN DE ÚTILES DE ESCRITORIO.</t>
  </si>
  <si>
    <t>REGULARIZACION DE TRANSFERENCIA DEL EXTERIOR SEGUN SWIFT NO.2099 DE FECHA 08/02/2023 ORDENANTE: CONSULADO GENERAL DE BOLIVIA EN EE UU MIAMI REF.: RECAUDACIONES GESTORÍA CONSULAR POR EL MES DE ENERO 2023 LIB. 00010011102 MIN.RELACIONES EXTERIORES - GESTORIA CONSULAR LEY Nº 3108</t>
  </si>
  <si>
    <t>||REGULARIZACION DE NUESTRA OPERACION NRO.1051598 DE FECHA 6/1/2023 EN ATENCION A NOTA MMYA/DGAA N°044/2023 DE FECHA 7/2/2023 (HRE-TGL-2371) ENVIADO POR EL MMAYA Y COMPROBANTE DE TESORERIA N°2090913 DE F.8/2/2023. A LA LIB. N°00086011109 MMAYA-BS-OTROS INGRESOS.P/CUENTA CROWN AGENTS JAPAN LIMITED.</t>
  </si>
  <si>
    <t>'COBRO DE'||ÚTILES DE ESCRITORIO POR EL COMPROBANTE NRO.1053955 DE LA FECHA S/G. NOTA CITE YPFB/GAFC-3496/2022 DE F.16.12.2022 (HRE-TGL-19648), ENVIADA POR YACIMIENTOS PETROLIFEROS FISCALES BOLIVIANOS DEBITO DE LA LIBRETA 00513022001 YPFB  OPERACIONES</t>
  </si>
  <si>
    <t>||TRANSFERENCIAS DEL EXTERIOR SEGUN MENSAJES SWIFT NROS. 2202 Y 2160 DE LA FECHA Y NOTA CITE: NAABOL-DNAF/N° 0112/2022 DE FECHA 30/03/2022 (HRE-TGL-4950). REMITIDA POR NAVEGACIÓN AÉREA Y AEROPUERTOS BOLIVIANOS. (SECTOR PÚBLICO - SOBREVUELOS) DEBITO DE LA LIBRETA 00389012001 NAABOL-ADMINISTRACION, REPOSICIÓN ÚTILES DE ESCRITORIO.</t>
  </si>
  <si>
    <t>COBRO COSTOS DE PAPELERIA POR REGULARIZACION DE TRANSFERENCIA DEL EXTERIOR POR ORDEN DE CONSULADO GENERAL DE BOLIVIA EN EE UU MIAMI REF.: RECAUDACIONES GESTORÍA CONSULAR POR EL MES DE ENERO 2023 LIB. 00010011102 MIN.RELACIONES EXTERIORES - GESTORIA CONSULAR LEY Nº 3108</t>
  </si>
  <si>
    <t>NUMERO DE LIBRETA CUT: 00099021001 OPERACIÓN E18 TRANSFERENCIA DEL SISTEMA FINANCIERO POR CUENTA DE TERCEROS A LA CUT TRANSFERENCIA AL TGN DE ACUERDO LEY NO. 1493 REGLAMENTADA POR EL DS NO. 4848</t>
  </si>
  <si>
    <t>VENTA DE DIVISAS CON TRANSFERENCIA DE FONDOS A SOLICITUD DE EMPRESA BOLIVIANA DE ALIMENTOS Y DERIVADOS - EBA SEGUN SOLICITUD 17683 REF: I 2023 00592 TRANSFERENCIA DE DIVISAS AL EXTERIOR PARA PAGO A INC INTERNATIONAL NUT AND DRIEDFRUIT PARA RENOVACION CONTRIBUCION MEMBRESIA EBA GESTION 2023 SEGUN DOC LIB. 00599012001 EBA - GESTION GERENCIAL EJECUTIVA POR DIFERENCIAL CAMBIARIO</t>
  </si>
  <si>
    <t>'COBRO DE UTILES DE ESCRITORIO POR´||BS50.-Y REEMB.GSTS.COMUNICACION BS220.-.CARTA DE CREDITO STANDBY 10000LG000228800 (BCB:SB-R-2017-27), S/G NOTA ABC/GNA/SAF/ATE/2023-0267,31/01/2023. LIB.00291012002 ABC-RECURSOS PROPIOS REF.:COMISIONES SBLC 10000LG000228800</t>
  </si>
  <si>
    <t>||TRANSFERENCIAS DEL EXTERIOR SEGUN MENSAJES SWIFT NROS. 2464 Y 2462 DE LA FECHA Y NOTA CITE: DGAC-10774/2022 DE FECHA 31/03/2022. (HRE-TGL-5031) REMITIDA POR DIRECCIÓN GENERAL DE AERONAUTICA CIVIL. (SECTOR PÚBLICO - SOBREVUELOS) DEBITO DE LA LIBRETA 0117012001 DGAC, REPOSICIÓN DE ÚTILES DE ESCRITORIO</t>
  </si>
  <si>
    <t>'COBRO DE UTILES DE ESCRITORIO POR´||COMPLEMENTO A NUESTRO COMP. S-1054010 DE LA FECHA REF.: TRANSF.DEL EXTERIOR POR EUR 4.072,58 A FAVOR DEL MINISTERIO DE EDUCACION LIB.00016011101 MEC MIN.EDUCACION Y CULTURA (0676-03J300) COBRO UTILES DE ESCRITORIO,</t>
  </si>
  <si>
    <t>||REGULARIZACION DE NUESTRA OPERACION N°1053741 DE F.3/2/2023 S/G NOTAS CITE: DGAC/00713/2023 DE F.9/2/2023 (HRE-TSO-242) Y CITE: DGAC-10774/2022 DE F.31/03/2022 (HRE-TGL-5031) REMITIDAS POR DIRECCIÓN GENERAL DE AERONAUTICA CIVIL. (SECTOR PÚBLICO - SOBREVUELOS) DEBITO DE LA LIBRETA 0117012001 DGAC, REPOSICIÓN DE ÚTILES DE ESCRITORIO</t>
  </si>
  <si>
    <t>||REGULARIZACIÓN DE NUESTRA OPERACIÓN NRO.1053095 DE FECHA 27/01/2023 EN ATENCIÓN A NOTA REMITIDA POR LA DIRECCIÓN GENERAL DE AERONAUTICA CIVIL CITE: DGAC-00713/2023 DE LA FECHA (HRE-TSO-242) (ORIGINAL CURSA EN COMP. 1054027) Y CITE: DGAC-10774/2022 DE FECHA 31/03/2022 (HRE-TGL-5031). DÉBITO DE LA LIBRETA 0117012001 DGAC, REPOSICIÓN ÚTILES DE ESCRITORIO.</t>
  </si>
  <si>
    <t>||REGULARIZACION DE NUESTRA OPERACION N°1053792 DE F.6/2/2023 S/G NOTAS CITE: DGAC/00713/2023 DE F.9/2/2023 (HRE-TSO-242) (ORIG. CURSA EN CBTE N°1054027) Y CITE: DGAC-10774/2022 DE F.31/03/2022 (HRE-TGL-5031) REMITIDAS POR DIRECCIÓN GENERAL DE AERONAUTICA CIVIL. (SECTOR PÚBLICO-SOBREVUELOS) DEBITO DE LA LIBRETA 0117012001 DGAC, REPOSICIÓN DE ÚTILES DE ESCRITORIO</t>
  </si>
  <si>
    <t>||REGULARIZACION DE NUESTRA OPERACION NRO.1053339 DE F.31/01/2022 EN ATENCION A NOTAS CITE DGAC/00713/2023 DE LA FECHA (HRE-TSO-242) Y DGAC/10774/2022 DE F.31.03.2022 (HRE-TGL-5031) ENVIADAS POR LA DIRECCION GENERAL DE AERONAUTICA CIVIL ORIGINAL CURSA EN COMPROBANTE NRO.1054027 DE LA FECHA. DEBITO DE LA LIBRETA 0117012001 DGAC, REPOSICIÓN DE ÚTILES DE ESCRITORIO.</t>
  </si>
  <si>
    <t>||REGULARIZACION DE NUESTRA OPERACION NRO.1053397 DE F.31/01/2022 EN ATENCION A NOTAS CITE DGAC/00713/2023 DE LA FECHA (HRE-TSO-242) Y DGAC/10774/2022 DE F.31.03.2022 (HRE-TGL-5031) ENVIADAS POR LA DIRECCION GENERAL DE AERONAUTICA CIVIL ORIGINAL CURSA EN COMPROBANTE NRO.1054027 DE LA FECHA. DEBITO DE LA LIBRETA 0117012001 DGAC, REPOSICIÓN DE ÚTILES DE ESCRITORIO.</t>
  </si>
  <si>
    <t>COBRO DE||ÚTILES DE ESCRITORIO POR REGISTRO DEL COMPROBANTE CONTABLE N°1054041 POR PAGO ANTICIPADO DEL CRED. EXTRA. AL FNDR CONT. SANO N°350/2015 Y MODIF, SG CITE: DE-GEF-LCR-DYF-0759-CAR/23 DEL 09.02.23, CUOTAS: 31.07.23 (INT. 3 DÍAS) Y 31.01.25 (ANTICIPO PARCIAL A CAP.) COSTO ÚTILES DE ESCRITORIO DE LA CUT N°3987 LIBRETA N°00862012001 FNDR-ADMINISTRACIÓN</t>
  </si>
  <si>
    <t>A:00099021001 Transferencia que realizamos a solicitud de la Unidad de Administración e Información Salarial mediante nota CITE: MEFP/VTCP/DGPOT/UAIS/No. 40/2023, informe MEFP/VTCP/DGPOT/UAIS/No. 3/2023 para la reversión definitiva de Boletas de Pago solicitadas por el SENASIR consignadas en el comprobante de pago No. 71948 H.R. 6-23267-R</t>
  </si>
  <si>
    <t>NUMERO DE LIBRETA CUT: 00099021001 OPERACIÓN E18 TRANSFERENCIA DEL SISTEMA FINANCIERO POR CUENTA DE TERCEROS A LA CUT TRTANSFERENCIA DISPOSICION A LA LEY NO. 1356 DE FECHA 28/12/2020 VENTA SERVICIOS TELEFONOA MOVIL INTERNET PARA FINANCIAMIENTO RENTA UNIVERSAL DE LA VEJEZ SOLICITUD EMPRESA NACION</t>
  </si>
  <si>
    <t>NUMERO DE LIBRETA CUT: 00086074201 OPERACIÓN E75 TRANSFERENCIA DE LA CUENTA FISCAL BUN A LA CUT EN MN TRANSFERENCIA DE FONDOS A SOLICITUD DE: GOBIERNO AUTONOMO MUNICIPAL DE VIACHA CITE: GAMV/SMAF/DF/UTAF/038/2023 CUENTA CUT 3987 LIBRETA NÂ° 00086074201 MMAYA-BS CONTRAPARTE PAQUETE PROY. PRE-INV.</t>
  </si>
  <si>
    <t>NUMERO DE LIBRETA CUT: 00086074101 OPERACIÓN E75 TRANSFERENCIA DE LA CUENTA FISCAL BUN A LA CUT EN MN TRANSFERENCIA DE FONDOS A SOLICITUD DE: GOBIERNO AUTONOMO MUNICIPAL DE VIACHA CITE: GAMV/SMAF/DF/UTAF/037/2023 CUENTA CUT 3987 LIBRETA NÂ° 00086074101 MMAYA-BS CONTRAPARTE PROY. PRE-INVERSION TRA</t>
  </si>
  <si>
    <t>A:00099021001 Transferencia que realizamos a solicitud de la Empresa Nacional de Electricidad mediante nota CITE: ENDE-DEEM-2/70-23 en aplicación al Decreto Supremo No 4848 de 28 de diciembre de 2022.</t>
  </si>
  <si>
    <t>||REGULARIZACION DE NUESTRA OPERACIÓN NRO.1053359 DE FECHA 31/1/2023 EN ATENCION A NOTA CAR/DGE-UNC N°0022/2023 DE FECHA 9/2/2023 (HRE-TGL-2506), ENVIADO POR NAVEGACION AEREA Y AEROPUERTOS BOLIVIANOS (ORIGINAL CURSA EN EL CBTE.N°1054051) DEBITO DE LA LIBRETA 00389012001 NAABOL-ADMINISTRACION CENTRAL, REPOSICION ÚTILES DE ESCRITORIO.</t>
  </si>
  <si>
    <t>||REGULARIZACIÓN DE NUESTRA OPERACIÓN N°1053728 DE FECHA 3/2/2023 SEGÚN NOTA CITE: CAR/DGE-UNC N°0022/2023 DE FECHA 9/2/2023 DE NAVEGACIÓN AEREA Y AEROPUERTOS BOLIVIANOS (HRE-TGL-2506) (ORIGINAL CURSA EN COMP. N°1054051). (SECTOR PÚBLICO-SOBREVUELOS). DÉBITO DE LA LIBRETA 00389012001 NAABOL - ADMINISTRACIÓN, REPOSICIÓN DE ÚTILES DE ESCRITORIO.</t>
  </si>
  <si>
    <t>||REGULARIZACIÓN DE NUESTRA OPERACIÓN N°1053791 DE FECHA 6/2/2023 SEGÚN NOTA CITE: CAR/DGE-UNC N°0022/2023 DE FECHA 9/2/2023 DE NAVEGACIÓN AEREA Y AEROPUERTOS BOLIVIANOS (HRE-TGL-2506). (SECTOR PÚBLICO-SOBREVUELOS). DÉBITO DE LA LIBRETA 00389012001 NAABOL - ADMINISTRACIÓN, REPOSICIÓN DE ÚTILES DE ESCRITORIO.</t>
  </si>
  <si>
    <t>||REGULARIZACION DE NUESTRA OPERACION N° 1053052 DE FECHA 27/1/2023 S/G. NOTA CITE: CAR/DGE-UNC N° 0022/2023 DE FECHA 9/2/2023 (HRE-TGL-2506) ) (ORIG. CURSA EN COMPROBANTE N° 1054051) ENVIADA POR NAVEGACION AEREA Y AEROPUERTOS BOLIVIANOS (SECTOR PUBLICO-SOBREVUELOS). DEBITO DE LA LIBRETA 00389012001 NAABOL-ADMINISTRACION, REPOSICIÓN ÚTILES DE ESCRITORIO.</t>
  </si>
  <si>
    <t>TRANSFERENCIA DE FONDOS AL EXTERIOR A SOLICITUD DE MINISTERIO DE SALUD SEGUN SOLICITUD 17699 REF: PAGO A PGI ENGINEERING POR PRESENTACION DE 2 SEGUNDO INFORME DEL PRODUCTO 1 PUNTO 6 IMPLEMENTACION DEL NUEVO MODELO DE GESTION HOSPITAL DE TERCER NIVEL DE POTOSI PROGRAMA BID2822 CONFORME DOCUMENTACION LIB. 00046057007 MS-Bs-BID 2822/BL-BO MEJORAMIENTO ACCESOS A SERVICIOS</t>
  </si>
  <si>
    <t>'COBRO DE'||UTILES DE ESCRITORIO POR EL COMPROBANTE N° 1054072 DE LA FECHA, S/G.NOTA CITE: PRS/GAFC-3496/2022 DE FECHA 16/12/2022 (HRE-TGL-19648) ENVIADO POR YACIMIENTOS PETROLIFEROS FISCALES BOLIVIANOS. (SECTOR PÚBLICO-EXPORTACIONES). DÉBITO DE LA LIBRETA 00513022001 YPFB - OPERACIONES.</t>
  </si>
  <si>
    <t>||TRANSFERENCIAS DEL EXTERIOR SEGUN MENSAJE SWIFT N° 2498 DE LA FECHA Y NOTA CITE: DGAC-10774/2022 DE FECHA 31/03/2022. (HRE-TGL-5031) REMITIDA POR DIRECCIÓN GENERAL DE AERONAUTICA CIVIL. (SECTOR PÚBLICO - SOBREVUELOS) DEBITO DE LA LIBRETA 0117012001 DGAC, REPOSICIÓN DE ÚTILES DE ESCRITORIO</t>
  </si>
  <si>
    <t>||TRANSFERENCIA DE FONDOS SEGÚN MENSAJES SWIFT NROS. 2490 DE LA FECHA Y 2489 DE FECHA 09/02/2023, Y NOTA CITE: AGBC-AGBC/DAF/CNI-RSYS-0014-CAR/2022 DE FECHA 26/04/2022 (HRE-TGL-6525) DE LA AGENCIA BOLIVIANA DE CORREOS. DÉBITO DE LA LIBRETA 000383012001 AGENCIA BOLIVIANA DE CORREOS, REPOSICIÓN ÚTILES DE ESCRITORIO.</t>
  </si>
  <si>
    <t>'COBRO DE'||ÚTILES DE ESCRITORIO POR EL COMPROBANTE NRO.1054078 DE LA FECHA S/G. NOTA CITE YPFB/GAFC-3496/2022 DE F.16.12.2022 (HRE-TGL-19648), ENVIADA POR YACIMIENTOS PETROLIFEROS FISCALES BOLIVIANOS DEBITO DE LA LIBRETA 00513022001 YPFB  OPERACIONES</t>
  </si>
  <si>
    <t>'COBRO DE'||ÚTILES DE ESCRITORIO POR EL COMPROBANTE N°1054092 Y NOTA CITE: PRS/GAFC-3496/2022 DE FECHA 16/12/2022 (HRE-TGL-19648) DE YACIMIENTOS PETROLÍFEROS FISCALES BOLIVIANOS. (SECTOR PÚBLICO  EXPORTACIÓN DE UREA Y OTROS YPFB). DÉBITO DE LA LIBRETA 00513022001 YPFB - OPERACIONES, REPOSICIÓN DE ÚTILES DE ESCRITORIO.</t>
  </si>
  <si>
    <t>REGULARIZACION DE TRANSFERENCIA DEL EXTERIOR SEGUN SWIFT NO.2105 DE FECHA 10/02/2023 ORDENANTE: EMBAJADA DEL ESTADO PLURINACIONAL DE BOLIVIA - MEXICO REF:GESTORIA CONSULAR ENERO 2023 LIB. 00010011102 MIN.RELACIONES EXTERIORES - GESTORIA CONSULAR LEY Nº 3108</t>
  </si>
  <si>
    <t>REGULARIZACION DE TRANSFERENCIA DEL EXTERIOR SEGUN SWIFT NO.2197 DE FECHA 10/02/2023 ORDENANTE: CONSULAT GENERAL BOLIVIE - PARIS FRANCIA REF:GESTORIA CONSULAR ENERO 2023 LIB. 00010011102 MIN.RELACIONES EXTERIORES - GESTORIA CONSULAR LEY Nº 3108</t>
  </si>
  <si>
    <t>COBRO COSTOS DE PAPELERIA POR REGULARIZACION DE TRANSFERENCIA DEL EXTERIOR POR ORDEN DE EMBAJADA DEL ESTADO PLURINACIONAL DE BOLIVIA - MEXICO REF:GESTORIA CONSULAR ENERO 2023 LIB. 00010011102 MIN.RELACIONES EXTERIORES - GESTORIA CONSULAR LEY Nº 3108</t>
  </si>
  <si>
    <t>COBRO COSTOS DE PAPELERIA POR REGULARIZACION DE TRANSFERENCIA DEL EXTERIOR POR ORDEN DE CONSULAT GENERAL BOLIVIE - PARIS FRANCIA REF:GESTORIA CONSULAR ENERO 2023 LIB. 00010011102 MIN.RELACIONES EXTERIORES - GESTORIA CONSULAR LEY Nº 3108</t>
  </si>
  <si>
    <t>De: 00201012002 DEVOLUCION DE RECURSOS AL TGN CORRESPONDIENTES A LA IDENTIFICACION PARCIAL DE FONDOS EN CUSTODIA DE LA ADEMAF, SEGUN INFORME ADEMAF-TRANS-UAF-AFI-0005-INF/23.</t>
  </si>
  <si>
    <t>TRANSFERENCIA DEL EXTERIOR SEGUN SWIFT NO.2594 DE FECHA 13/02/2023 ORDENANTE: CONSULADO GERAL DA BOLIVIA (BR/BRASIL) REF.: RECAUDACION EXTERIOR CEDULA DE IDENTIDAD LIB. 00340012005 SEGIP - RECAUDACION EXTERIOR - CEDULAS DE IDENTIDAD</t>
  </si>
  <si>
    <t>REGULARIZACION DE TRANSFERENCIA DEL EXTERIOR SEGUN SWIFT NO.2138 DE FECHA 13/02/2023 ORDENANTE: CONSULADO GERAL DA BOLIVIA BRASIL RIO DE JANEIRO REF:GESTORIA CONSULAR POR LOS MESES DE DICIEMBRE 2022 Y ENERO 2023 LIB. 00010011102 MIN.RELACIONES EXTERIORES - GESTORIA CONSULAR LEY Nº 3108</t>
  </si>
  <si>
    <t>REGULARIZACION DE TRANSFERENCIA DEL EXTERIOR SEGUN SWIFT NO.2557 DE FECHA 13/02/2023 ORDENANTE: BOLIVIAN CONSULATE LONDRES-GRAN BRETAÑA REF:GESTORIA CONSULAR ENERO 2023 LIB. 00010011102 MIN.RELACIONES EXTERIORES - GESTORIA CONSULAR LEY Nº 3108</t>
  </si>
  <si>
    <t>TRANSFERENCIA DEL EXTERIOR SEGUN SWIFT NO.2601 DE FECHA 13/02/2023 ORDENANTE: CONSULADO GENERAL DE BOLIVIA EN SAN PABLO BRASIL REF.: RECAUDACIONES GESTORÍA CONSULAR POR EL MES DE ENERO 2023 LIB. 00010011102 MIN.RELACIONES EXTERIORES - GESTORIA CONSULAR LEY Nº 3108</t>
  </si>
  <si>
    <t>REGULARIZACION DE TRANSFERENCIA DEL EXTERIOR SEGUN SWIFT NO.2133 DE FECHA 13/02/2023 ORDENANTE: CONSULATE GENERAL OF THE PLURINATIONAL NEW YORK-EE.UU. REF:GESTORIA CONSULAR ENERO 2023 LIB. 00010011102 MIN.RELACIONES EXTERIORES - GESTORIA CONSULAR LEY Nº 3108</t>
  </si>
  <si>
    <t>REGULARIZACION DE TRANSFERENCIA DEL EXTERIOR SEGUN SWIFT NO.2132 DE FECHA 13/02/2023 ORDENANTE: CONSULADO DE BOLIVIA EN MENDOZA-ARGENTINA REF:GESTORIA CONSULAR MES DE DICIEMBRE 2022 MAS SALDO SUPERAVITARIO. LIB. 00010011102 MIN.RELACIONES EXTERIORES - GESTORIA CONSULAR LEY Nº 3108</t>
  </si>
  <si>
    <t>REGULARIZACION DE TRANSFERENCIA DEL EXTERIOR SEGUN SWIFT NO.2538 DE FECHA 13/02/2023 ORDENANTE: CONSULADO DE BOLIVIA, CL/ARICA. REF.: RECAUDACION GEST, 20230210-00049033 (0056954) LIB. 00010011102 MIN.RELACIONES EXTERIORES - GESTORIA CONSULAR LEY Nº 3108</t>
  </si>
  <si>
    <t>REGULARIZACION DE TRANSFERENCIA DEL EXTERIOR SEGUN SWIFT NO.2541 DE FECHA 13/02/2023 ORDENANTE: CONSULATE GENERAL OF BOLIVIA, LOS ANGELES CA USA 900103016. REF.: G0130411581701 (0155561) LIB. 00010011102 MIN.RELACIONES EXTERIORES - GESTORIA CONSULAR LEY Nº 3108</t>
  </si>
  <si>
    <t>COBRO COSTOS DE PAPELERIA POR REGULARIZACION DE TRANSFERENCIA DEL EXTERIOR POR ORDEN DE CONSULADO GERAL DA BOLIVIA BRASIL RIO DE JANEIRO REF:GESTORIA CONSULAR POR LOS MESES DE DICIEMBRE 2022 Y ENERO 2023 LIB. 00010011102 MIN.RELACIONES EXTERIORES - GESTORIA CONSULAR LEY Nº 3108</t>
  </si>
  <si>
    <t>COBRO COSTOS DE PAPELERIA POR REGULARIZACION DE TRANSFERENCIA DEL EXTERIOR POR ORDEN DE BOLIVIAN CONSULATE LONDRES-GRAN BRETAÑA REF:GESTORIA CONSULAR ENERO 2023 LIB. 00010011102 MIN.RELACIONES EXTERIORES - GESTORIA CONSULAR LEY Nº 3108</t>
  </si>
  <si>
    <t>COBRO COSTOS DE PAPELERIA POR REGULARIZACION DE TRANSFERENCIA DEL EXTERIOR POR ORDEN DE CONSULADO DE BOLIVIA EN MENDOZA-ARGENTINA REF:GESTORIA CONSULAR MES DE DICIEMBRE 2022 MAS SALDO SUPERAVITARIO. LIB. 00010011102 MIN.RELACIONES EXTERIORES - GESTORIA CONSULAR LEY Nº 3108</t>
  </si>
  <si>
    <t>COBRO COSTOS DE PAPELERIA SEGUN TRANSFERENCIA DEL EXTERIOR POR ORDEN DE CONSULADO GENERAL DE BOLIVIA EN SAN PABLO BRASIL REF.: RECAUDACIONES GESTORÍA CONSULAR POR EL MES DE ENERO 2023 LIB. 00010011102 MIN.RELACIONES EXTERIORES - GESTORIA CONSULAR LEY Nº 3108</t>
  </si>
  <si>
    <t>COBRO COSTOS DE PAPELERIA SEGUN TRANSFERENCIA DEL EXTERIOR POR ORDEN DE CONSULADO GERAL DA BOLIVIA (BR/BRASIL) REF.: RECAUDACION EXTERIOR CEDULA DE IDENTIDAD LIB. 00340012003 RECAUDACION EXTRANJERIA - C.I. -L.C.</t>
  </si>
  <si>
    <t>COBRO COSTOS DE PAPELERIA POR REGULARIZACION DE TRANSFERENCIA DEL EXTERIOR POR ORDEN DE CONSULATE GENERAL OF THE PLURINATIONAL NEW YORK-EE.UU. REF:GESTORIA CONSULAR ENERO 2023 LIB. 00010011102 MIN.RELACIONES EXTERIORES - GESTORIA CONSULAR LEY Nº 3108</t>
  </si>
  <si>
    <t>COBRO COSTOS DE PAPELERIA POR REGULARIZACION DE TRANSFERENCIA DEL EXTERIOR POR ORDEN DE CONSULADO DE BOLIVIA, CL/ARICA. REF.: RECAUDACION GEST, 20230210-00049033 (0056954) LIB. 00010011102 MIN.RELACIONES EXTERIORES - GESTORIA CONSULAR LEY Nº 3108</t>
  </si>
  <si>
    <t>COBRO COSTOS DE PAPELERIA POR REGULARIZACION DE TRANSFERENCIA DEL EXTERIOR POR ORDEN DE CONSULATE GENERAL OF BOLIVIA, LOS ANGELES CA USA 900103016. REF.: G0130411581701 (0155561) LIB. 00010011102 MIN.RELACIONES EXTERIORES - GESTORIA CONSULAR LEY Nº 3108</t>
  </si>
  <si>
    <t>||TRANSFERENCIAS DEL EXTERIOR SEGUN MENSAJES SWIFT NROS. 2635 Y 2634 DE LA FECHA Y NOTA CITE: NAABOL-DNAF/N° 0112/2022 DE FECHA 30/03/2022 (HRE-TGL-4950). REMITIDA POR NAVEGACIÓN AÉREA Y AEROPUERTOS BOLIVIANOS. (SECTOR PÚBLICO - SOBREVUELOS) DEBITO DE LA LIBRETA 00389012001 NAABOL-ADMINISTRACION, REPOSICIÓN ÚTILES DE ESCRITORIO.</t>
  </si>
  <si>
    <t>'COBRO DE'||ÚTILES DE ESCRITORIO POR EL COMPROBANTE NRO. 1054136 DE LA FECHA, S/G. NOTA CITE CITE PRS/GAFC-3496/2022 DE FECHA 16/12/2022 (HRE-TGL-19648) ENVIADO POR YACIMIENTOS PETROLIFEROS FISCALES BOLIVIANOS. DEBITO DE LA LIBRETA 00513022001 YPFB - OPERACIONES</t>
  </si>
  <si>
    <t>||TRANSFERENCIA DE FONDOS SEGÚN MENSAJES SWIFT N°2637 Y 2636 DE LA FECHA Y NOTA CITE: DGAC-10774/2022 (HRE-TGL-5031) DE FECHA 31/3/2022 DE LA DIRECCIÓN GENERAL DE AERONÁUTICA CIVIL. (SECTOR PÚBLICO-SOBREVUELOS). DÉBITO DE LA LIBRETA 0117012001 DGAC, REPOSICIÓN DE ÚTILES DE ESCRITORIO.</t>
  </si>
  <si>
    <t>'COBRO DE'||UTILES DE ESCRITORIO POR EL COMPROBANTE N° 1054140 DE LA FECHA, SEGUN NOTA CITE: GAFC-0367/DFOC/URTE-0025/2023 DE FECHA 10/2/2023 (HRE-TGL-2667) ENVIADO POR YACIMIENTOS PETROLIFEROS FISCALES BOLIVIANOS. (SECTOR PÚBLICO-EXPORTACIONES) DÉBITO DE LA LIBRETA 00513022001 YPFB - OPERACIONES.</t>
  </si>
  <si>
    <t>'COBRO DE'||UTILES DE ESCRITORIO POR EL COMPROBANTE N° 1054164 DE LA FECHA, S/G.NOTA CITE: PRS/GAFC-3496/2022 DE FECHA 16/12/2022 (HRE-TGL-19648) ENVIADO POR YACIMIENTOS PETROLIFEROS FISCALES BOLIVIANOS. (SECTOR PÚBLICO-EXPORTACIONES). DÉBITO DE LA LIBRETA 00513022001 YPFB - OPERACIONES.</t>
  </si>
  <si>
    <t>REGULARIZACION DE TRANSFERENCIA DEL EXTERIOR SEGUN SWIFT NO.2536 DE FECHA 13/02/2023 ORDENANTE: CONSULADO DE BOLIVIA, CUZCO PERU. REF.: Z689629001 (20230209-00273646). LIB. 00010011102 MIN.RELACIONES EXTERIORES - GESTORIA CONSULAR LEY Nº 3108</t>
  </si>
  <si>
    <t>TRANSFERENCIA DEL EXTERIOR SEGUN SWIFT NO.2630 DE FECHA 13/02/2023 ORDENANTE: CONSULADO DE BOLIVIA EN BRASIL CÁCERES REF.: RECAUDACIONES GESTORÍA CONSULAR POR LOS MESES DE DICIEMBRE 2022, ENERO 2023 Y SALDOS SUPERAVITARIOS LIB. 00010011102 MIN.RELACIONES EXTERIORES - GESTORIA CONSULAR LEY Nº 3108</t>
  </si>
  <si>
    <t>COBRO COSTOS DE PAPELERIA POR REGULARIZACION DE TRANSFERENCIA DEL EXTERIOR POR ORDEN DE CONSULADO DE BOLIVIA, CUZCO PERU. REF.: Z689629001 (20230209-00273646). LIB. 00010011102 MIN.RELACIONES EXTERIORES - GESTORIA CONSULAR LEY Nº 3108</t>
  </si>
  <si>
    <t>COBRO COSTOS DE PAPELERIA SEGUN TRANSFERENCIA DEL EXTERIOR POR ORDEN DE CONSULADO DE BOLIVIA EN BRASIL CÁCERES REF.: RECAUDACIONES GESTORÍA CONSULAR POR LOS MESES DE DICIEMBRE 2022, ENERO 2023 Y SALDOS SUPERAVITARIOS LIB. 00010011102 MIN.RELACIONES EXTERIORES - GESTORIA CONSULAR LEY Nº 3108</t>
  </si>
  <si>
    <t>A:00373024104 A: 00373024104 Transferencia de recursos para el FDI a favor de las UNIBOL, correspondiente al mes de enero de 2023, en el marco de la Ley N° 1493 de 17 de diciembre de 2022, Ley del Presupuesto General del Estado 2023, en virtud al Informe MEFP/VTCP/DGPOT/ UPCFTGN/INF/N°11/2023 (H.R. 389-8-D).</t>
  </si>
  <si>
    <t>A:00373024101 A: 00373024101 Transferencia de recursos para el pago a gastos de funcionamiento del FDI, correspondiente al mes de enero de 2023, en el marco de la Ley N° 1493 de 17 de diciembre de 2022, Ley del Presupuesto General del Estado 2023, en virtud al Informe MEFP/VTCP/DGPOT/UPCFTGN/INF/N°10/2023 (H.R. 389-7-D).</t>
  </si>
  <si>
    <t>REGULARIZACION DE TRANSFERENCIA DEL EXTERIOR SEGUN SWIFT NO.2597 DE FECHA 14/02/2023 ORDENANTE: CONSULADO DE BOLIVIA EN BRASIL BRASILEIA ACRE REF.: RECAUDACIONES GESTORÍA CONSULAR POR LOS MESES DE DICIEMBRE 2022 Y ENERO 2023 LIB. 00010011102 MIN.RELACIONES EXTERIORES - GESTORIA CONSULAR LEY Nº 3108</t>
  </si>
  <si>
    <t>REGULARIZACION DE TRANSFERENCIA DEL EXTERIOR SEGUN SWIFT NO.2591 Y NO.2590 DE FECHA 14/02/2023 ORDENANTE: VICECONSULADO DE BOLIVIA EN ARGENTINA LA MATANZA REF.: RECAUDACIONES GESTORÍA CONSULAR POR EL MES DE ENERO 2023 LIB. 00010011102 MIN.RELACIONES EXTERIORES - GESTORIA CONSULAR LEY Nº 3108</t>
  </si>
  <si>
    <t>REGULARIZACION DE TRANSFERENCIA DEL EXTERIOR SEGUN SWIFT NO.2620 DE FECHA 14/02/2023 ORDENANTE: CONSULADO GENERAL DE BOLIVIA EN LIMA PERU REF.: RECAUDACIONES GESTORÍA CONSULAR POR ENERO/2023 LIB. 00010011102 MIN.RELACIONES EXTERIORES - GESTORIA CONSULAR LEY Nº 3108</t>
  </si>
  <si>
    <t>VENTA DE DIVISAS CON TRANSFERENCIA DE FONDOS A SOLICITUD DE INSTITUTO NACIONAL DE INNOVACION AGROPECUARIA Y FORESTAL (INIAF) SEGUN SOLICITUD 17700 REF: 400100203- PAGO POR ADQUISICION DE COMPRA DE CERTIFICADOS NARANJA DE LA ISTA SEGUN HOJA DE RUTA 834, INFORME INF/INIAF/DNS/N 07/2023 POR FRANCO SUI LIB. 00222012001 INIAF- A NIVEL NACIONAL POR DIFERENCIAL CAMBIARIO</t>
  </si>
  <si>
    <t>COBRO COSTOS DE PAPELERIA POR REGULARIZACION DE TRANSFERENCIA DEL EXTERIOR POR ORDEN DE CONSULADO DE BOLIVIA EN BRASIL BRASILEIA ACRE REF.: RECAUDACIONES GESTORÍA CONSULAR POR LOS MESES DE DICIEMBRE 2022 Y ENERO 2023 LIB. 00010011102 MIN.RELACIONES EXTERIORES - GESTORIA CONSULAR LEY Nº 3108</t>
  </si>
  <si>
    <t>COBRO COSTOS DE PAPELERIA POR REGULARIZACION DE TRANSFERENCIA DEL EXTERIOR POR ORDEN DE VICECONSULADO DE BOLIVIA EN ARGENTINA LA MATANZA REF.: RECAUDACIONES GESTORÍA CONSULAR POR EL MES DE ENERO 2023 LIB. 00010011102 MIN.RELACIONES EXTERIORES - GESTORIA CONSULAR LEY Nº 3108</t>
  </si>
  <si>
    <t>COBRO COSTOS DE PAPELERIA POR REGULARIZACION DE TRANSFERENCIA DEL EXTERIOR POR ORDEN DE CONSULADO GENERAL DE BOLIVIA EN LIMA PERU REF.: RECAUDACIONES GESTORÍA CONSULAR POR ENERO/2023 LIB. 00010011102 MIN.RELACIONES EXTERIORES - GESTORIA CONSULAR LEY Nº 3108</t>
  </si>
  <si>
    <t>||TRANSFERENCIAS DEL EXTERIOR SEGUN MENSAJES SWIFT NROS. 2672 Y 2670 DE LA FECHA Y NOTA CITE: NAABOL-DNAF/N° 0112/2022 DE FECHA 30/03/2022 (HRE-TGL-4950). REMITIDA POR NAVEGACIÓN AÉREA Y AEROPUERTOS BOLIVIANOS. (SECTOR PÚBLICO - SOBREVUELOS) DEBITO DE LA LIBRETA 00389012001 NAABOL-ADMINISTRACION, REPOSICIÓN ÚTILES DE ESCRITORIO.</t>
  </si>
  <si>
    <t>||TRANSFERENCIA DE FONDOS SEGÚN MENSAJES SWIFT N°2673 Y 2671 DE LA FECHA Y NOTA CITE: DGAC-10774/2022 (HRE-TGL-5031) DE FECHA 31/3/2022 DE LA DIRECCIÓN GENERAL DE AERONÁUTICA CIVIL. (SECTOR PÚBLICO-SOBREVUELOS). DÉBITO DE LA LIBRETA 0117012001 DGAC, REPOSICIÓN DE ÚTILES DE ESCRITORIO.</t>
  </si>
  <si>
    <t>||REGULARIZACIÓN DE NUESTRA OPERACIÓN N°1053868 DE FECHA 7/2/2023 SEGÚN NOTA CITE: DGAC/00810/2023 (HRE-TSO-271) DE LA FECHA Y DGAC-10774/2022 (HRE-TGL-5031) DE FECHA 31/3/2022 ENVIADAS POR LA DIRECCIÓN GENERAL DE AERONÁUTICA CIVIL. (SECTOR PÚBLICO-SOBREVUELOS). DÉBITO DE LA LIBRETA 0117012001 DGAC, REPOSICIÓN DE ÚTILES DE ESCRITORIO.</t>
  </si>
  <si>
    <t>'COBRO DE'||UTILES DE ESCRITORIO POR EL COMPROBANTE N° 1054221 DE LA FECHA, S/G.NOTA CITE: PRS/GAFC-3496/2022 DE FECHA 16/12/2022 (HRE-TGL-19648) ENVIADO POR YACIMIENTOS PETROLIFEROS FISCALES BOLIVIANOS. (SECTOR PÚBLICO-EXPORTACIONES). DÉBITO DE LA LIBRETA 00513022001 YPFB - OPERACIONES.</t>
  </si>
  <si>
    <t>PAGO A IDA PRÉSTAMO 3942-BO VCTO. 15-02-2023 POR CUENTA DE TGN , NTI. 016984 VALOR 15-02-2023 CAPITAL USD 1.144.496,59 INTERESES USD 2.867,61 CTA. 3987 CUENTA UNICA DEL TESORO LIB. 00099021001 REF.: COMISIONES BANCARIAS</t>
  </si>
  <si>
    <t>PAGO A IDA PRÉSTAMO 3788-BO VCTO. 15-02-2023 POR CUENTA DE TGN , NTI. 016981 VALOR 15-02-2023 CAPITAL USD 894.585,71 CTA. 3987 CUENTA UNICA DEL TESORO LIB. 00099021001 REF.: COMISIONES BANCARIAS</t>
  </si>
  <si>
    <t>PAGO A IDA PRÉSTAMO 3842-BO VCTO. 15-02-2023 POR CUENTA DE TGN , NTI. 016982 VALOR 15-02-2023 CAPITAL USD 74.642,22 CTA. 3987 CUENTA UNICA DEL TESORO LIB. 00099021001 REF.: COMISIONES BANCARIAS</t>
  </si>
  <si>
    <t>PAGO A IDA PRÉSTAMO 3854-BO VCTO. 15-02-2023 POR CUENTA DE TGN , NTI. 016983 VALOR 15-02-2023 CAPITAL USD 432.109,99 CTA. 3987 CUENTA UNICA DEL TESORO LIB. 00099021001 REF.: COMISIONES BANCARIAS</t>
  </si>
  <si>
    <t>NUMERO DE LIBRETA CUT: 00099021001 OPERACIÓN E18 TRANSFERENCIA DEL SISTEMA FINANCIERO POR CUENTA DE TERCEROS A LA CUT devolucion pagos de cc no cobrados octubre 2022</t>
  </si>
  <si>
    <t>TRANSFERENCIA DEL EXTERIOR SEGUN SWIFT NO.2768 DE FECHA 15/02/2023 ORDENANTE: CONSULADO GENERAL DE BOLIVIA EN BARCELONA ESPAÑA REF.: RECAUDACIONES GESTORÍA CONSULAR POR EL MES DE DICIEMBRE 2022 LIB. 00010011102 MIN.RELACIONES EXTERIORES - GESTORIA CONSULAR LEY Nº 3108</t>
  </si>
  <si>
    <t>REGULARIZACION DE TRANSFERENCIA DEL EXTERIOR SEGUN SWIFT NO.2619 DE FECHA 15/02/2023 ORDENANTE: SECCIÓN CONSULAR DE BOLIVIA EN CUBA LA HABANA REF.: RECAUDACION GESTORIA CONSULAR JULIO A DICIEMBRE DE 2022 Y ENERO 2023 LIB. 00010011102 MIN.RELACIONES EXTERIORES - GESTORIA CONSULAR LEY Nº 3108</t>
  </si>
  <si>
    <t>TRANSFERENCIA DEL EXTERIOR SEGUN SWIFT NO.2747 Y NO.2740 DE FECHA 15/02/2023 ORDENANTE: FERTIMAX INDUSTRIAS Y SERVICIOS SAE (ASUNCION PARAGUAY) REF.: CRED YLB-GCO-00020 YLB-GCO-00021 YLB-GCO-00022 YLB-GCO-00023 LIB. 00597012001 RECURSOS PROPIOS VENTAS YLB</t>
  </si>
  <si>
    <t>TRANSFERENCIA DEL EXTERIOR SEGUN SWIFT NO.2722 Y NO.2721 DE FECHA 15/02/2023 ORDENANTE: FASS COMERCIO DE PRODUTOS QUIM (BRAZIL RIBEIRAO PRETO) REF.: CRED INV YLB GCO 0015 ODV 23 LIB. 00597012001 RECURSOS PROPIOS VENTAS YLB</t>
  </si>
  <si>
    <t>NUMERO DE LIBRETA CUT: 00099021001 OPERACIÓN E75 TRANSFERENCIA DE LA CUENTA FISCAL BUN A LA CUT EN MN TRANSFERENCIA DE FONDOS A SOLICITUD DE: GOBIERNO AUTONOMO MCPAL. TOTORA CITE : G.A.M.T. CITE</t>
  </si>
  <si>
    <t>PAGO A BID PRÉSTAMO 4414/KI-BO VCTO. 15-02-2023 POR CUENTA DE TGN , NTI. 017098 VALOR 15-02-2023 INTERESES USD 80.632,48 CTA. 3987 CUENTA UNICA DEL TESORO LIB. 00099021001 REF.: COMISIONES BANCARIAS</t>
  </si>
  <si>
    <t>PAGO A BID PRÉSTAMO 3599/BL-BO VCTO. 15-02-2023 POR CUENTA DE TGN , NTI. 017099 VALOR 15-02-2023 CAPITAL USD 808.195,08 INTERESES USD 770.763,40 COMISIONES USD 24.788,61 CTA. 3987 CUENTA UNICA DEL TESORO LIB. 00099021001 REF.: COMISIONES BANCARIAS</t>
  </si>
  <si>
    <t>PAGO A BID PRÉSTAMO 3599/BL-BO VCTO. 15-02-2023 POR CUENTA DE TGN , NTI. 017097 VALOR 15-02-2023 INTERESES USD 12.528,83 CTA. 3987 CUENTA UNICA DEL TESORO LIB. 00099021001 REF.: COMISIONES BANCARIAS</t>
  </si>
  <si>
    <t>COBRO COSTOS DE PAPELERIA SEGUN TRANSFERENCIA DEL EXTERIOR POR ORDEN DE CONSULADO GENERAL DE BOLIVIA EN BARCELONA ESPAÑA REF.: RECAUDACIONES GESTORÍA CONSULAR POR EL MES DE DICIEMBRE 2022 LIB. 00010011102 MIN.RELACIONES EXTERIORES - GESTORIA CONSULAR LEY Nº 3108</t>
  </si>
  <si>
    <t>||COMISION TRANSFERENCIA FDOS.AL EXTERIOR 0,10% S/USD140.300.-,REEMB.GSTS.COMUNICACION BS220.-Y EMISION COMP.CONTABLE BS50.-REF.:PAGO 1 LC I-2022-24 P/C YPFB A/F KOSAN CRISPLANT A/S,EN COMPL.A COMP.1054619,15/02/2023. LIB.00513072001 YPFB - OPERACIONES G N R G D REF.:COMISIONES PAGO 1 LC I-2022-24</t>
  </si>
  <si>
    <t>COBRO COSTOS DE PAPELERIA SEGUN TRANSFERENCIA DEL EXTERIOR POR ORDEN DE FERTIMAX INDUSTRIAS Y SERVICIOS SAE (ASUNCION PARAGUAY) REF.: CRED YLB-GCO-00020 YLB-GCO-00021 YLB-GCO-00022 YLB-GCO-00023 LIB. 00597012001 RECURSOS PROPIOS VENTAS YLB</t>
  </si>
  <si>
    <t>COBRO COSTOS DE PAPELERIA SEGUN TRANSFERENCIA DEL EXTERIOR POR ORDEN DE FASS COMERCIO DE PRODUTOS QUIM (BRAZIL RIBEIRAO PRETO) REF.: CRED INV YLB GCO 0015 ODV 23 LIB. 00597012001 RECURSOS PROPIOS VENTAS YLB</t>
  </si>
  <si>
    <t>||COMISION TRANSFERENCIA FDOS.AL EXTERIOR 0,10% S/USD442.500.-,REEMB.GSTS.COMUNICACION BS220.-Y EMISION COMP.CONTABLE BS50.-REF.:PAGO 1 LC I-2022-10 P/C YPFB A/F GALILEO TECHNOLOGIES S.A.,EN COMPL.A COMP.1054617,15/02/2023. LIB.00513012004 LBP-YPFB-UNICOMERCIAL (4030005415/1-2188907) REF.:COMISIONES PAGO 1 LC I-2022-10</t>
  </si>
  <si>
    <t>COBRO COSTOS DE PAPELERIA POR REGULARIZACION DE TRANSFERENCIA DEL EXTERIOR POR ORDEN DE SECCIÓN CONSULAR DE BOLIVIA EN CUBA LA HABANA REF.: RECAUDACION GESTORIA CONSULAR JULIO A DICIEMBRE DE 2022 Y ENERO 2023 LIB. 00010011102 MIN.RELACIONES EXTERIORES - GESTORIA CONSULAR LEY Nº 3108</t>
  </si>
  <si>
    <t>'COBRO DE'||ÚTILES DE ESCRITORIO POR EL COMPROBANTE N°1054620 SEGÚN NOTA CITE: PRS/GAFC-3496/2022 DE FECHA 16/12/2022 (HRE-TGL-19648) DE YACIMIENTOS PETROLÍFEROS FISCALES BOLIVIANOS. (SECTOR PÚBLICO  EXPORTACIÓN DE UREA Y OTROS YPFB). DÉBITO DE LA LIBRETA 00513022001 YPFB - OPERACIONES, REPOSICIÓN DE ÚTILES DE ESCRITORIO.</t>
  </si>
  <si>
    <t>'COBRO DE'||ÚTILES DE ESCRITORIO POR EL COMPROBANTE NRO.1054612 DE LA FECHA S/G. NOTA CITE YPFB/GAFC-3496/2022 DE F.16.12.2022 (HRE-TGL-19648), ENVIADA POR YACIMIENTOS PETROLIFEROS FISCALES BOLIVIANOS. DEBITO DE LA LIBRETA 00513022001 YPFB  OPERACIONES</t>
  </si>
  <si>
    <t>A:00373024105 A: 00373024105 Transferencia de recursos para el desembolso de recursos al Fondo de Desarrollo Indígena para Programas y/o Proyectos de los Gobiernos Autónomos Municipales, en el marco de la Ley N° 1493 de 17 de diciembre de 2022, Ley del Presupuesto General del Estado 2023, en virtud al Informe MEFP/VTCP /DGPOT/ UPCFTGN/INF/N°13/2023 (H.R. 6-3009-R).</t>
  </si>
  <si>
    <t>A:00373024107 A: 00373024107 Transferencia de recursos al Fondo de Desarrollo Indígena para Fortalecimiento Institucional, en el marco de la Ley N° 1493 de 17 de diciembre de 2022, Ley del Presupuesto General del Estado 2023, en virtud al Informe MEFP/VTCP/DGPOT/UPCFTGN/INF/N°12/2023 (H.R. 6-2894-R).</t>
  </si>
  <si>
    <t>||COMISION TRANSFERENCIA FONDOS AL EXTERIOR 0,10% S/USD 2.017,73 REEM. GASTOS COMUNICACIÓN BS220.- Y EMISION COMPROBANTE CONTABLE BS50.- REF: PAGO N°5 CC I-2022-29 EMP. PUB. QUIPUS A/F GREAT CHIN LIMITED EN COMPLEMENTO A COMPROBANTE S-1054662 DE LA FECHA LIB:00590019201 EPNE  QUIPUS REF: COMISIONES PAGO N° 5 CC I-2022-29.</t>
  </si>
  <si>
    <t>||COMISION TRANSFERENCIA FONDOS AL EXTERIOR 0,10% S/USD 251.025,60 REEM. GASTOS COMUNICACIÓN BS220.- Y EMISION COMPROBANTE CONTABLE BS50.- REF: PAGO N°6 CC I-2022-29 EMP. PUB. QUIPUS A/F GREAT CHIN LIMITED EN COMPLEMENTO A COMPROBANTE S-1054664 DE LA FECHA. LIB:00590019201 EPNE  QUIPUS REF: COMISIONES PAGO N° 6 CC I-2022-29.</t>
  </si>
  <si>
    <t>||TRANSFERENCIAS DEL EXTERIOR SEGUN MENSAJE SWIFT N° 2916 DE LA FECHA Y NOTA CITE: DGAC-10774/2022 DE FECHA 31/03/2022. (HRE-TGL-5031) REMITIDA POR DIRECCIÓN GENERAL DE AERONAUTICA CIVIL. (SECTOR PÚBLICO - SOBREVUELOS) DEBITO DE LA LIBRETA 0117012001 DGAC, REPOSICIÓN DE ÚTILES DE ESCRITORIO</t>
  </si>
  <si>
    <t>'COBRO DE'||UTILES DE ESCRITORIO POR EL COMPROBANTE N° 1054665 DE LA FECHA, S/G.NOTA CITE: PRS/GAFC-3496/2022 DE FECHA 16/12/2022 (HRE-TGL-19648) ENVIADO POR YACIMIENTOS PETROLIFEROS FISCALES BOLIVIANOS. (SECTOR PÚBLICO-EXPORTACIONES). DÉBITO DE LA LIBRETA 00513022001 YPFB - OPERACIONES.</t>
  </si>
  <si>
    <t>COBRO COSTOS DE PAPELERIA POR REGULARIZACION DE TRANSFERENCIA DEL EXTERIOR POR ORDEN DE CONSULATE GENERAL OF BOLIVIA, LOS ANGELES CA USA 900103016. REF.: G0130411578801 20230210-00095263 (0155289) LIB. 00099021001 TGN-RECURSOS ORDINARIOS (3987)</t>
  </si>
  <si>
    <t>'COBRO DE'||ÚTILES DE ESCRITORIO POR EL COMPROBANTE NRO.1054684 DE LA FECHA S/G. NOTA CITE YPFB/GAFC-3496/2022 DE F.16.12.2022 (HRE-TGL-19648), ENVIADA POR YACIMIENTOS PETROLIFEROS FISCALES BOLIVIANOS DEBITO DE LA LIBRETA 00513022001 YPFB  OPERACIONES</t>
  </si>
  <si>
    <t>||TRANSFERENCIA DE FONDOS SEGÚN MENSAJE SWIFT N°2917 DE LA FECHA Y NOTAS CITE NAABOL-DNAF/N°0117/2022 DE F.04/04/2022 (HRE-TGL-5306) Y NAABOL-DNAF/N°0112/2022 DE F.30/03/2022 (HRE-TGL-4950) DE NAVEGACIÓN AEREA Y AEROPUERTOS BOLIVIANOS.(SECTOR PÚBLICO-SOBREVUELOS) DÉBITO DE LA LIBRETA 00389012001 NAABOL - ADMINISTRACIÓN, REPOSICIÓN DE ÚTILES DE ESCRITORIO.</t>
  </si>
  <si>
    <t>'COBRO DE UTILES DE ESCRITORIO POR´||BS50.-Y REEMB.GSTS.COMUNICACION BS220.-REF.:EMISION CARTA DE CREDITO I-2023-13 P/C EMPRESA PUBLICA PRODUCTIVA CEMENTOS DE BOLIVIA-ECEBOL A/F CLAUDIUS PETERS (AMERICAS) INC.,EN COMPL.A COMP.1054678,16/02/2023. LIB.00132032001 ECEBOL - GESTION OPERATIVA REF.:EMISION LC I-2023-13</t>
  </si>
  <si>
    <t>'COBRO DE'||UTILES DE ESCRITORIO POR EL COMPROBANTE NRO.1054693 DE LA FECHA, S/G.NOTA PRS/GAFC-3496/2022 DE F.16/12/2022 (HRE-TGL-2022-19648). ENVIADO POR YACIMIENTOS PETROLIFEROS FISCALES BOLIVIANOS. DÉBITO DE LA LIBRETA 00513022001 YPFB-"OPERACIONES" COBRO DE ÚTILES DE ESCRITORIO.</t>
  </si>
  <si>
    <t>COBRO COSTOS DE PAPELERIA POR REGULARIZACION DE TRANSFERENCIA DEL EXTERIOR POR ORDEN DE CONSULADO GENERAL DE BOLIVIA EN HOUSTON US TX. REF.: DEVOLUCION DE GASTOS DE FUNCIONAMIENTO GESTION 2022. LIB. 00099021001 TGN-RECURSOS ORDINARIOS (3987)</t>
  </si>
  <si>
    <t>COBRO COSTOS DE PAPELERIA POR REGULARIZACION DE TRANSFERENCIA DEL EXTERIOR POR ORDEN DE EMBAJADA DEL ESTADO PLURINACIONAL ES/MADRID. REF.: DEVOLUCION DE GASTOS DE FUNCIONAMIENTO GESTION 2022. LIB. 00099021001 TGN-RECURSOS ORDINARIOS (3987)</t>
  </si>
  <si>
    <t>REGULARIZACION DE TRANSFERENCIA DEL EXTERIOR SEGUN SWIFT NO.2896 DE FECHA 17/02/2023 ORDENANTE: BOTSCHAFT DES PLURINATIONALEN STATES BOLIVIEN BERLIN ALEMANIA REF:GESTORIA CONSULAR ENERO 2022 LIB. 00010011102 MIN.RELACIONES EXTERIORES - GESTORIA CONSULAR LEY Nº 3108</t>
  </si>
  <si>
    <t>COBRO COSTOS DE PAPELERIA POR REGULARIZACION DE TRANSFERENCIA DEL EXTERIOR POR ORDEN DE MISSION OF BOLIVIA TO THE OAS WASHINGTON - EE.UU. REF: DEVOLUCIÓN GASTOS DE FUNCIONAMIENTO LIB. 00099021001 TGN-RECURSOS ORDINARIOS (3987)</t>
  </si>
  <si>
    <t>COBRO COSTOS DE PAPELERIA POR REGULARIZACION DE TRANSFERENCIA DEL EXTERIOR POR ORDEN DE CONSULADO EST PLURINACIONAL DE BOLIVIA VIEDMA-ARGENTINA REF: GASTOS DE FUNCIONAMIENTO GESTIÓN 2022 LIB. 00099021001 TGN-RECURSOS ORDINARIOS (3987)</t>
  </si>
  <si>
    <t>COBRO COSTOS DE PAPELERIA POR REGULARIZACION DE TRANSFERENCIA DEL EXTERIOR POR ORDEN DE BOTSCHAFT DES PLURINATIONALEN STATES BOLIVIEN BERLIN ALEMANIA REF:GESTORIA CONSULAR ENERO 2022 LIB. 00010011102 MIN.RELACIONES EXTERIORES - GESTORIA CONSULAR LEY Nº 3108</t>
  </si>
  <si>
    <t>COBRO COSTOS DE PAPELERIA POR REGULARIZACION DE TRANSFERENCIA DEL EXTERIOR POR ORDEN DE CONSULADO ESTADO PLURINACIONAL DE BOLIVIA COMODORO-ARGENTINA REF: DEVOLUCIÓN GASTOS DE FUNCIONAMIENTO GESTIÓN 2022 LIB. 00099021001 TGN-RECURSOS ORDINARIOS (3987)</t>
  </si>
  <si>
    <t>COBRO COSTOS DE PAPELERIA POR REGULARIZACION DE TRANSFERENCIA DEL EXTERIOR POR ORDEN DE CONSULADO DEL ESTADO PLURINACIONAL DE BOLIVIA EN ILO -PERÚ REF:DEVOLUCIÓN DE SALDOS GASTOS DE FUNCIONAMIENTO GESTIÓN 2022. LIB. 00099021001 TGN-RECURSOS ORDINARIOS (3987)</t>
  </si>
  <si>
    <t>REGULARIZACION DE TRANSFERENCIA DEL EXTERIOR SEGUN SWIFT NO.2839 DE FECHA 17/02/2023 ORDENANTE: EMBAJADA DE BOLIVIA EN QUITO ECUADOR REF.: RECAUDACIONES GESTORÍA CONSULAR POR EL MES DE ENERO DE 2023 LIB. 00010011102 MIN.RELACIONES EXTERIORES - GESTORIA CONSULAR LEY Nº 3108</t>
  </si>
  <si>
    <t>COBRO COSTOS DE PAPELERIA POR REGULARIZACION DE TRANSFERENCIA DEL EXTERIOR POR ORDEN DE EMBAJADA DEL ESTADO PLURINACIONAL DE BOLIVIA EN BRASILIA BRASIL REF.: DEVOLUCIÓN GASTOS DE FUNCIONAMIENTO GESTIÓN 2022 LIB. 00099021001 TGN-RECURSOS ORDINARIOS (3987)</t>
  </si>
  <si>
    <t>COBRO COSTOS DE PAPELERIA POR REGULARIZACION DE TRANSFERENCIA DEL EXTERIOR POR ORDEN DE EMBAJADA DEL ESTADO PLURINACIONAL DE BOLIVIA EN LONDRES REINO UNIDO REF.: DEVOLUCION DE SALDOS DE GASTOS DE FUNCIONAMIENTO Y REMESA ADICIONAL GESTION 2022 LIB. 00099021001 TGN-RECURSOS ORDINARIOS (3987)</t>
  </si>
  <si>
    <t>COBRO COSTOS DE PAPELERIA POR REGULARIZACION DE TRANSFERENCIA DEL EXTERIOR POR ORDEN DE CONSULADO GENERAL DEL ESTADO PLURINACIONAL DE BOLIVIA EN MADRID ESPAÑA REF.: DEVOLUCIÓN GASTOS DE FUNCIONAMIENTO Y REMESA ADICIONAL GESTIÓN 2022 LIB. 00099021001 TGN-RECURSOS ORDINARIOS (3987)</t>
  </si>
  <si>
    <t>COBRO COSTOS DE PAPELERIA POR REGULARIZACION DE TRANSFERENCIA DEL EXTERIOR POR ORDEN DE CONSULADO DE BOLIVIA EN VALENCIA ESPAÑA REF.: DEVOLUCIÓN GASTOS DE FUNCIONAMIENTO GESTIÓN 2022 LIB. 00099021001 TGN-RECURSOS ORDINARIOS (3987)</t>
  </si>
  <si>
    <t>COBRO COSTOS DE PAPELERIA POR REGULARIZACION DE TRANSFERENCIA DEL EXTERIOR POR ORDEN DE EMBAJADA DEL ESTADO PLURINACIONAL DE BOLIVIA EN TOKIO JAPÓN REF.: DEVOLUCIÓN GASTOS DE FUNCIONAMIENTO Y REMESA ADICIONAL GESTIÓN 2022 LIB. 00099021001 TGN-RECURSOS ORDINARIOS (3987)</t>
  </si>
  <si>
    <t>COBRO COSTOS DE PAPELERIA POR REGULARIZACION DE TRANSFERENCIA DEL EXTERIOR POR ORDEN DE EMBAJADA DEL ESTADO PLURINACIONAL DE BOLIVIA EN MANAGUA NICARAGUA REF.: DEVOLUCIÓN GASTOS DE FUNCIONAMIENTO GESTIÓN 2022 LIB. 00099021001 TGN-RECURSOS ORDINARIOS (3987)</t>
  </si>
  <si>
    <t>COBRO COSTOS DE PAPELERIA POR REGULARIZACION DE TRANSFERENCIA DEL EXTERIOR POR ORDEN DE EMBAJADA DEL ESTADO PLURINACIONAL DE BOLIVIA EN MOSCÚ RUSIA REF.: DEVOLUCIÓN GASTOS DE FUNCIONAMIENTO Y REMESA ADICIONAL GESTIÓN 2022 LIB. 00099021001 TGN-RECURSOS ORDINARIOS (3987)</t>
  </si>
  <si>
    <t>COBRO COSTOS DE PAPELERIA POR REGULARIZACION DE TRANSFERENCIA DEL EXTERIOR POR ORDEN DE EMBAJADA DEL ESTADO PLURINACIONAL DE BOLIVIA EN ANKARA TÜRKIYE REF.: DEVOLUCIÓN GASTOS DE FUNCIONAMIENTO Y REMESA ADICIONAL GESTIÓN 2022 LIB. 00099021001 TGN-RECURSOS ORDINARIOS (3987)</t>
  </si>
  <si>
    <t>COBRO COSTOS DE PAPELERIA POR REGULARIZACION DE TRANSFERENCIA DEL EXTERIOR POR ORDEN DE EMBAJADA DE BOLIVIA EN QUITO ECUADOR REF.: RECAUDACIONES GESTORÍA CONSULAR POR EL MES DE ENERO DE 2023 LIB. 00010011102 MIN.RELACIONES EXTERIORES - GESTORIA CONSULAR LEY Nº 3108</t>
  </si>
  <si>
    <t>COBRO COSTOS DE PAPELERIA POR REGULARIZACION DE TRANSFERENCIA DEL EXTERIOR POR ORDEN DE EMBAJADA DEL ESTADO PLURINACIONAL DE BOLIVIA EN LIMA PERU REF.: DEVOLUCIÓN GASTOS DE FUNCIONAMIENTO GESTIÓN 2022 LIB. 00099021001 TGN-RECURSOS ORDINARIOS (3987)</t>
  </si>
  <si>
    <t>COBRO COSTOS DE PAPELERIA POR REGULARIZACION DE TRANSFERENCIA DEL EXTERIOR POR ORDEN DE CONSULADO DEL ESTADO PLURINACIONAL DE BOLIVIA EN CUSCO PERU REF.: DEVOLUCIÓN GASTOS DE FUNCIONAMIENTO Y REMESA ADICIONAL GESTIÓN 2022 LIB. 00099021001 TGN-RECURSOS ORDINARIOS (3987)</t>
  </si>
  <si>
    <t>COBRO COSTOS DE PAPELERIA POR REGULARIZACION DE TRANSFERENCIA DEL EXTERIOR POR ORDEN DE EMBAJADA DEL ESTADO PLURINACIONAL DE BOLIVIA EN QUITO ECUADOR REF.: DEVOLUCIÓN GASTOS DE FUNCIONAMIENTO Y REMESA ADICIONAL GESTIÓN 2022 LIB. 00099021001 TGN-RECURSOS ORDINARIOS (3987)</t>
  </si>
  <si>
    <t>COBRO COSTOS DE PAPELERIA POR REGULARIZACION DE TRANSFERENCIA DEL EXTERIOR POR ORDEN DE EMBAJADA DE BOLIVIA EN MEXICO, DF MEXICO REF.: DEVOLUCIÓN GASTOS DE FUNCIONAMIENTO GESTIÓN 2022 LIB. 00099021001 TGN-RECURSOS ORDINARIOS (3987)</t>
  </si>
  <si>
    <t>COBRO COSTOS DE PAPELERIA POR REGULARIZACION DE TRANSFERENCIA DEL EXTERIOR POR ORDEN DE EMBAJADA DE BOLIVIA EN CANADA, OTTAWA REF.: DEVOLUCIÓN GASTOS DE FUNCIONAMIENTO GESTIÓN 2022 LIB. 00099021001 TGN-RECURSOS ORDINARIOS (3987)</t>
  </si>
  <si>
    <t>COBRO COSTOS DE PAPELERIA POR REGULARIZACION DE TRANSFERENCIA DEL EXTERIOR POR ORDEN DE EMBAJADA DEL ESTADO PLURINACIONAL DE BOLIVIA EN PARIS REPUBLICA FRANCESA REF.: DEVOLUCIÓN GASTOS DE FUNCIONAMIENTO Y REMESA ADICIONAL GESTIÓN 2022 LIB. 00099021001 TGN-RECURSOS ORDINARIOS (3987)</t>
  </si>
  <si>
    <t>COBRO COSTOS DE PAPELERIA POR REGULARIZACION DE TRANSFERENCIA DEL EXTERIOR POR ORDEN DE CONSULADO DEL ESTADO PLURINACIONAL DE BOLIVIA EN CACERES REPUBLICA DE BRASIL REF.: DEVOLUCIÓN GASTOS DE FUNCIONAMIENTO Y REMESA ADICIONAL GESTIÓN 2022 LIB. 00099021001 TGN-RECURSOS ORDINARIOS (3987)</t>
  </si>
  <si>
    <t>COBRO COSTOS DE PAPELERIA POR REGULARIZACION DE TRANSFERENCIA DEL EXTERIOR POR ORDEN DE CONSULADO DEL ESTADO PLURINACIONAL DE BOLIVIA EN CACERES REPUBLICA DE BRASIL REF.: DEVOLUCIÓN GASTOS DE FUNCIONAMIENTO GESTIÓN 2022 LIB. 00099021001 TGN-RECURSOS ORDINARIOS (3987)</t>
  </si>
  <si>
    <t>COBRO COSTOS DE PAPELERIA POR REGULARIZACION DE TRANSFERENCIA DEL EXTERIOR POR ORDEN DE REPRESENTACION DE BOLIVIA-ONU EN EE UU, NUEVA YORK REF.: DEVOLUCIÓN GASTOS DE FUNCIONAMIENTO GESTIÓN 2022 LIB. 00099021001 TGN-RECURSOS ORDINARIOS (3987)</t>
  </si>
  <si>
    <t>COBRO COSTOS DE PAPELERIA POR REGULARIZACION DE TRANSFERENCIA DEL EXTERIOR POR ORDEN DE CONSULADO GENERAL DEL ESTADO PLURINACIONAL DE BOLIVIA EN LIMA PERU REF.: DEVOLUCIÓN GASTOS DE FUNCIONAMIENTO Y REMESA ADICIONAL GESTIÓN 2022 LIB. 00099021001 TGN-RECURSOS ORDINARIOS (3987)</t>
  </si>
  <si>
    <t>COBRO COSTOS DE PAPELERIA POR REGULARIZACION DE TRANSFERENCIA DEL EXTERIOR POR ORDEN DE EMBAJADA DEL ESTADO PLURINACIONAL DE BOLIVIA EN PANAMA REF.: DEVOLUCIÓN GASTOS DE FUNCIONAMIENTO Y REMESA ADICIONAL GF GESTIÓN 2022 LIB. 00099021001 TGN-RECURSOS ORDINARIOS (3987)</t>
  </si>
  <si>
    <t>COBRO COSTOS DE PAPELERIA POR REGULARIZACION DE TRANSFERENCIA DEL EXTERIOR POR ORDEN DE CONSULADO DE BOLIVIA EN PUNO PERU REF.: DEVOLUCIÓN GASTOS DE FUNCIONAMIENTO, REMESA ADICIONAL (SEGURO DE SALUD) GESTIÓN 2022 LIB. 00099021001 TGN-RECURSOS ORDINARIOS (3987)</t>
  </si>
  <si>
    <t>COBRO COSTOS DE PAPELERIA POR REGULARIZACION DE TRANSFERENCIA DEL EXTERIOR POR ORDEN DE CONSULADO GENERALDEL ESTADO PLURINACIONAL DE BOLIVIA EN NUEVA YORK ESTADOS UNIDOS REF.: DEVOLUCIÓN GASTOS DE FUNCIONAMIENTO GESTIÓN 2022 LIB. 00099021001 TGN-RECURSOS ORDINARIOS (3987)</t>
  </si>
  <si>
    <t>PAGO A CAF PRÉSTAMO CFA011419 VCTO. 17-02-2023 POR CUENTA DE TGN , NTI. 017003 VALOR 17-02-2023 INTERESES USD 9.540.144,44 CTA. 3987 CUENTA UNICA DEL TESORO LIB. 00099021001 REF.: COMISIONES BANCARIAS</t>
  </si>
  <si>
    <t>PAGO A CAF PRÉSTAMO CFA009277 VCTO. 17-02-2023 POR CUENTA DE TGN , NTI. 017002 VALOR 17-02-2023 CAPITAL USD 7.454.405,53 INTERESES USD 3.454.210,84 CTA. 3987 CUENTA UNICA DEL TESORO LIB. 00099021001 REF.: COMISIONES BANCARIAS</t>
  </si>
  <si>
    <t>COBRO COSTOS DE PAPELERIA POR REGULARIZACION DE TRANSFERENCIA DEL EXTERIOR POR ORDEN DE CONSULADO DEL ESTADO PLURINACIONAL DE BOLIVIA EN MILAN ITALIA REF.: DEVOLUCIÓN GASTOS DE FUNCIONAMIENTO GESTIÓN 2022 LIB. 00099021001 TGN-RECURSOS ORDINARIOS (3987)</t>
  </si>
  <si>
    <t>'COBRO DE'||UTILES DE ESCRITORIO POR EL COMPROBANTE N° 1054722 DE LA FECHA, S/G.NOTA CITE: PRS/GAFC-3496/2022 DE FECHA 16/12/2022 (HRE-TGL-19648) ENVIADO POR YACIMIENTOS PETROLIFEROS FISCALES BOLIVIANOS. (SECTOR PÚBLICO-EXPORTACIONES). DÉBITO DE LA LIBRETA 00513022001 YPFB - OPERACIONES.</t>
  </si>
  <si>
    <t>||TRANSFERENCIA DE FONDOS SEGÚN MENSAJES SWIFT N° 2975 Y 2974 DE LA FECHA Y NOTA CITE ADSIB-DE N°129 DE FECHA 10/05/2016 (HRE-TGL-6924). (SECTOR PÚBLICO-SERVICIOS). DÉBITO DE LA LIBRETA 00119012001 ADSIB, REPOSICIÓN DE ÚTILES DE ESCRITORIO.</t>
  </si>
  <si>
    <t>'COBRO DE'||ÚTILES DE ESCRITORIO POR EL COMPROBANTE NRO. 1054719 DE LA FECHA, S/G. NOTA CITE CITE PRS/GAFC-3496/2022 DE FECHA 16/12/2022 (HRE-TGL-19648) ENVIADO POR YACIMIENTOS PETROLIFEROS FISCALES BOLIVIANOS. DEBITO DE LA LIBRETA 00513022001 YPFB - OPERACIONES</t>
  </si>
  <si>
    <t>TRANSFERENCIA DEL EXTERIOR SEGUN SWIFT NO.2965 DE FECHA 17/02/2023 ORDENANTE: CONSULADO DE BOLIVIA EN CHILE, CALAMA REF.: RECAUDACIONES GESTORÍA CONSULAR POR EL MES DE ENERO 2023 LIB. 00010011102 MIN.RELACIONES EXTERIORES - GESTORIA CONSULAR LEY Nº 3108</t>
  </si>
  <si>
    <t>TRANSFERENCIA DEL EXTERIOR SEGUN SWIFT NO.2986 DE FECHA 17/02/2023 ORDENANTE: CONSULADO GENERAL DE BOLIVIA EN WASHINGTHON REF.: RECAUDACIONES EXTERIOR ENERO 2023 CEDULA DE IDENTIDAD LIB. 00340012005 SEGIP - RECAUDACION EXTERIOR - CEDULAS DE IDENTIDAD</t>
  </si>
  <si>
    <t>PAGO A FIDA PRÉSTAMO 2000004132 VCTO. 15-02-2023 POR CUENTA DE TGN , NTI. 017154 VALOR 17-02-2023 INTERESES USD 16.005,15 CTA. 3987 CUENTA UNICA DEL TESORO LIB. 00099021001 REF.: COMISIONES BANCARIAS</t>
  </si>
  <si>
    <t>COBRO COSTOS DE PAPELERIA POR REGULARIZACION DE TRANSFERENCIA DEL EXTERIOR POR ORDEN DE EMBAJADA DE BOLIVIA EN PAISES BAJOS, LA HAYA REF.: DEVOLUCIÓN GASTOS DE FUNCIONAMIENTO GESTIÓN 2022 LIB. 00099021001 TGN-RECURSOS ORDINARIOS (3987)</t>
  </si>
  <si>
    <t>COBRO COSTOS DE PAPELERIA POR REGULARIZACION DE TRANSFERENCIA DEL EXTERIOR POR ORDEN DE CONSULADO DEL ESTADO PLURINACIONAL DE BOLIVIA EN GINEBRA SUIZA REF.: DEVOLUCIÓN GASTOS DE FUNCIONAMIENTO GESTIÓN 2022 LIB. 00099021001 TGN-RECURSOS ORDINARIOS (3987)</t>
  </si>
  <si>
    <t>COBRO COSTOS DE PAPELERIA POR REGULARIZACION DE TRANSFERENCIA DEL EXTERIOR POR ORDEN DE EMBAJADA DEL ESTADO PLURINACIONAL DE BOLIVIA SAN JOSE COSTA RICA REF.: DEVOLUCIÓN GASTOS DE FUNCIONAMIENTO GESTIÓN 2022 LIB. 00099021001 TGN-RECURSOS ORDINARIOS (3987)</t>
  </si>
  <si>
    <t>COBRO COSTOS DE PAPELERIA SEGUN TRANSFERENCIA DEL EXTERIOR POR ORDEN DE CONSULADO DE BOLIVIA EN CHILE, CALAMA REF.: RECAUDACIONES GESTORÍA CONSULAR POR EL MES DE ENERO 2023 LIB. 00010011102 MIN.RELACIONES EXTERIORES - GESTORIA CONSULAR LEY Nº 3108</t>
  </si>
  <si>
    <t>COBRO COSTOS DE PAPELERIA SEGUN TRANSFERENCIA DEL EXTERIOR POR ORDEN DE CONSULADO GENERAL DE BOLIVIA EN WASHINGTHON REF.: RECAUDACIONES EXTERIOR ENERO 2023 CEDULA DE IDENTIDAD LIB. 00340012003 RECAUDACION EXTRANJERIA - C.I. -L.C.</t>
  </si>
  <si>
    <t>COBRO COSTOS DE PAPELERIA POR REGULARIZACION DE TRANSFERENCIA DEL EXTERIOR POR ORDEN DE VICECONSULADO DEL ESTADO PLURINACIONAL DE BOLIVIA MATANZA-ARGENTINA REF:DEVOLUCIÓN GASTOS DE FUNCIONAMIENTO GESTIÓN 2022 LIB. 00099021001 TGN-RECURSOS ORDINARIOS (3987)</t>
  </si>
  <si>
    <t>COBRO DE||ÚTILES DE ESCRITORIO POR REGISTRO DEL COMPROBANTE CONTABLE N°1054754 POR PAGO ANTICIPADO DEL CRED. EXTRA. AL FNDR CONT. SANO N°350/2015 Y MODIF, SG CITE: DE-GEF-LCR-DYF-0915-CAR/23 DEL 17.02.23, CUOTA: 31.07.23 (PAGO PARCIAL DE INTERESES) COSTO ÚTILES DE ESCRITORIO DE LA CUT N°3987 LIBRETA N°00862012001 FNDR-ADMINISTRACIÓN</t>
  </si>
  <si>
    <t>A:00862012001 TRANSFERENCIA DE RECUPERACIONES SEGÚN NOTA GEF-LCR-DYF-0090-NOT/23 POR CONCEPTO DE REMUNERACION POR ADMINISTRACION DEL FIDEICOMISO QUE CORRESPONDE AL FNDR DE ACUERDO A CONTRATO DE FIDEICOMISO “ACCESOS SEGUROS VIVIR BIEN”. GAM VILLA MONTES.</t>
  </si>
  <si>
    <t>A:00099021001 TRANSFERENCIA DE RECUPERACIONES SEGÚN NOTA GEF-LCR-DYF-0090-NOT/23 POR CONCEPTO DE PAGO DE INTERES DE ACUERDO A CONTRATO DE FIDEICOMISO “ACCESOS SEGUROS VIVIR BIEN” CORRESPONDIENTE AL GAM VILLA MONTES.</t>
  </si>
  <si>
    <t>PAGO A FONPLATA PRÉSTAMO BOL 24/2014 VCTO. 19-02-2023 POR CUENTA DE TGN , NTI. 017089 VALOR 22-02-2023 CAPITAL USD 556.925,39 INTERESES USD 238.360,92 CTA. 3987 CUENTA UNICA DEL TESORO LIB. 00099021001 REF.: COMISIONES BANCARIAS</t>
  </si>
  <si>
    <t>TRANSFERENCIA DEL EXTERIOR SEGUN SWIFT NO.3104 Y NO.3103 DE FECHA 22/02/2023 ORDENANTE: CHORI CO., LTD (PJ/TOKYO) REF.: YLB-GCO-0017-ODV/23-VEX.0018(HJN122) GOODS LIB. 00597012001 RECURSOS PROPIOS VENTAS YLB</t>
  </si>
  <si>
    <t>PAGO A CAF PRÉSTAMO CFA004990 VCTO. 22-02-2023 POR CUENTA DE TGN , NTI. 017021 VALOR 22-02-2023 CAPITAL USD 1.633.928,56 INTERESES USD 327.874,42 CTA. 3987 CUENTA UNICA DEL TESORO LIB. 00099021001 REF.: COMISIONES BANCARIAS</t>
  </si>
  <si>
    <t>PAGO A CAF PRÉSTAMO CFA009272 VCTO. 21-02-2023 POR CUENTA DE TGN , NTI. 017004 VALOR 22-02-2023 CAPITAL USD 3.219.737,79 INTERESES USD 1.508.605,81 COMISIONES USD 15.485,94 CTA. 3987 CUENTA UNICA DEL TESORO LIB. 00099021001 REF.: COMISIONES BANCARIAS</t>
  </si>
  <si>
    <t>PAGO A CAF PRÉSTAMO CFA004986 VCTO. 22-02-2023 POR CUENTA DE TGN , NTI. 017023 VALOR 22-02-2023 CAPITAL USD 1.852.395,24 INTERESES USD 91.981,55 CTA. 3987 CUENTA UNICA DEL TESORO LIB. 00099021001 REF.: COMISIONES BANCARIAS</t>
  </si>
  <si>
    <t>COBRO COSTOS DE PAPELERIA SEGUN TRANSFERENCIA DEL EXTERIOR POR ORDEN DE CHORI CO., LTD (PJ/TOKYO) REF.: YLB-GCO-0017-ODV/23-VEX.0018(HJN122) GOODS LIB. 00597012001 RECURSOS PROPIOS VENTAS YLB</t>
  </si>
  <si>
    <t>||TRANSFERENCIAS DEL EXTERIOR SEGUN MENSAJE SWIFT N° 3110 DE LA FECHA Y NOTA CITE: NAABOL-DNAF/N° 0112/2022 DE FECHA 30/03/2022 (HRE-TGL-4950). REMITIDA POR NAVEGACIÓN AÉREA Y AEROPUERTOS BOLIVIANOS. (SECTOR PÚBLICO - SOBREVUELOS). DEBITO DE LA LIBRETA 00389012001 NAABOL-ADMINISTRACION, REPOSICIÓN ÚTILES DE ESCRITORIO.</t>
  </si>
  <si>
    <t>||TRANSFERENCIA DE FONDOS S/G. MENSAJE SWIFT NRO. 3109 DE LA FECHA, Y NOTA REMITIDA POR NAVEGACIÓN AEREA Y AEROPUERTOS BOLIVIANOS CITE: NAABOL-DNAF/N°0112/2022 DE FECHA 30/03/2022 (HRE-TGL-4950) (SECTOR PÚBLICO - SOBREVUELOS). DÉBITO DE LA LIBRETA 00389012001 NAABOL-ADMINISTRACION, REPOSICIÓN ÚTILES DE ESCRITORIO.</t>
  </si>
  <si>
    <t>||TRANSFERENCIA DE FONDOS S/G MENSAJE SWIFT NRO.3107 DE LA FECHA Y NOTA CITE DGAC/10774/2022 DE F.31.03.2022 (HRE-TGL-5031) DE LA DIRECCION GENERAL DE AERONAUTICA CIVIL (SECTOR PÚBLICO- SOBREVUELOS). DEBITO DE LA LIBRETA 0117012001 DGAC, REPOSICIÓN DE ÚTILES DE ESCRITORIO.</t>
  </si>
  <si>
    <t>||TRANSFERENCIA DE FONDOS S/G MENSAJE SWIFT NRO. 3079 Y NOTA ENVIADA POR NAABOL CITE NAABOL-DNAF/N°0112/2022 DE F.30.03.2022. (HRE-TGL-4950) (SECTOR PÚBLICO- SOBREVUELOS). DEBITO DE LA LIB. 00389012001 NAABOL- ADMINISTRACIÓN , REPOSICIÓN DE ÚTILES DE ESCRITORIO</t>
  </si>
  <si>
    <t>'COBRO DE'||ÚTILES DE ESCRITORIO POR EL COMPROBANTE NRO. 1054804 DE LA FECHA, S/G. NOTA CITE CITE PRS/GAFC-3496/2022 DE FECHA 16/12/2022 (HRE-TGL-19648) ENVIADO POR YACIMIENTOS PETROLIFEROS FISCALES BOLIVIANOS. DEBITO DE LA LIBRETA 00513022001 YPFB - OPERACIONES</t>
  </si>
  <si>
    <t>'COBRO DE'||ÚTILES DE ESCRITORIO POR EL COMPROBANTE NRO. 1054809 DE LA FECHA, S/G. NOTA CITE CITE PRS/GAFC-3496/2022 DE FECHA 16/12/2022 (HRE-TGL-19648) ENVIADO POR YACIMIENTOS PETROLIFEROS FISCALES BOLIVIANOS. DEBITO DE LA LIBRETA 00513022001 YPFB - OPERACIONES</t>
  </si>
  <si>
    <t>||TRANSFERENCIAS DEL EXTERIOR SEGUN MENSAJE SWIFT N° 3105 DE LA FECHA Y NOTAS CITE: DGAC/00868/2023 DE F.16/2/2023 (HRE-TGL-3012) Y CITE: DGAC-10774/2022 DE F.31/03/2022. (HRE-TGL-5031) REMITIDAS POR DIRECCIÓN GENERAL DE AERONAUTICA CIVIL. (SECTOR PÚBLICO - SOBREVUELOS). DEBITO DE LA LIBRETA 0117012001 DGAC, REPOSICIÓN DE ÚTILES DE ESCRITORIO</t>
  </si>
  <si>
    <t>PAGO A JICA PRÉSTAMO BV-P5 VCTO. 20-02-2023 POR CUENTA DE TGN SEGÚN NOTA MEFP/VTCP/DGCP/UODP/No 192/2023 DEL 17-02-2023, NTI. 017046 VALOR 22-02-2023 INTERESES JPY 721.832,00 COMISIONES JPY 1.007.499,00 CTA. 3987 CUENTA UNICA DEL TESORO LIBRETA NRO.00099021001 REF.: COMISIONES BANCARIAS</t>
  </si>
  <si>
    <t>||TRANSFERENCIA DE FONDOS S/G MENSAJE SWIFT NRO.3108 ,EN ATENCION A NOTA: DGAC-10774/2022 DE FECHA 31/3/2022 (HRE-TGL-5031) ENVIADO POR LA DIRECCION GENERAL DE LA AERONAUTICA CIVIL.(SECTOR PÚBLICO-SOBREVUELOS). DEBITO DE LA LIBRETA 0117012001 DGAC, REPOSICION ÚTILES DE ESCRITORIO.</t>
  </si>
  <si>
    <t>||TRANSFERENCIA DE FONDOS SEGUN NOTA CITE: MEFP/VTCP/DGCP/UF/N° 121/2023 DE LA FECHA (HRE-TSO-329) ENVIADO POR EL MEFP. DEBITO AUTOMATICO A LA EDITORIAL DEL ESTADO PLURINACIONAL DE BOLIVIA EN FAVOR DEL FIDEICOMISO FINPRO. DEBITO DE LA LIBRETA 00598012001 EEPB-RECURSOS ESPECIFICOS POR VENTAS DE SERVICIOS.</t>
  </si>
  <si>
    <t>'COBRO DE'||ÚTILES DE ESCRITORIO POR EL COMPROBANTE CONTABLE N° 1054815 DE LA FECHA, SEGÚN NOTA CITE: MEFP/VTCP/DGCP/UF/N° 121/2023 DE LA FECHA (HRE-TSO-329) ENVIADA POR EL MEFP. DEBITO DE LA LIBRETA 00598012001 EEPB-RECURSOS ESPECIFICOS POR VENTAS DE SERVICIOS.</t>
  </si>
  <si>
    <t>||TRANSFERENCIA DE FONDOS S/G MENSAJE SWIFT NRO.3080 ,EN ATENCION A NOTA: DGAC-10774/2022 DE FECHA 31/3/2022 (HRE-TGL-5031) ENVIADO POR LA DIRECCION GENERAL DE LA AERONAUTICA CIVIL.(SECTOR PÚBLICO-SOBREVUELOS). DEBITO DE LA LIBRETA 0117012001 DGAC, REPOSICION ÚTILES DE ESCRITORIO.</t>
  </si>
  <si>
    <t>||TRANSFERENCIA DE FONDOS SEGÚN MENSAJE SWIFT N°3068 DE LA FECHA Y NOTAS CITE: DGAC/00868/2023 (HRE-TGL-3012) DE FECHA 16/02/2023 Y DGAC-10774/2022 (HRE-TGL-5031) DE FECHA 31/03/2022 ENVIADAS POR LA DIRECCIÓN GENERAL DE AERONÁUTICA CIVIL. (SECTOR PÚBLICO-SOBREVUELOS). DÉBITO DE LA LIBRETA 0117012001 DGAC, REPOSICIÓN DE ÚTILES DE ESCRITORIO.</t>
  </si>
  <si>
    <t>'COBRO DE'||UTILES DE ESCRITORIO POR EL COMPROBANTE NRO.1054825 DE LA FECHA, S/G.NOTA PRS/GAFC-3496/2022 DE F.16/12/2022 (HRE-TGL-2022-19648). ENVIADO POR YACIMIENTOS PETROLIFEROS FISCALES BOLIVIANOS. DÉBITO DE LA LIBRETA 00513022001 YPFB-"OPERACIONES" COBRO DE ÚTILES DE ESCRITORIO.</t>
  </si>
  <si>
    <t>TRANSFERENCIA DEL EXTERIOR SEGUN SWIFT NO.3125 Y NO.3124 DE FECHA 22/02/2023 ORDENANTE: ELADIA SA (ASUNCION PARAGUAY) REF.: KCL TIPO 1 Y 2 LIB. 00597012001 RECURSOS PROPIOS VENTAS YLB</t>
  </si>
  <si>
    <t>TRANSFERENCIA DEL EXTERIOR SEGUN SWIFT NO.3127 Y NO.3128 DE FECHA 22/02/2023 ORDENANTE: ALTAMIRA TRADE AG REF.: YLB-GCO-0031-ODV/23-VEX LIB. 00597012001 RECURSOS PROPIOS VENTAS YLB</t>
  </si>
  <si>
    <t>PAGO A CAF PRÉSTAMO CFA004991 VCTO. 22-02-2023 POR CUENTA DE TGN , NTI. 017022 VALOR 22-02-2023 CAPITAL USD 1.368.750,00 INTERESES USD 274.662,01 CTA. 3987 CUENTA UNICA DEL TESORO LIB. 00099021001 REF.: COMISIONES BANCARIAS</t>
  </si>
  <si>
    <t>COBRO COSTOS DE PAPELERIA SEGUN TRANSFERENCIA DEL EXTERIOR POR ORDEN DE ELADIA SA (ASUNCION PARAGUAY) REF.: KCL TIPO 1 Y 2 LIB. 00597012001 RECURSOS PROPIOS VENTAS YLB</t>
  </si>
  <si>
    <t>COBRO COSTOS DE PAPELERIA SEGUN TRANSFERENCIA DEL EXTERIOR POR ORDEN DE ALTAMIRA TRADE AG REF.: YLB-GCO-0031-ODV/23-VEX LIB. 00597012001 RECURSOS PROPIOS VENTAS YLB</t>
  </si>
  <si>
    <t>||PAGO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REF.: COMISIONES BANCARIAS</t>
  </si>
  <si>
    <t>||PAGO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INCLUYE USD 20,00 POR COMISIONES DEL BANQUERO</t>
  </si>
  <si>
    <t>||PAGO A PRIV PRÉSTAMO US29731QAB32 VCTO. 22-02-2023 POR CUENTA DE TGN, SEGÚN NOTA MEFP/VTCP/DGCP/UODP/N° 209/2023 DE 22-02-2023 INTERESES USD 5.456.120,25 CTA. 3987 CUENTA UNICA DEL TESORO LIB 00099021001 REF.: COMISIONES BANCARIAS</t>
  </si>
  <si>
    <t>||PAGO A PRIV PRÉSTAMO US29731QAB32 VCTO. 22-02-2023 POR CUENTA DE TGN, SEGÚN NOTA MEFP/VTCP/DGCP/UODP/N° 209/2023 DE 22-02-2023 INTERESES USD 5.456.120,25 CTA. 3987 CUENTA UNICA DEL TESORO LIB 00099021001</t>
  </si>
  <si>
    <t>||PAGO A CAF PRÉSTAMO CFA004987 VCTO. 22-02-2023 POR CUENTA DEL TGN, SEGÚN NOTA MEFP/VTCP/DGCP/UODP/N° 209/2023 DE 22-02-2023 CAPITAL USD5.925.892,86 INTERESES USD1.189.127,06 LIB. 00099021001 TGN-RECURSOS ORDINARIOS (3987) REF.: COMISIONES BANCARIAS</t>
  </si>
  <si>
    <t>||PAGO A CAF PRÉSTAMO CFA004987 VCTO. 22-02-2023 POR CUENTA DEL TGN, SEGÚN NOTA MEFP/VTCP/DGCP/UODP/N° 209/2023 DE 22-02-2023 CAPITAL USD5.925.892,86 INTERESES USD1.189.127,06 LIB. 00099021001 TGN-RECURSOS ORDINARIOS (3987)</t>
  </si>
  <si>
    <t>A:00099021001 Transferencia que realizamos a solicitud de la Unidad de Administración e Información Salarial mediante nota CITE: MEFP/VTCP/DGPOT/UAIS/No 389/2023, informe MEFP/VTCP/DGPOT/UAIS/No.29/2023 para la reversión definitiva de las Boletas de Pago solicitadas por el SENASIR consignadas en el comprobante de pago No. 71950 H.R. 6-2264-R</t>
  </si>
  <si>
    <t>NUMERO DE LIBRETA CUT: 00099021001 OPERACIÓN E75 TRANSFERENCIA DE LA CUENTA FISCAL BUN A LA CUT EN MN TRANSFERENCIA DE FONDOS A SOLICITUD DE: GOBIERNO AUTONOMO DEPARTAMENTAL DE TARIJA, CITE: GADT/SDEF/EMM/OF. NÂ°160/23 CUENTA CUT 3987 LIBRETA NÂ° 00099021001 TGN-RECURSOS ORDINARIOS</t>
  </si>
  <si>
    <t>NUMERO DE LIBRETA CUT: 00670012002 OPERACIÓN E18 TRANSFERENCIA DEL SISTEMA FINANCIERO POR CUENTA DE TERCEROS A LA CUT TRANSFERENCIA PAGO A INDEMNIZACION SOLICITUD ASEGURADORA FORTALEZA SA</t>
  </si>
  <si>
    <t>TRANSFERENCIA DEL EXTERIOR SEGUN SWIFT NO.3132 Y NO.3131 DE FECHA 23/02/2023 ORDENANTE: M C CABRAL JUNIOR IMP E EXP LTDA (GUAJARA MIRIM BRASIL) REF.: INV 0025ODV23 LIB. 00597012001 RECURSOS PROPIOS VENTAS YLB</t>
  </si>
  <si>
    <t>TRANSFERENCIA DEL EXTERIOR SEGUN SWIFT NO.3146 Y NO.3145 DE FECHA 23/02/2023 ORDENANTE: HINOVE AGROCIENCIA SA (SP BRASIL) REF.: INVOICE DATE 10 DE FEBRERO DE 2023 LIB. 00597012001 RECURSOS PROPIOS VENTAS YLB</t>
  </si>
  <si>
    <t>COBRO COSTOS DE PAPELERIA POR REGULARIZACION DE TRANSFERENCIA DEL EXTERIOR POR ORDEN DE EMBAJADA DEL ESTADO PLURINACIONAL DE BOLIVIA EN EL CAIRO EGIPTO REF.: DEVOLUCIÓN GASTOS DE FUNCIONAMIENTO GESTIÓN 2022 LIB. 00099021001 TGN-RECURSOS ORDINARIOS (3987)</t>
  </si>
  <si>
    <t>COBRO COSTOS DE PAPELERIA POR REGULARIZACION DE TRANSFERENCIA DEL EXTERIOR POR ORDEN DE CONSULADO DEL ESTADO PLURINACIONAL DE BOLIVIA EN BILBAO ESPAÑA REF.: DEVOLUCIÓN GASTOS DE FUNCIONAMIENTO Y REMESA ADICIONAL GESTIÓN 2022 LIB. 00099021001 TGN-RECURSOS ORDINARIOS (3987)</t>
  </si>
  <si>
    <t>COBRO COSTOS DE PAPELERIA POR REGULARIZACION DE TRANSFERENCIA DEL EXTERIOR POR ORDEN DE EMBAJADA DEL ESTADO PLURINACIONAL DE BOLIVIA EN BERLÍN ALEMANIA REF.: DEVOLUCIÓN GASTOS DE FUNCIONAMIENTO GESTIÓN 2022 LIB. 00099021001 TGN-RECURSOS ORDINARIOS (3987)</t>
  </si>
  <si>
    <t>COBRO COSTOS DE PAPELERIA SEGUN TRANSFERENCIA DEL EXTERIOR POR ORDEN DE M C CABRAL JUNIOR IMP E EXP LTDA (GUAJARA MIRIM BRASIL) REF.: INV 0025ODV23 LIB. 00597012001 RECURSOS PROPIOS VENTAS YLB</t>
  </si>
  <si>
    <t>COBRO COSTOS DE PAPELERIA SEGUN TRANSFERENCIA DEL EXTERIOR POR ORDEN DE HINOVE AGROCIENCIA SA (SP BRASIL) REF.: INVOICE DATE 10 DE FEBRERO DE 2023 LIB. 00597012001 RECURSOS PROPIOS VENTAS YLB</t>
  </si>
  <si>
    <t>COBRO COSTOS DE PAPELERIA POR REGULARIZACION DE TRANSFERENCIA DEL EXTERIOR POR ORDEN DE EMBAJADA DEL ESTADO PLURINACIONAL DE BOLIVIA EN BEIJING CHINA REF.: DEVOLUCIÓN GASTOS DE FUNCIONAMIENTO Y REMESA ADICIONAL GESTIÓN 2022 LIB. 00099021001 TGN-RECURSOS ORDINARIOS (3987)</t>
  </si>
  <si>
    <t>COBRO COSTOS DE PAPELERIA POR REGULARIZACION DE TRANSFERENCIA DEL EXTERIOR POR ORDEN DE EMBAJADA DEL ESTADO PLURINACIONAL DE BOLIVIA EN BEIJING CHINA REF.: DEVOLUCIÓN GASTOS DE FUNCIONAMIENTO GESTIÓN 2022 LIB. 00099021001 TGN-RECURSOS ORDINARIOS (3987)</t>
  </si>
  <si>
    <t>COBRO COSTOS DE PAPELERIA POR REGULARIZACION DE TRANSFERENCIA DEL EXTERIOR POR ORDEN DE CONSULADO DEL ESTADO PLURINACIONAL DE BOLIVIA EN VIEDMA ARGENTINA REF.: DEVOLUCIÓN GASTOS DE FUNCIONAMIENTO GESTIÓN 2022 LIB. 00099021001 TGN-RECURSOS ORDINARIOS (3987)</t>
  </si>
  <si>
    <t>COBRO COSTOS DE PAPELERIA POR REGULARIZACION DE TRANSFERENCIA DEL EXTERIOR POR ORDEN DE CONSULADO GENERAL DEL ESTADO PLURINACIONAL DE BOLIVIA EN RIO DE JANEIRO BRASIL REF.: DEVOLUCIÓN GASTOS DE FUNCIONAMIENTO GESTIÓN 2022 LIB. 00099021001 TGN-RECURSOS ORDINARIOS (3987)</t>
  </si>
  <si>
    <t>COBRO COSTOS DE PAPELERIA POR REGULARIZACION DE TRANSFERENCIA DEL EXTERIOR POR ORDEN DE EMBAJADA DEL ESTADO PLURINACIONAL DE BOLIVIA EN ESTOCOLMO SUECIA REF.: DEVOLUCION DE SALDOS DE GASTOS DE FUNCIONAMIENTO Y REMESA ADICIONAL GESTION 2022 LIB. 00099021001 TGN-RECURSOS ORDINARIOS (3987)</t>
  </si>
  <si>
    <t>COBRO COSTOS DE PAPELERIA POR REGULARIZACION DE TRANSFERENCIA DEL EXTERIOR POR ORDEN DE CONSULADO DEL ESTADO PLURINACIONAL DE BOLIVIA EN CORDOBA ARGENTINA REF.: DEVOLUCION DE SALDOS DE GASTOS DE FUNCIONAMIENTO Y REMESA ADICIONAL GESTION 2022 LIB. 00099021001 TGN-RECURSOS ORDINARIOS (3987)</t>
  </si>
  <si>
    <t>COBRO COSTOS DE PAPELERIA POR REGULARIZACION DE TRANSFERENCIA DEL EXTERIOR POR ORDEN DE CONSULADO DEL ESTADO PLURINACIONAL DE BOLIVIA EN SALTA ARGENTINA REF.: DEVOLUCION DE SALDOS DE GASTOS DE FUNCIONAMIENTO Y REMESA ADICIONAL GESTION 2022 LIB. 00099021001 TGN-RECURSOS ORDINARIOS (3987)</t>
  </si>
  <si>
    <t>COBRO COSTOS DE PAPELERIA POR REGULARIZACION DE TRANSFERENCIA DEL EXTERIOR POR ORDEN DE CONSULADO DEL ESTADO PLURINACIONAL DE BOLIVIA EN TACNA PERU REF.: DEVOLUCIÓN GASTOS DE FUNCIONAMIENTO GESTIÓN 2022 LIB. 00099021001 TGN-RECURSOS ORDINARIOS (3987)</t>
  </si>
  <si>
    <t>COBRO COSTOS DE PAPELERIA POR REGULARIZACION DE TRANSFERENCIA DEL EXTERIOR POR ORDEN DE EMBAJADA DEL ESTADO PLURINACIONAL DE BOLIVIA EN ASUNCION PARAGUAY REF.: DEVOLUCIÓN GASTOS DE FUNCIONAMIENTO GESTIÓN 2022 LIB. 00099021001 TGN-RECURSOS ORDINARIOS (3987)</t>
  </si>
  <si>
    <t>||COMISION TRANSFERENCIA FDOS.AL EXTERIOR 0,10% S/USD21.102,88,REEMB.GSTS.COMUNICACION BS220.-Y EMISION COMP.CONTABLE BS50.-REF.:PAGO 1 LC I-2021-36 P/C ENVIBOL A/F INTERGLASS S.A. DE C.V.,EN COMPL.A COMP.1054847,23/02/2023. LIB.00132072001 SEDEM-ADMINISTRACION RECAUDACION ENVIBOL EN BS REF.:COMISIONES PAGO 1 LC I-2021-36</t>
  </si>
  <si>
    <t>COBRO COSTOS DE PAPELERIA POR REGULARIZACION DE TRANSFERENCIA DEL EXTERIOR POR ORDEN DE EMBAJADA DEL ESTADO PLURINACIONAL DE BOLIVIA EN EL VATICANO SANTA SEDE REF.: DEVOLUCION DE SALDOS DE GASTOS DE FUNCIONAMIENTO Y REMESA ADICIONAL GESTION 2022 LIB. 00099021001 TGN-RECURSOS ORDINARIOS (3987)</t>
  </si>
  <si>
    <t>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t>
  </si>
  <si>
    <t>PROVISION DE FONDOS A SOLICITUD DE YACIMIENTOS PETROLIFEROS FISCALES BOLIVIANOS SEGUN SOLICITUD YPFB-0016-2023 REF: PAGO IMPUESTO DIRECTO A LOS HIDROCARBUROS PRODUCCION NOVIEMBRE 2022 LIB. 00513012007 YPFB - RECURSOS NACIONALIZACIÓN</t>
  </si>
  <si>
    <t>PAGO A FONPLATA PRÉSTAMO BOL 22/2014 VCTO. 24-02-2023 POR CUENTA DE TGN , NTI. 017090 VALOR 24-02-2023 CAPITAL USD 773.233,19 INTERESES USD 301.000,59 COMISIONES USD 6.387,27 CTA. 3987 CUENTA UNICA DEL TESORO LIB. 00099021001 REF.: COMISIONES BANCARIAS</t>
  </si>
  <si>
    <t>NUMERO DE LIBRETA CUT: 00099021001 OPERACIÓN E18 TRANSFERENCIA DEL SISTEMA FINANCIERO POR CUENTA DE TERCEROS A LA CUT TRANSFERENCIA DEVOLUCION DE RECURSOS ECONOMICOS NO EJECUTADOS EN LA GESTION 2022. PROYECTO CUENCA PEDAGOGICA PARANI -SAPAHAQUI. SOLICITUD QUIAPE CALLOCOSI CIRO RAUL</t>
  </si>
  <si>
    <t>||REGULARIZACION DE NUESTRA OPERACION N°1054724 DE F.17/2/2023 S/G NOTAS CITE: DGAC/00948/2023 DE F.24/02/2023 (HRE-TSO-345) Y CITE: DGAC-10774/2022 DE F.31/03/2022 (HRE-TGL-5031) REMITIDAS POR DIRECCIÓN GENERAL DE AERONAUTICA CIVIL. (SECTOR PÚBLICO - SOBREVUELOS). DEBITO DE LA LIBRETA 0117012001 DGAC, REPOSICIÓN DE ÚTILES DE ESCRITORIO</t>
  </si>
  <si>
    <t>NUMERO DE LIBRETA CUT: 00099021001 OPERACIÓN E75 TRANSFERENCIA DE LA CUENTA FISCAL BUN A LA CUT EN MN TRANSFERENCIA DE FONDOS A SOLICITUD DE: GOBIERNO AUTONOMO MUNICIPAL DE GUANAY CITE: GAMG/DAF/RYM/NÂ° 011/2023 CUENTA CUT 3987 LIBRETA NÂ° 00099021001 TGN-RECURSOS ORDINARIOS</t>
  </si>
  <si>
    <t>COBRO COSTOS DE PAPELERIA POR REGULARIZACION DE TRANSFERENCIA DEL EXTERIOR POR ORDEN DE YPF EXPLORACIÓN Y PRODUCCIÓN DE HIDROCARBUROS DE BOLIVIA S.A. REF.: PAGO PARTICIPACIÓN LIB. 00513012007 YPFB - RECURSOS NACIONALIZACIÓN</t>
  </si>
  <si>
    <t>||TRANSFERENCIAS DEL EXTERIOR S/G MENSAJES SWIFT NROS. 3233 Y 3232 DE LA FECHA Y NOTAS CITE: DGAC/00868/2023 DE F.16/2/2023 (HRE-TGL-3012) Y CITE: DGAC-10774/2022 DE F.31/03/2022. (HRE-TGL-5031) REMITIDA POR DIRECCIÓN GENERAL DE AERONAUTICA CIVIL. (SECTOR PÚBLICO - SOBREVUELOS) DEBITO DE LA LIBRETA 0117012001 DGAC, REPOSICIÓN DE ÚTILES DE ESCRITORIO</t>
  </si>
  <si>
    <t>COBRO COSTOS DE PAPELERIA POR REGULARIZACION DE TRANSFERENCIA DEL EXTERIOR POR ORDEN DE CONSULADO DEL ESTADO PLURINACIONAL DE BOLIVIA EN ANTOGFAGASTA CHILE REF.: DEVOLUCIÓN GASTOS DE FUNCIONAMIENTO GESTIÓN 2022 LIB. 00099021001 TGN-RECURSOS ORDINARIOS (3987)</t>
  </si>
  <si>
    <t>COBRO COSTOS DE PAPELERIA POR REGULARIZACION DE TRANSFERENCIA DEL EXTERIOR POR ORDEN DE DELEGACIÓN DEL ESTADO PLURINACIONAL DE BOLIVIA ANTE LA UNESCO REF.: DEVOLUCIÓN GASTOS DE FUNCIONAMIENTO GESTIÓN 2022 LIB. 00099021001 TGN-RECURSOS ORDINARIOS (3987)</t>
  </si>
  <si>
    <t>COBRO COSTOS DE PAPELERIA POR REGULARIZACION DE TRANSFERENCIA DEL EXTERIOR POR ORDEN DE EMBAJADA DEL ESTADO PLURINACIONAL DE BOLIVIA EN ARGENTINA REF.: DEVOLUCIÓN GASTOS DE FUNCIONAMIENTO GESTIÓN 2022 LIB. 00099021001 TGN-RECURSOS ORDINARIOS (3987)</t>
  </si>
  <si>
    <t>COBRO COSTOS DE PAPELERIA POR REGULARIZACION DE TRANSFERENCIA DEL EXTERIOR POR ORDEN DE CONSULADO DEL ESTADO PLURINACIONAL DE BOLIVIA EN MENDOZA ARGENTINA REF.: DEVOLUCION DE SALDOS DE GASTOS DE FUNCIONAMIENTO Y REMESA ADICIONAL GESTION 2022 LIB. 00099021001 TGN-RECURSOS ORDINARIOS (3987)</t>
  </si>
  <si>
    <t>COBRO COSTOS DE PAPELERIA POR REGULARIZACION DE TRANSFERENCIA DEL EXTERIOR POR ORDEN DE CONSULADO DEL ESTADO PLURINACIONAL DE BOLIVIA EN CALAMA CHILE REF.: DEVOLUCION DE SALDOS DE GASTOS DE FUNCIONAMIENTO Y REMESA ADICIONAL GESTION 2022 LIB. 00099021001 TGN-RECURSOS ORDINARIOS (3987)</t>
  </si>
  <si>
    <t>COBRO COSTOS DE PAPELERIA POR REGULARIZACION DE TRANSFERENCIA DEL EXTERIOR POR ORDEN DE CONSULADO DEL ESTADO PLURINACIONAL DE BOLIVIA EN JUJUY ARGENTINA REF.: DEVOLUCIÓN GASTOS DE FUNCIONAMIENTO GESTIÓN 2022 LIB. 00099021001 TGN-RECURSOS ORDINARIOS (3987)</t>
  </si>
  <si>
    <t>COBRO COSTOS DE PAPELERIA POR REGULARIZACION DE TRANSFERENCIA DEL EXTERIOR POR ORDEN DE CONSULADO DEL ESTADO PLURINACIONAL DE BOLIVIA EN BRASIL REF.: DEVOLUCIÓN GASTOS DE FUNCIONAMIENTO GESTIÓN 2022 LIB. 00099021001 TGN-RECURSOS ORDINARIOS (3987)</t>
  </si>
  <si>
    <t>COBRO COSTOS DE PAPELERIA POR REGULARIZACION DE TRANSFERENCIA DEL EXTERIOR POR ORDEN DE CONSULADO DEL ESTADO PLURINACIONAL DE BOLIVIA EN SEVILLA ESPAÑA REF.: DEVOLUCIÓN GASTOS DE FUNCIONAMIENTO GESTIÓN 2022 LIB. 00099021001 TGN-RECURSOS ORDINARIOS (3987)</t>
  </si>
  <si>
    <t>||REGULARIZACIÓN DE NUESTRA OPERACIÓN NRO. 1054798 DE FECHA 22/02/2023 EN ATENCIÓN A NOTAS CITE: DGAC/00948/2023 DE FECHA 24/02/2023 (HRE-TSO-345) (ORIGINAL CURSA EN COMPR. 1054981) Y CITE: DGAC-10774/2022 DE FECHA 31/03/2022 (HRE-TGL-5031) (SECTOR PÚBLICO - SOBREVUELOS). DÉBITO DE LA LIBRETA 0117012001 DGAC, REPOSICIÓN ÚTILES DE ESCRITORIO.</t>
  </si>
  <si>
    <t>||TRANSFERENCIA DE FONDOS S/G MENSAJES SWIFT NROS. 3227 Y 3225 DE LA FECHA Y NOTA CITE DGAC/10774/2022 DE F.31.03.2022 (HRE-TGL-5031) DE LA DIRECCION GENERAL DE AERONAUTICA CIVIL (SECTOR PÚBLICO- SOBREVUELOS). DEBITO DE LA LIBRETA 0117012001 DGAC, REPOSICIÓN DE ÚTILES DE ESCRITORIO.</t>
  </si>
  <si>
    <t>'COBRO DE'||UTILES DE ESCRITORIO POR EL COMPROBANTE NRO.1054984 DE LA FECHA, S/G NOTA GAFC-0434/DFC/URTE-045/2023 (HRE-TGL-2023-3309) ENVIADO POR YACIMIENTOS PETROLIFEROS FISCALES BOLIVIANOS. DÉBITO DE LA LIBRETA 00513022001 YPFB-"OPERACIONES" COBRO DE ÚTILES DE ESCRITORIO.</t>
  </si>
  <si>
    <t>'COBRO DE'||ÚTILES DE ESCRITORIO POR EL COMPROBANTE NRO.1054992 DE LA FECHA S/G. NOTA CITE PRS/GAFC-3496/2022 DE F.16.12.2022 (HRE-TGL-19648), ENVIADA POR YACIMIENTOS PETROLIFEROS FISCALES BOLIVIANOS DEBITO DE LA LIBRETA 00513022001 YPFB  OPERACIONES</t>
  </si>
  <si>
    <t>||TRANSFERENCIA DE FONDOS S/G.MENSAJES SWIFT NROS.3235 Y 3234 DE LA FECHA, Y NOTAS REMITIDA POR NAVEGACIÓN AEREA Y AEROPUERTOS BOLIVIANOS CITE:NAABOL-DNAF/N°0117/2022 DE F. 04/04/2022 (HRE-TGL-5306), CITE:NAABOL-DNAF/N°0112/2022 DE F. 30/03/2022 (HRE-TGL-4950) (SECTOR PÚBLICO - SOBREVUELOS). DÉBITO DE LA LIBRETA 00389012001 NAABOL-ADMINISTRACION, REPOSICIÓN ÚTILES DE ESCRITORIO.</t>
  </si>
  <si>
    <t>COBRO COSTOS DE PAPELERIA POR REGULARIZACION DE TRANSFERENCIA DEL EXTERIOR POR ORDEN DE EMBAJADA DEL ESTADO PLURINACIONAL DE BOLIVIA EN BUENOS AIRES ARGENTINA REF.: DEVOLUCIÓN GASTOS DE FUNCIONAMIENTO GESTIÓN 2022 LIB. 00099021001 TGN-RECURSOS ORDINARIOS (3987)</t>
  </si>
  <si>
    <t>||COMISION TRANSFERENCIA FDOS.AL EXTERIOR 0,10% S/USD11.648,43,REEMB.GSTS.COMUNICACION BS220.-Y EMISION COMP.CONTABLE BS50.-REF.:PAGO 1 LC I-2021-35 P/C ENVIBOL A/F INTERGLASS S.A. DE C.V.,EN COMPL.A COMP.1054950,24/02/2023. LIB.00132072001 SEDEM-ADMINISTRACION RECAUDACION ENVIBOL EN BS REF.:COMISIONES PAGO 1 LC I-2021-35</t>
  </si>
  <si>
    <t>A:00862012001 TRANSFERENCIA DE RECUPERACIONES SEGÚN NOTA GEF-LCR-CMD-0119-NOT/23 POR CONCEPTO DE REMUNERACION POR ADMINISTRACION DE FIDEICOMISO QUE CORRESPONDE AL FNDR DE ACUERDO A CONTRATO DE FIDEICOMISO “PROYECTOS DE INVERSION PUBLICA” GAM CHIMORE.</t>
  </si>
  <si>
    <t>A:00099021001 TRANSFERENCIA DE RECUPERACIONES SEGÚN NOTA GEF-LCR-CMD-0119-NOT/23 POR CONCEPTO DE PAGO DE CAPITAL E INTERES DE ACUERDO A CONTRATO DE FIDEICOMISO “PROYECTOS DE INVERSION PUBLICA” CORRESPONDIENTE AL GAM CHIMORE.</t>
  </si>
  <si>
    <t>A:00862012001 TRANSFERENCIA DE RECUPERACIONES SEGÚN NOTA GEF-LCR-CMD-0119-NOT/23 POR CONCEPTO DE REMUNERACION POR ADMINISTRACION DE FIDEICOMISO QUE CORRESPONDE AL FNDR DE ACUERDO A CONTRATO DE FIDEICOMISO “PROYECTOS DE INVERSION PUBLICA” GAM LURIBAY.</t>
  </si>
  <si>
    <t>A:00099021001 TRANSFERENCIA DE RECUPERACIONES SEGÚN NOTA GEF-LCR-CMD-0119-NOT/23 POR CONCEPTO DE PAGO DE CAPITAL E INTERES DE ACUERDO A CONTRATO DE FIDEICOMISO “PROYECTOS DE INVERSION PUBLICA” CORRESPONDIENTE AL GAM TARIJA.</t>
  </si>
  <si>
    <t>A:00099021001 TRANSFERENCIA DE RECUPERACIONES SEGÚN NOTA GEF-LCR-CMD-0119-NOT/23 POR CONCEPTO DE PAGO DE CAPITAL E INTERES DE ACUERDO A CONTRATO DE FIDEICOMISO “PROYECTOS DE INVERSION PUBLICA” CORRESPONDIENTE AL GAM HUMANATA.</t>
  </si>
  <si>
    <t>A:00099021001 TRANSFERENCIA DE RECUPERACIONES SEGÚN NOTA GEF-LCR-CMD-0119-NOT/23 POR CONCEPTO DE PAGO DE CAPITAL E INTERES DE ACUERDO A CONTRATO DE FIDEICOMISO “PROYECTOS DE INVERSION PUBLICA” CORRESPONDIENTE AL GAM LURIBAY.</t>
  </si>
  <si>
    <t>A:00862012001 TRANSFERENCIA DE RECUPERACIONES SEGÚN NOTA GEF-LCR-CMD-0119-NOT/23 POR CONCEPTO DE REMUNERACION POR ADMINISTRACION DE FIDEICOMISO QUE CORRESPONDE AL FNDR DE ACUERDO A CONTRATO DE FIDEICOMISO “PROYECTOS DE INVERSION PUBLICA” GAM TARIJA.</t>
  </si>
  <si>
    <t>A:00862012001 TRANSFERENCIA DE RECUPERACIONES SEGÚN NOTA GEF-LCR-CMD-0119-NOT/23 POR CONCEPTO DE REMUNERACION POR ADMINISTRACION DE FIDEICOMISO QUE CORRESPONDE AL FNDR DE ACUERDO A CONTRATO DE FIDEICOMISO “PROYECTOS DE INVERSION PUBLICA” GAM CULPINA.</t>
  </si>
  <si>
    <t>A:00862012001 TRANSFERENCIA DE RECUPERACIONES SEGÚN NOTA GEF-LCR-CMD-0119-NOT/23 POR CONCEPTO DE REMUNERACION POR ADMINISTRACION DE FIDEICOMISO QUE CORRESPONDE AL FNDR DE ACUERDO A CONTRATO DE FIDEICOMISO “PROYECTOS DE INVERSION PUBLICA” GAM COCHABAMBA.</t>
  </si>
  <si>
    <t>A:00099021001 TRANSFERENCIA DE RECUPERACIONES SEGÚN NOTA GEF-LCR-CMD-0119-NOT/23 POR CONCEPTO DE PAGO DE INTERES DE ACUERDO A CONTRATO DE FIDEICOMISO “PROYECTOS DE INVERSION PUBLICA” CORRESPONDIENTE AL GAM CULPINA.</t>
  </si>
  <si>
    <t>A:00862012001 TRANSFERENCIA DE RECUPERACIONES SEGÚN NOTA GEF-LCR-CMD-0119-NOT/23 POR CONCEPTO DE REMUNERACION POR ADMINISTRACION DE FIDEICOMISO QUE CORRESPONDE AL FNDR DE ACUERDO A CONTRATO DE FIDEICOMISO “PROYECTOS DE INVERSION PUBLICA” GAM CLIZA.</t>
  </si>
  <si>
    <t>A:00862012001 TRANSFERENCIA DE RECUPERACIONES SEGÚN NOTA GEF-LCR-CMD-0119-NOT/23 POR CONCEPTO DE REMUNERACION POR ADMINISTRACION DE FIDEICOMISO QUE CORRESPONDE AL FNDR DE ACUERDO A CONTRATO DE FIDEICOMISO “PROYECTOS DE INVERSION PUBLICA” GAM HUMANATA.</t>
  </si>
  <si>
    <t>A:00099021001 TRANSFERENCIA DE RECUPERACIONES SEGÚN NOTA GEF-LCR-CMD-0119-NOT/23 POR CONCEPTO DE PAGO DE CAPITAL E INTERES DE ACUERDO A CONTRATO DE FIDEICOMISO “PROYECTOS DE INVERSION PUBLICA” CORRESPONDIENTE AL GAM CLIZA.</t>
  </si>
  <si>
    <t>A:00099021001 TRANSFERENCIA DE RECUPERACIONES SEGÚN NOTA GEF-LCR-CMD-0119-NOT/23 POR CONCEPTO DE PAGO DE CAPITAL E INTERES DE ACUERDO A CONTRATO DE FIDEICOMISO “PROYECTOS DE INVERSION PUBLICA” CORRESPONDIENTE AL GAM POJO.</t>
  </si>
  <si>
    <t>A:00862012001 TRANSFERENCIA DE RECUPERACIONES SEGÚN NOTA GEF-LCR-CMD-0119-NOT/23 POR CONCEPTO DE REMUNERACION POR ADMINISTRACION DE FIDEICOMISO QUE CORRESPONDE AL FNDR DE ACUERDO A CONTRATO DE FIDEICOMISO “PROYECTOS DE INVERSION PUBLICA” GAM POJO.</t>
  </si>
  <si>
    <t>A:00099021001 TRANSFERENCIA DE RECUPERACIONES SEGÚN NOTA GEF-LCR-CMD-0119-NOT/23 POR CONCEPTO DE PAGO DE CAPITAL E INTERES DE ACUERDO A CONTRATO DE FIDEICOMISO “PROYECTOS DE INVERSION PUBLICA” CORRESPONDIENTE AL GAM COCHABAMBA.</t>
  </si>
  <si>
    <t>A:00862012001 TRANSFERENCIA DE RECUPERACIONES SEGÚN NOTA GEF-LCR-CMD-0119-NOT/23 POR CONCEPTO DE REMUNERACION POR ADMINISTRACION DE FIDEICOMISO QUE CORRESPONDE AL FNDR DE ACUERDO A CONTRATO DE FIDEICOMISO “PROYECTOS DE INVERSION PUBLICA” GAM BELLA FLOR.</t>
  </si>
  <si>
    <t>A:00099021001 TRANSFERENCIA DE RECUPERACIONES SEGÚN NOTA GEF-LCR-CMD-0119-NOT/23 POR CONCEPTO DE PAGO DE CAPITAL E INTERES DE ACUERDO A CONTRATO DE FIDEICOMISO “PROYECTOS DE INVERSION PUBLICA” CORRESPONDIENTE AL GAM BELLA FLOR.</t>
  </si>
  <si>
    <t>PAGO A CAF PRÉSTAMO CFA003747 VCTO. 27-02-2023 POR CUENTA DE TGN , NTI. 017024 VALOR 27-02-2023 CAPITAL USD 91.089,62 INTERESES USD 10.649,28 CTA. 3987 CUENTA UNICA DEL TESORO LIB. 00099021001 REF.: COMISIONES BANCARIAS</t>
  </si>
  <si>
    <t>A:00099021001 Transferencia que realizamos a solicitud de la Unidad de Administración e Información Salarial mediante nota CITE: MEFP/VTCP/DGPOT/UAIS/No 383/2023, informe MEFP/VTCP/DGPOT/UAIS/No.28/2023 para la reversión definitiva de las Boletas de Pago solicitadas por COSSMIL consignadas en el comprobante de pago No. 71951 H.R. 6-21164-R</t>
  </si>
  <si>
    <t>NUMERO DE LIBRETA CUT: 00291012009 OPERACIÓN E18 TRANSFERENCIA DEL SISTEMA FINANCIERO POR CUENTA DE TERCEROS A LA CUT 1ER CUOTA PLAN DE PAGOS POR DANOS A LA CARRETERA PLACA 4282EGE</t>
  </si>
  <si>
    <t>NUMERO DE LIBRETA CUT: 00099021001 OPERACIÓN E75 TRANSFERENCIA DE LA CUENTA FISCAL BUN A LA CUT EN MN TRANSFERENCIA DE FONDOS A SOLICITUD DE: GOBIERNO AUTONOMO MUNICIPAL DE ANCORAIMES CITE: GAMA/MAE/010/2023 CUENTA CUT 3987 LIBRETA NÂ° 00099021001 TGN-RECURSOS ORDINARIOS</t>
  </si>
  <si>
    <t>COBRO COSTOS DE PAPELERIA POR REGULARIZACION DE TRANSFERENCIA DEL EXTERIOR POR ORDEN DE CONSULADO DEL ESTADO PLURINACIONAL DE BOLIVIA EN GUAJARA MIRIN BRASIL REF.: DEVOLUCIÓN GASTOS DE FUNCIONAMIENTO Y REMESA ADICIONAL GESTIÓN 2022 LIB. 00099021001 TGN-RECURSOS ORDINARIOS (3987)</t>
  </si>
  <si>
    <t>PAGO A BID PRÉSTAMO 3091/BL-BO VCTO. 27-02-2023 POR CUENTA DE TGN , NTI. 017109 VALOR 27-02-2023 INTERESES USD 6.995,36 CTA. 3987 CUENTA UNICA DEL TESORO LIB. 00099021001 REF.: COMISIONES BANCARIAS</t>
  </si>
  <si>
    <t>PAGO A BID PRÉSTAMO 3091/BL-BO VCTO. 27-02-2023 POR CUENTA DE TGN , NTI. 017101 VALOR 27-02-2023 CAPITAL USD 462.555,18 INTERESES USD 382.608,73 COMISIONES USD 4.530,30 CTA. 3987 CUENTA UNICA DEL TESORO LIB. 00099021001 REF.: COMISIONES BANCARIAS</t>
  </si>
  <si>
    <t>||TRANSFERENCIA DE FONDOS S/G. MENSAJE SWIFT NRO. 3247 DE LA FECHA, Y NOTA REMITIDA POR LA DIRECCIÓN GENERAL DE AERONAUTICA CIVIL CITE: DGAC-10774/2022 DE FECHA 31/03/2022 (HRE-TGL-5031) (SECTOR PÚBLICO - SOBREVUELOS). DÉBITO DE LA LIBRETA 0117012001 DGAC, REPOSICIÓN ÚTILES DE ESCRITORIO.</t>
  </si>
  <si>
    <t>'COBRO DE'||ÚTILES DE ESCRITORIO POR EL COMPROBANTE N°1055134 Y NOTA CITE: PRS/GAFC-3496/2022 DE FECHA 16/12/2022 (HRE-TGL-19648) DE YACIMIENTOS PETROLÍFEROS FISCALES BOLIVIANOS. (SECTOR PÚBLICO  EXPORTACIÓN DE UREA Y OTROS YPFB). DÉBITO DE LA LIBRETA 00513022001 YPFB - OPERACIONES, REPOSICIÓN DE ÚTILES DE ESCRITORIO.</t>
  </si>
  <si>
    <t>||TRANSFERENCIA DE FONDOS S/G MENSAJE SWIFT N° 3248 Y NOTAS CITE: NAABOL-DNAF/N°0117/2022 DE F.4/4/2022 (HRE-TGL-5306) Y NAABOL-DNAF/N°0112/2022 DE F.30/3/2022 (HRE-TGL-4950) REMITIDAS POR NAVEGACIÓN AÉREA Y AEROPUERTOS BOLIVIANOS. (SECTOR PÚBLICO-SOBREVUELOS). DEBITO DE LA LIBRETA 00389012001 NAABOL-ADMINISTRACION, REPOSICIÓN ÚTILES DE ESCRITORIO.</t>
  </si>
  <si>
    <t>||TRANSFERENCIA DE FONDOS S/G MENSAJE SWIFT NRO.3305 ,EN ATENCION A NOTAS: DGAC-10774/2022 DE FECHA 31/3/2022 (HRE-TGL-5031) Y DGAC/00868/2023 DE FECHA 16/2/2023 (HRE-TGL-3012) (SECTOR PÚBLICO-SOBREVUELOS). DEBITO DE LA LIBRETA 0117012001 DGAC, REPOSICION ÚTILES DE ESCRITORIO.</t>
  </si>
  <si>
    <t>PAGO A BID PRÉSTAMO 3091/BL-BO VCTO. 27-02-2023 SEGUN NOTA MEFP/VTCP/DGCP/UODP/No 222/2023 DE LA FECHA POR CUENTA DE GOB.AUT.DEPT.PANDO, NTI. 017103 VALOR 27-02-2023 CAPITAL USD 102.500,00 INTERESES USD 86.027,26 COMISIONES USD 7.672,38 CTA. 3987 CUENTA UNICA DEL TESORO LIB. 00099021001 REF.: COMISIONES BANCARIAS</t>
  </si>
  <si>
    <t>||2° DESEMB A FAVOR DEL MEFP A TRAVÉS DEL TGN DESTINADO A FINANCIAR EL FIDEICOMISO DE APOYO A LA REACTIVACIÓN DE LA INV. PUB. (FARIP) SG. RD N° 149/2021 Y CONTRATO SANO-DLBCI N° 5/2022, NOTA:MEFP/VTCP/DGCP/UEPS/N°317/2023 (TRAM-3430) ABONO CTA:3987, LIB 00099021001 ; 2° DESEM. AL MEFP A TRAVÉS DEL TGN DESTINADO A FARIP</t>
  </si>
  <si>
    <t>COBRO DE||ÚTILES DE ESCRITORIO POR LA ELABORACION DEL COMPROBANTE CONTABLE N°1055221 POR SEGUNDO DESEMBOLSO DE RECURSOS A FAVOR DEL MEFP A TRAVÉS DEL TGN DESTINADO A FINANCIAR EL FARIP, NOTA:MEFP/VTCP/DGCP/UEPS/N°317/2023 (TRAM-3430). DE LA LIBRETA N°00099021001 TGN-RECURSOS ORDINARIOS, COSTO ÚTILES DE ESCRITORIO</t>
  </si>
  <si>
    <t>A:00373024108 A: 00373024108 Transferencia de recursos a requerimiento del Fondo de Desarrollo Indígena s/g nota CITE: FDI/DGE/EXT/N°085/2023 para los desembolsos de recursos a los GAM o GAIOC para la ejecución de programas y proyectos de obras, de acuerdo al Informe CITE: MEFP/VTCP/DGPOT/UPCFTGN/INF/N°17/2023 (H.R.6-4021-R).</t>
  </si>
  <si>
    <t>A:00373024105 A: 00373024105 Transferencia de recursos a requerimiento del Fondo de Desarrollo Indígena s/g nota CITE: FDI/DGE/EXT/N°0092 y 0093/2023 para el desembolso de recursos al Fondo de Desarrollo Indígena para Programas y/o Proyectos de los Gobiernos Autónomos Municipales (segunda cartera), en el marco de la Ley N° 1493 de 17 de diciembre de 2022, Ley del Presupuesto General del Estado 2023, en virtud al Informe MEFP/VTCP/DGPOT/ UPCFTGN/INF/N°18/2023 (H.R. 6-4198-R; 6-4225-R).</t>
  </si>
  <si>
    <t>A:00373024108 A: 00373024108 Transferencia de recursos a requerimiento del Fondo de Desarrollo Indígena s/g nota CITE: FDI/DGE/EXT/N°0092 y 0093/2023 para el desembolso de recursos al Fondo de Desarrollo Indígena para Programas y/o Proyectos de los Gobiernos Autónomos Municipales (tercera cartera), en el marco de la Ley N° 1493 de 17 de diciembre de 2022, Ley del Presupuesto General del Estado 2023, en virtud al Informe MEFP/ VTCP/DGPOT/UPCFTGN/INF/N°18/2023 (H.R. 6-4198-R; 6-4225-R).</t>
  </si>
  <si>
    <t>||TRANSFERENCIA DE RECURSOS A LA FUNDACIÓN CULTURAL DEL BCB CORRESPONDIENTE AL 1° TRIMESTRE 2023 -2°DESEMBOLSO COMPLEMENTARIO PARA GASTOS CORRIENTES S/G INFORME BCB-GADM-SCONT-DAF-INF-2023-37, NOTA FC-BCB-PDCIA N° 216/2023 DE LA FC.BCB Y F.T. 2 DE LA GADM. TRANSFERENCIA A LA LIBRETA N° 00293014201 DE LA FUNDACION CULTURAL DEL BANCO CENTRAL DE BOLIVIA</t>
  </si>
  <si>
    <t>A:00862012001 TRANSFERENCIA DE RECUPERACIONES SEGÚN NOTA GEF-LCR-CMD-0119-NOT/23 POR CONCEPTO DE REMUNERACION POR ADMINISTRACION DE FIDEICOMISO QUE CORRESPONDE AL FNDR DE ACUERDO A CONTRATO DE FIDEICOMISO “PROYECTOS DE INVERSION PUBLICA” GAM SHINAHOTA.</t>
  </si>
  <si>
    <t>A:00099021001 TRANSFERENCIA DE RECUPERACIONES SEGÚN NOTA GEF-LCR-CMD-0119-NOT/23 POR CONCEPTO DE PAGO DE CAPITAL E INTERES DE ACUERDO A CONTRATO DE FIDEICOMISO “PROYECTOS DE INVERSION PUBLICA” CORRESPONDIENTE AL GAR GRAN CHACO.</t>
  </si>
  <si>
    <t>A:00862012001 TRANSFERENCIA DE RECUPERACIONES SEGÚN NOTA GEF-LCR-CMD-0119-NOT/23 POR CONCEPTO DE REMUNERACION POR ADMINISTRACION DE FIDEICOMISO QUE CORRESPONDE AL FNDR DE ACUERDO A CONTRATO DE FIDEICOMISO “PROYECTOS DE INVERSION PUBLICA” GAR GRAN CHACO.</t>
  </si>
  <si>
    <t>A:00099021001 TRANSFERENCIA DE RECUPERACIONES SEGÚN NOTA GEF-LCR-CMD-0119-NOT/23 POR CONCEPTO DE PAGO DE CAPITAL E INTERES DE ACUERDO A CONTRATO DE FIDEICOMISO “PROYECTOS DE INVERSION PUBLICA” CORRESPONDIENTE AL GAD TARIJA.</t>
  </si>
  <si>
    <t>A:00862012001 TRANSFERENCIA DE RECUPERACIONES SEGÚN NOTA GEF-LCR-CMD-0119-NOT/23 POR CONCEPTO DE REMUNERACION POR ADMINISTRACION DE FIDEICOMISO QUE CORRESPONDE AL FNDR DE ACUERDO A CONTRATO DE FIDEICOMISO “PROYECTOS DE INVERSION PUBLICA” GAD TARIJA.</t>
  </si>
  <si>
    <t>A:00862012001 TRANSFERENCIA DE RECUPERACIONES SEGÚN NOTA GEF-LCR-CMD-0119-NOT/23 POR CONCEPTO DE REMUNERACION POR ADMINISTRACION DE FIDEICOMISO QUE CORRESPONDE AL FNDR DE ACUERDO A CONTRATO DE FIDEICOMISO “PROYECTOS DE INVERSION PUBLICA” GAM VILLA TUNARI.</t>
  </si>
  <si>
    <t>A:00099021001 TRANSFERENCIA DE RECUPERACIONES SEGÚN NOTA GEF-LCR-CMD-0119-NOT/23 POR CONCEPTO DE PAGO DE CAPITAL E INTERES DE ACUERDO A CONTRATO DE FIDEICOMISO “PROYECTOS DE INVERSION PUBLICA” CORRESPONDIENTE AL GAM TOMINA.</t>
  </si>
  <si>
    <t>A:00099021001 TRANSFERENCIA DE RECUPERACIONES SEGÚN NOTA GEF-LCR-CMD-0119-NOT/23 POR CONCEPTO DE PAGO DE CAPITAL E INTERES DE ACUERDO A CONTRATO DE FIDEICOMISO “PROYECTOS DE INVERSION PUBLICA” CORRESPONDIENTE AL GAM ANZALDO.</t>
  </si>
  <si>
    <t>A:00099021001 TRANSFERENCIA DE RECUPERACIONES SEGÚN NOTA GEF-LCR-CMD-0119-NOT/23 POR CONCEPTO DE PAGO DE CAPITAL E INTERES DE ACUERDO A CONTRATO DE FIDEICOMISO “PROYECTOS DE INVERSION PUBLICA” CORRESPONDIENTE AL GAM VILLA TUNARI.</t>
  </si>
  <si>
    <t>A:00862012001 TRANSFERENCIA DE RECUPERACIONES SEGÚN NOTA GEF-LCR-CMD-0119-NOT/23 POR CONCEPTO DE REMUNERACION POR ADMINISTRACION DE FIDEICOMISO QUE CORRESPONDE AL FNDR DE ACUERDO A CONTRATO DE FIDEICOMISO “PROYECTOS DE INVERSION PUBLICA” GAM ANZALDO.</t>
  </si>
  <si>
    <t>A:00099021001 TRANSFERENCIA DE RECUPERACIONES SEGÚN NOTA GEF-LCR-CMD-0119-NOT/23 POR CONCEPTO DE PAGO DE CAPITAL E INTERES DE ACUERDO A CONTRATO DE FIDEICOMISO “PROYECTOS DE INVERSION PUBLICA” CORRESPONDIENTE AL GAM VILLA AZURDUY.</t>
  </si>
  <si>
    <t>A:00099021001 TRANSFERENCIA DE RECUPERACIONES SEGÚN NOTA GEF-LCR-CMD-0119-NOT/23 POR CONCEPTO DE PAGO DE CAPITAL E INTERES DE ACUERDO A CONTRATO DE FIDEICOMISO “PROYECTOS DE INVERSION PUBLICA” CORRESPONDIENTE AL GAM SHINAHOTA.</t>
  </si>
  <si>
    <t>A:00862012001 TRANSFERENCIA DE RECUPERACIONES SEGÚN NOTA GEF-LCR-CMD-0119-NOT/23 POR CONCEPTO DE REMUNERACION POR ADMINISTRACION DE FIDEICOMISO QUE CORRESPONDE AL FNDR DE ACUERDO A CONTRATO DE FIDEICOMISO “PROYECTOS DE INVERSION PUBLICA” GAM MOJINETE.</t>
  </si>
  <si>
    <t>A:00099021001 TRANSFERENCIA DE RECUPERACIONES SEGÚN NOTA GEF-LCR-CMD-0119-NOT/23 POR CONCEPTO DE PAGO DE CAPITAL E INTERES DE ACUERDO A CONTRATO DE FIDEICOMISO “PROYECTOS DE INVERSION PUBLICA” CORRESPONDIENTE AL GAM SAN CARLOS.</t>
  </si>
  <si>
    <t>A:00099021001 TRANSFERENCIA DE RECUPERACIONES SEGÚN NOTA GEF-LCR-CMD-0119-NOT/23 POR CONCEPTO DE PAGO DE CAPITAL E INTERES DE ACUERDO A CONTRATO DE FIDEICOMISO “PROYECTOS DE INVERSION PUBLICA” CORRESPONDIENTE AL GAM MOJINETE.</t>
  </si>
  <si>
    <t>A:00862012001 TRANSFERENCIA DE RECUPERACIONES SEGÚN NOTA GEF-LCR-CMD-0119-NOT/23 POR CONCEPTO DE REMUNERACION POR ADMINISTRACION DE FIDEICOMISO QUE CORRESPONDE AL FNDR DE ACUERDO A CONTRATO DE FIDEICOMISO “PROYECTOS DE INVERSION PUBLICA” GAM TOMINA.</t>
  </si>
  <si>
    <t>A:00099021001 TRANSFERENCIA DE RECUPERACIONES SEGÚN NOTA GEF-LCR-CMD-0119-NOT/23 POR CONCEPTO DE PAGO DE CAPITAL E INTERES DE ACUERDO A CONTRATO DE FIDEICOMISO “PROYECTOS DE INVERSION PUBLICA” CORRESPONDIENTE AL GAM ENTRE RIOS (COCHABAMBA).</t>
  </si>
  <si>
    <t>A:00862012001 TRANSFERENCIA DE RECUPERACIONES SEGÚN NOTA GEF-LCR-CMD-0119-NOT/23 POR CONCEPTO DE REMUNERACION POR ADMINISTRACION DE FIDEICOMISO QUE CORRESPONDE AL FNDR DE ACUERDO A CONTRATO DE FIDEICOMISO “PROYECTOS DE INVERSION PUBLICA” GAM ENTRE RIOS (COCHABAMBA).</t>
  </si>
  <si>
    <t>A:00862012001 TRANSFERENCIA DE RECUPERACIONES SEGÚN NOTA GEF-LCR-CMD-0119-NOT/23 POR CONCEPTO DE REMUNERACION POR ADMINISTRACION DE FIDEICOMISO QUE CORRESPONDE AL FNDR DE ACUERDO A CONTRATO DE FIDEICOMISO “PROYECTOS DE INVERSION PUBLICA” GAM SAN CARLOS.</t>
  </si>
  <si>
    <t>A:00862012001 TRANSFERENCIA DE RECUPERACIONES SEGÚN NOTA GEF-LCR-CMD-0119-NOT/23 POR CONCEPTO DE REMUNERACION POR ADMINISTRACION DE FIDEICOMISO QUE CORRESPONDE AL FNDR DE ACUERDO A CONTRATO DE FIDEICOMISO “PROYECTOS DE INVERSION PUBLICA” GAM VILLA AZURDUY.</t>
  </si>
  <si>
    <t>A:00862012001 TRANSFERENCIA DE RECUPERACIONES SEGÚN NOTA GEF-LCR-CMD-0119-NOT/23 POR CONCEPTO DE REMUNERACION POR ADMINISTRACION DE FIDEICOMISO QUE CORRESPONDE AL FNDR DE ACUERDO A CONTRATO DE FIDEICOMISO “PROYECTOS DE INVERSION PUBLICA” GAM TARVITA.</t>
  </si>
  <si>
    <t>A:00099021001 TRANSFERENCIA DE RECUPERACIONES SEGÚN NOTA GEF-LCR-CMD-0119-NOT/23 POR CONCEPTO DE PAGO DE CAPITAL E INTERES DE ACUERDO A CONTRATO DE FIDEICOMISO “PROYECTOS DE INVERSION PUBLICA” CORRESPONDIENTE AL GAM AIQUILE.</t>
  </si>
  <si>
    <t>A:00099021001 TRANSFERENCIA DE RECUPERACIONES SEGÚN NOTA GEF-LCR-CMD-0119-NOT/23 POR CONCEPTO DE PAGO DE CAPITAL E INTERES DE ACUERDO A CONTRATO DE FIDEICOMISO “PROYECTOS DE INVERSION PUBLICA” CORRESPONDIENTE AL GAM TARVITA.</t>
  </si>
  <si>
    <t>A:00862012001 TRANSFERENCIA DE RECUPERACIONES SEGÚN NOTA GEF-LCR-CMD-0119-NOT/23 POR CONCEPTO DE REMUNERACION POR ADMINISTRACION DE FIDEICOMISO QUE CORRESPONDE AL FNDR DE ACUERDO A CONTRATO DE FIDEICOMISO “PROYECTOS DE INVERSION PUBLICA” GAM AIQUILE.</t>
  </si>
  <si>
    <t>A:00099021001 TRANSFERENCIA DE RECUPERACIONES SEGÚN NOTA GEF-LCR-CMD-0119-NOT/23 POR CONCEPTO DE PAGO DE CAPITAL E INTERES DE ACUERDO A CONTRATO DE FIDEICOMISO “PROYECTOS DE INVERSION PUBLICA” CORRESPONDIENTE AL GAM COLOMI.</t>
  </si>
  <si>
    <t>A:00862012001 TRANSFERENCIA DE RECUPERACIONES SEGÚN NOTA GEF-LCR-CMD-0119-NOT/23 POR CONCEPTO DE REMUNERACION POR ADMINISTRACION DE FIDEICOMISO QUE CORRESPONDE AL FNDR DE ACUERDO A CONTRATO DE FIDEICOMISO “PROYECTOS DE INVERSION PUBLICA” GAM COLOMI.</t>
  </si>
  <si>
    <t>'COBRO DE'||UTILES DE ESCRITORIO POR EL COMPROBANTE N° 1055262 DE LA FECHA, S/G NOTA CITE: MEFP/VTCP/DGCP/UF/N°126/2023 DE LA FECHA (HRE-TSO-361) ENVIADO POR EL MINISTERIO DE ECONOMÍA Y FINANZAS PÚBLICAS. DEBITO DE LA LIBRETA N°00578012002 BOA-BOLIVIANA DE AVIACION-INGRESOS, COBRO DE UTILES DE ESCRITORIO</t>
  </si>
  <si>
    <t>||TRANSFERENCIA DE FONDOS S/G. NOTA CITE: MEFP/VTCP/DGCP/UF/N°126/2023 DE LA FECHA (HRE-TSO-361), DEBITO AUTOMATICO A LA EMPRESA PÚBLICA NACIONAL ESTRATÉGICA BOLIVIANA DE AVIACIÓN EN FAVOR DEL FIDEICOMISO FINPRO. DEBITO DE LA LIBRETA N°00578012002 BOA-BOLIVIANA DE AVIACION-INGRESOS.</t>
  </si>
  <si>
    <t>REGULARIZACION DE TRANSFERENCIA DEL EXTERIOR SEGUN SWIFT NO.3295 DE FECHA 28/02/2023 ORDENANTE: CONSULADO DE BOLIVIA EN CHILE IQUIQUE REF.: RECAUDACION GESTORIA CONSULAR ENERO 2023 LIB. 00010011102 MIN.RELACIONES EXTERIORES - GESTORIA CONSULAR LEY Nº 3108</t>
  </si>
  <si>
    <t>REGULARIZACION DE TRANSFERENCIA DEL EXTERIOR SEGUN SWIFT NO.3148 DE FECHA 28/02/2023 ORDENANTE: CONSULADO GENERAL DE BOLIVIA WASHINGTON EE.UU REF.: RECAUDACIONES GESTORÍA CONSULAR POR EL MES DE ENERO 2023 LIB. 00010011102 MIN.RELACIONES EXTERIORES - GESTORIA CONSULAR LEY Nº 3108</t>
  </si>
  <si>
    <t>TRANSFERENCIA DEL EXTERIOR SEGUN SWIFT NO.3354 Y NO.3353 DE FECHA 28/02/2023 ORDENANTE: FASS COMERCIO DE PRODCUTOS QUIMICOS (BRAZIL RIBEIRAO PRETO) REF.: INV YLBGCOODV, YLBGCOODV VEX 34/35 LIB. 00597012001 RECURSOS PROPIOS VENTAS YLB</t>
  </si>
  <si>
    <t>TRANSFERENCIA DEL EXTERIOR SEGUN SWIFT NO.3382 DE FECHA 28/02/2023 ORDENANTE: CONSULADO DE BOLIVIA EN MADRID REF.: 484 CEDULAS DE IDENTIDAD CORRESPONDIENTES AL MES DE ENERO 8712 LIB. 00340012005 SEGIP - RECAUDACION EXTERIOR - CEDULAS DE IDENTIDAD</t>
  </si>
  <si>
    <t>NUMERO DE LIBRETA CUT: 00099021001 OPERACIÓN E75 TRANSFERENCIA DE LA CUENTA FISCAL BUN A LA CUT EN MN TRANSFERENCIA DE FONDOS A SOLICITUD DE: GOBIERNO AUTONOMO DEPARTAMENTAL DE ORURO, CITE: GAD-ORU/SDAFP/UF/ATCP/CE-0031/2023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</si>
  <si>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GAD-ORU/SDAFP/UF/ATCP/CE-0030/2023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</si>
  <si>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GAD-ORU/SDAFP/UF/ATCP/CE-0029/2023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</si>
  <si>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GAD-ORU/SDAFP/UF/ATCP/CE-0028/2023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</si>
  <si>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GAD-ORU/SDAFP/UF/ATCP/CE-0027/2023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</si>
  <si>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GAD-ORU/SDAFP/UF/ATCP/CE-0026/2023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</si>
  <si>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GAD-ORU/SDAFP/UF/ATCP/CE-0025/2023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</si>
  <si>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GAD-ORU/SDAFP/UF/ATCP/CE-0024/2023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</si>
  <si>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t>
  </si>
  <si>
    <t>NUMERO DE LIBRETA CUT: 00099021001 OPERACIÓN E75 TRANSFERENCIA DE LA CUENTA FISCAL BUN A LA CUT EN MN TRANSFERENCIA DE FONDOS A SOLICITUD DE: GOBIERNO AUTONOMO MUNICIPAL DE CAIROMA CITE: GAMC/DESP/MAE/INMO NÂ°83/2023 CUENTA CUT 3987 LIBRETA NÂ° 00099021001 TGN-RECURSOS ORDINARIOS</t>
  </si>
  <si>
    <t>TRANSFERENCIA DE FONDOS AL EXTERIOR A SOLICITUD DE YACIMIENTOS PETROLIFEROS FISCALES BOLIVIANOS SEGUN SOLICITUD YPFB-0025-2023 REF: PAGO A REPRESENTACION DE YPFB EN ARGENTINA PARA CUBRIR GASTOS OPERATIVOS 1ER TRIMESTRE 2023 LIB. 00513012003 LBP-YPFB (2011349681373)</t>
  </si>
  <si>
    <t>TRANSFERENCIA DE FONDOS AL EXTERIOR A SOLICITUD DE YACIMIENTOS PETROLIFEROS FISCALES BOLIVIANOS SEGUN SOLICITUD YPFB-0026-2023 REF: PAGO A REPRESENTACION DE YPFB EN RIO DE JANEIRO BRASIL PARA CUBRIR GASTOS OPERATIVOS 1ER TRIMESTRE 2023 LIB. 00513012003 LBP-YPFB (2011349681373)</t>
  </si>
  <si>
    <t>COBRO COSTOS DE PAPELERIA POR REGULARIZACION DE TRANSFERENCIA DEL EXTERIOR POR ORDEN DE CONSULADO DE BOLIVIA EN CHILE IQUIQUE REF.: RECAUDACION GESTORIA CONSULAR ENERO 2023 LIB. 00010011102 MIN.RELACIONES EXTERIORES - GESTORIA CONSULAR LEY Nº 3108</t>
  </si>
  <si>
    <t>COBRO COSTOS DE PAPELERIA POR REGULARIZACION DE TRANSFERENCIA DEL EXTERIOR POR ORDEN DE CONSULADO GENERAL DE BOLIVIA WASHINGTON EE.UU REF.: RECAUDACIONES GESTORÍA CONSULAR POR EL MES DE ENERO 2023 LIB. 00010011102 MIN.RELACIONES EXTERIORES - GESTORIA CONSULAR LEY Nº 3108</t>
  </si>
  <si>
    <t>COBRO COSTOS DE PAPELERIA SEGUN TRANSFERENCIA DEL EXTERIOR POR ORDEN DE FASS COMERCIO DE PRODCUTOS QUIMICOS (BRAZIL RIBEIRAO PRETO) REF.: INV YLBGCOODV, YLBGCOODV VEX 34/35 LIB. 00597012001 RECURSOS PROPIOS VENTAS YLB</t>
  </si>
  <si>
    <t>COBRO COSTOS DE PAPELERIA SEGUN TRANSFERENCIA DEL EXTERIOR POR ORDEN DE CONSULADO DE BOLIVIA EN MADRID REF.: 484 CEDULAS DE IDENTIDAD CORRESPONDIENTES AL MES DE ENERO 8712 LIB. 00340012003 RECAUDACION EXTRANJERIA - C.I. -L.C.</t>
  </si>
  <si>
    <t>'COBRO DE'||ÚTILES DE ESCRITORIO POR EL COMPROBANTE NRO. 1055265 DE LA FECHA, S/G. NOTA CITE CITE PRS/GAFC-3496/2022 DE FECHA 16/12/2022 (HRE-TGL-19648) ENVIADO POR YACIMIENTOS PETROLIFEROS FISCALES BOLIVIANOS. DEBITO DE LA LIBRETA 00513022001 YPFB - OPERACIONES</t>
  </si>
  <si>
    <t>'COBRO DE'||ÚTILES DE ESCRITORIO POR EL COMPROBANTE NRO.1055302 DE LA FECHA S/G. NOTA CITE PRS/GAFC-3496/2022 DE F.16.12.2022 (HRE-TGL-19648), ENVIADA POR YACIMIENTOS PETROLIFEROS FISCALES BOLIVIANOS DEBITO DE LA LIBRETA 00513022001 YPFB  OPERACIONES</t>
  </si>
  <si>
    <t>TRANSFERENCIA DEL EXTERIOR SEGUN SWIFT NO.3388 DE FECHA 28/02/2023 ORDENANTE: CONSULADO DE BOLIVIA EN BILBAO ESPAÑA REF.: RECAUDACIONES GESTORÍA CONSULAR POR EL MES DE ENERO DE 2023 MÁS SALDOS SUPERAVITARIOS GESTIÓN 2022 LIB. 00010011102 MIN.RELACIONES EXTERIORES - GESTORIA CONSULAR LEY Nº 3108</t>
  </si>
  <si>
    <t>TRANSFERENCIA DEL EXTERIOR SEGUN SWIFT NO.3381 DE FECHA 28/02/2023 ORDENANTE: CONSULADO DE BOLIVIA EN MADRID REF.: 51 LIC.CONDUCIR CORRESPONDIENTE MES DE ENERO 3060 LIB. 00340012004 SEGIP-RECAUDACION EXTERIOR-LICENCIAS DE CONDUCIR</t>
  </si>
  <si>
    <t>COBRO COSTOS DE PAPELERIA SEGUN TRANSFERENCIA DEL EXTERIOR POR ORDEN DE CONSULADO DE BOLIVIA EN BILBAO ESPAÑA REF.: RECAUDACIONES GESTORÍA CONSULAR POR EL MES DE ENERO DE 2023 MÁS SALDOS SUPERAVITARIOS GESTIÓN 2022 LIB. 00010011102 MIN.RELACIONES EXTERIORES - GESTORIA CONSULAR LEY Nº 3108</t>
  </si>
  <si>
    <t>COBRO COSTOS DE PAPELERIA SEGUN TRANSFERENCIA DEL EXTERIOR POR ORDEN DE CONSULADO DE BOLIVIA EN MADRID REF.: 51 LIC.CONDUCIR CORRESPONDIENTE MES DE ENERO 3060 LIB. 00340012003 RECAUDACION EXTRANJERIA - C.I. -L.C.</t>
  </si>
  <si>
    <t>00099021001 DEPOSITO DE EFECTIVO, DEPOSITANTE: FABIOLA GABY VASQUEZ CORDERO, CONCEPTO: DEVOLUCIÓN DE SALDOS NO EJECUTADOS FASE VOTO EN EL EXTERIOR 2019 - OEPB, CUENTA DE DEPOSITO: CUENTA UNICA DEL TESORO EN DOLARES AMERICANOS</t>
  </si>
  <si>
    <t>00099021001 DEPOSITO DE EFECTIVO, DEPOSITANTE: CONSULADO GENERAL DE BOLIVIA EN SAO PAULO BRASIL, CONCEPTO: DEVOLUCION DE SALDOS NO EJECUTADOS, CONSULADO DE BOLIVIA EN SAO PAULO, VOTO EN EL EXTERIOR,TSE, CUENTA DE DEPOSITO: CUENTA UNICA DEL TESORO EN DOLARES AMERICANOS</t>
  </si>
  <si>
    <t>TRANSFERENCIA DE FONDOS AL EXTERIOR A SOLICITUD DE MINISTERIO DE ECONOMIA Y FINANZAS PUBLICAS SEGUN SOLICITUD 17623 REF: PAGO A FAVOR DE LUXEMBOURG STOCK EXCHANGE - BANK BCEE, POR RENOVACION ANUAL DEL CODIGO DE IDENTIFICADOR LEGAL DE ENTIDAD LEI, PERIODO DEL 06/12/2022 AL 05/12/2023, SEGUN MEFP/VTCP LIB. 00099021001 TGN-RECURSOS ORDINARIOS-DOLARES AMERICANOS (5970) POR DIFERENCIAL CAMBIARIO</t>
  </si>
  <si>
    <t>||REGULARIZACIÓN DEL COMPROBANTE N° 1053576 DE 01/02/2023. TRANSFERENCIA RECIBIDA DEL EXTERIOR SEGÚN MENSAJES SWIFT N° 1735-1733 DE FECHA 01/02/2023 POR DESEMBOLSO DE DONACIÓN EXTERNA FINANCIADA POR LA CAF. LIBRETA N° 00086108004 MMAYA-UCP-PPCR-PROYECTOS CAF USD</t>
  </si>
  <si>
    <t>||COBRO DE ÚTILES DE ESCRITORIO POR TRANSFERENCIA RECIBIDA DEL EXTERIOR SEGÚN MENSAJES SWIFT N° 1735-1733 DE FECHA 01/02/2023 POR DESEMBOLSO DE DONACIÓN EXTERNA FINANCIADA POR LA CAF. LIBRETA N°00086108004 MMAYA-UCP-PPCR-PROYECTOS CAF USD REF.: ÚTILES DE ESCRITORIO</t>
  </si>
  <si>
    <t>||REGISTRO DEVOLUCION DE FONDOS LC I-2022-22 P/C CEASS A/F BRAWN LABORATORIES LIMITED,S/G NOTA CEASS/UAF/CONTA/NOT-EXT 9/2023,30/01/2023. LIB.00099021001 TGN-RECURSOS ORDINARIOS-DOLARES AMERICANOS (5970) REF.:DEV.SLDO.NO UTIL.LC I-2022-22</t>
  </si>
  <si>
    <t>'COBRO DE'||UTILES DE ESCRITORIO POR EL COMPROBANTE N° 1053793 DE LA FECHA, S/G. NOTA CITE: RIBB/UAF/SCO N°041/22 DE FECHA 7/72022 (HRE-TGL-10413) ENVIADA POR EL REGISTRO INTERNACIONAL BOLIVIANO DE BUQUES. DEBITO DE LA LIBRETA 00020061101 MIN.DEF.-RIBB-INGRESOS VARIOS USD, COBRO DE UTILES DE ESCRITORIO.</t>
  </si>
  <si>
    <t>||TRANSFERENCIA DE FONDOS S/G MENSAJES SWIFT NROS. 2019 Y 2018 DE LA FECHA. Y NOTA CITE ABE-DGE 431/2022 DE LA AGENCIA BOLIVIANA ESPACIAL (HRE-TGL-8147) (SECTOR PÚBLICO - SERVICIOS) A LA LIB.00585012001-ABE VENTA DE SERVICIOS DE COMUNICACIÓN EN M/E; P/CTA DE CHINA GREAT WALL INDUS</t>
  </si>
  <si>
    <t>||COMPLEMENTO AL PAGO REALIZADO A EXIMBANK CHINA POPULAR PRÉSTAMO PBC 2015 (08) 350 VCTO 21-01-2023 POR CUENTA DE TGN, SEGÚN NOTA MEFP/VTCP/DGCP/UODP/N° 137/2023 DE FECHA 03-02-2023, VALOR 06-02-2023 USD 32.895,22. CTA. 5970 CUENTA ÚNICA DEL TESORO DOLARES AMERICANOS LIB. 00099021001</t>
  </si>
  <si>
    <t>||COMPLEMENTO AL PAGO REALIZADO A EXIMBANK CHINA POPULAR PRÉSTAMO PBC 2016 (22) 410 VCTO 21-01-2023 POR CUENTA DE TGN, SEGÚN NOTA MEFP/VTCP/DGCP/UODP/N° 137/2023 DE FECHA 03-02-2023, VALOR 06-02-2023 USD 33.993,70. CTA. 5970 CUENTA ÚNICA DEL TESORO DOLARES AMERICANOS LIB. 00099021001</t>
  </si>
  <si>
    <t>TRANSFERENCIA RECIBIDA DEL EXTERIOR SEGÚN MENSAJES SWIFT Nos. 2084-2083 (REM.EXT.) DE FECHA 07-02-2023 POR DESEMBOLSO DE BIRF PRÉSTAMO BIRF 8648-BO 34 LIBRETA N° 00291084302 ABC-USD-BM PROY CORREDOR DE INTEGRACION CARRETERAS</t>
  </si>
  <si>
    <t>PAGO PRÉSTAMO BID 939-SF-BO VCTO. 08-02-2023 POR CUENTA DE BANCO DE DESARROLLO , VALOR 08-02-2023 CAPITAL USD 651.382,87 INTERESES USD 105.077,87 LIBRETA NRO. 00099021001 TGN - RECURSOS ORDINARIOS DOLARES AMERICANOS - 5970 ALIVIO MDRI</t>
  </si>
  <si>
    <t>||REGULARIZACION DE NUESTRA OPERACION NRO.1052127 DE FECHA 13/1/2023 EN ATENCION A NOTA MMYA/DGAA N°045/2023 DE FECHA 7/2/2023 (HRE-TGL-2370) ENVIADO POR EL MMAYA Y COMPROBANTE DE TESORERIA N°2090845 DE F.8/2/2023. A LA LIB.N°00086018023 MMAYA-$US-ONUDI-FORTAL.GEST.ECO.DE COP EN LOS RAEE.P/CTA UNITED NATIONS INDUS</t>
  </si>
  <si>
    <t>||REGULARIZACION DEL COMP. G-2151187 DEL 26/01/2023, SEGUN NOTA NE/VESFP/DGESU NO.0157/2023 DEL 7/02/2023 DEL MIN.EDUCACIÓN REF.: SOBREPAGO DE LA GESTION 2020 LIB.00099021001 TGN-RECURSOS ORDINARIOS -DÓLARES AMERICANOS SOBREPAGO GESTION 2020,</t>
  </si>
  <si>
    <t>'COBRO DE'||UTILES DE ESCRITORIO POR EL COMPROBANTE NRO.1054083 DE LA FECHA, S/G. NOTA CITE: RIBB-UAF/SCO N°041/22 DE FECHA 7/7/2022 (HRE-TGL-10413) ENVIADA POR EL REGISTRO INTERNACIONAL BOLIVIANO DE BUQUES. DEBITO DE LA LIBRETA 00020061101 MIN.DEF.-RIBB-INGRESOS VARIOS USD, COBRO DE UTILES DE ESCRITORIO.</t>
  </si>
  <si>
    <t>'COBRO DE'||ÚTILES DE ESCRITORIO POR EL COMPROBANTE NRO. 1054206 DE LA FECHA, S/G. NOTA CITE: RIBB/UAF/SCO N°038/20 (HRE-TGL-8757) DEL REGISTRO INTERNACIONAL BOLIVIANO DE BUQUES. DÉBITO DE LA LIBRETA 00020061101 MIN. DEF.- RIBB-INGRESOS VARIOS USD.</t>
  </si>
  <si>
    <t>PAGO A IDA PRÉSTAMO 3942-BO VCTO. 15-02-2023 POR CUENTA DE TGN , NTI. 016984 VALOR 15-02-2023 CAPITAL USD 1.144.496,59 INTERESES USD 2.867,61 CTA. 5970 CUENTA UNICA DEL TESORO DOLARES AMERICANOS LIB. 00099021001</t>
  </si>
  <si>
    <t>PAGO A IDA PRÉSTAMO 3788-BO VCTO. 15-02-2023 POR CUENTA DE TGN , NTI. 016981 VALOR 15-02-2023 CAPITAL USD 894.585,71 CTA. 5970 CUENTA UNICA DEL TESORO DOLARES AMERICANOS LIB. 00099021001</t>
  </si>
  <si>
    <t>PAGO A IDA PRÉSTAMO 3842-BO VCTO. 15-02-2023 POR CUENTA DE TGN , NTI. 016982 VALOR 15-02-2023 CAPITAL USD 74.642,22 CTA. 5970 CUENTA UNICA DEL TESORO DOLARES AMERICANOS LIB. 00099021001</t>
  </si>
  <si>
    <t>PAGO A IDA PRÉSTAMO 3854-BO VCTO. 15-02-2023 POR CUENTA DE TGN , NTI. 016983 VALOR 15-02-2023 CAPITAL USD 432.109,99 CTA. 5970 CUENTA UNICA DEL TESORO DOLARES AMERICANOS LIB. 00099021001</t>
  </si>
  <si>
    <t>REGULARIZACION DE TRANSFERENCIA DEL EXTERIOR SEGUN SWIFT NO.2476 DE FECHA 15/02/2023 ORDENANTE: CONSULADO GENERAL DE BOLIVIA (PROVIDENCIA CHILE) REF.: DEVOLUCION DE SALDOS DE LA GESTION 2020 OEP SANTIAGO CHILE LIB. 00099021001 TGN-RECURSOS ORDINARIOS-DOLARES AMERICANOS (5970)</t>
  </si>
  <si>
    <t>COBRO COSTOS DE PAPELERIA POR REGULARIZACION DE TRANSFERENCIA DEL EXTERIOR POR ORDEN DE CONSULADO GENERAL DE BOLIVIA (PROVIDENCIA CHILE) REF.: DEVOLUCION DE SALDOS DE LA GESTION 2020 OEP SANTIAGO CHILE LIB. 00099021001 TGN-RECURSOS ORDINARIOS-DOLARES AMERICANOS (5970)</t>
  </si>
  <si>
    <t>PAGO A BID PRÉSTAMO 3599/BL-BO VCTO. 15-02-2023 POR CUENTA DE TGN , NTI. 017097 VALOR 15-02-2023 INTERESES USD 12.528,83 CTA. 5970 CUENTA UNICA DEL TESORO DOLARES AMERICANOS LIB. 00099021001</t>
  </si>
  <si>
    <t>PAGO A BID PRÉSTAMO 4414/KI-BO VCTO. 15-02-2023 POR CUENTA DE TGN , NTI. 017098 VALOR 15-02-2023 INTERESES USD 80.632,48 CTA. 5970 CUENTA UNICA DEL TESORO DOLARES AMERICANOS LIB. 00099021001</t>
  </si>
  <si>
    <t>PAGO A BID PRÉSTAMO 3599/BL-BO VCTO. 15-02-2023 POR CUENTA DE TGN , NTI. 017099 VALOR 15-02-2023 CAPITAL USD 808.195,08 INTERESES USD 770.763,40 COMISIONES USD 24.788,61 CTA. 5970 CUENTA UNICA DEL TESORO DOLARES AMERICANOS LIB. 00099021001</t>
  </si>
  <si>
    <t>'COBRO DE'||ÚTILES DE ESCRITORIO POR EL COMPROBANTE NRO. 1054648 DE LA FECHA, S/G. NOTA CITE: RIBB/UAF/SCO N°008/23 (HRE-TGL-2929) DEL REGISTRO INTERNACIONAL BOLIVIANO DE BUQUES. DÉBITO DE LA LIBRETA 00020061101 MIN. DEF.- RIBB-INGRESOS VARIOS USD.</t>
  </si>
  <si>
    <t>PAGO A CAF PRÉSTAMO CFA011419 VCTO. 17-02-2023 POR CUENTA DE TGN , NTI. 017003 VALOR 17-02-2023 INTERESES USD 9.540.144,44 CTA. 5970 CUENTA UNICA DEL TESORO DOLARES AMERICANOS LIB. 00099021001</t>
  </si>
  <si>
    <t>PAGO A CAF PRÉSTAMO CFA009277 VCTO. 17-02-2023 POR CUENTA DE TGN , NTI. 017002 VALOR 17-02-2023 CAPITAL USD 7.454.405,53 INTERESES USD 3.454.210,84 CTA. 5970 CUENTA UNICA DEL TESORO DOLARES AMERICANOS LIB. 00099021001</t>
  </si>
  <si>
    <t>PAGO A FIDA PRÉSTAMO 2000004132 VCTO. 15-02-2023 POR CUENTA DE TGN , NTI. 017154 VALOR 17-02-2023 INTERESES USD 16.005,15 CTA. 5970 CUENTA UNICA DEL TESORO DOLARES AMERICANOS LIB. 00099021001</t>
  </si>
  <si>
    <t>PAGO A FONPLATA PRÉSTAMO BOL 24/2014 VCTO. 19-02-2023 POR CUENTA DE TGN , NTI. 017089 VALOR 22-02-2023 CAPITAL USD 556.925,39 INTERESES USD 238.360,92 CTA. 5970 CUENTA UNICA DEL TESORO DOLARES AMERICANOS LIB. 00099021001</t>
  </si>
  <si>
    <t>PAGO A CAF PRÉSTAMO CFA004986 VCTO. 22-02-2023 POR CUENTA DE TGN , NTI. 017023 VALOR 22-02-2023 CAPITAL USD 1.852.395,24 INTERESES USD 91.981,55 CTA. 5970 CUENTA UNICA DEL TESORO DOLARES AMERICANOS LIB. 00099021001</t>
  </si>
  <si>
    <t>PAGO A CAF PRÉSTAMO CFA009272 VCTO. 21-02-2023 POR CUENTA DE TGN , NTI. 017004 VALOR 22-02-2023 CAPITAL USD 3.219.737,79 INTERESES USD 1.508.605,81 COMISIONES USD 15.485,94 CTA. 5970 CUENTA UNICA DEL TESORO DOLARES AMERICANOS LIB. 00099021001</t>
  </si>
  <si>
    <t>PAGO A CAF PRÉSTAMO CFA004990 VCTO. 22-02-2023 POR CUENTA DE TGN , NTI. 017021 VALOR 22-02-2023 CAPITAL USD 1.633.928,56 INTERESES USD 327.874,42 CTA. 5970 CUENTA UNICA DEL TESORO DOLARES AMERICANOS LIB. 00099021001</t>
  </si>
  <si>
    <t>PAGO A JICA PRÉSTAMO BV-P5 VCTO. 20-02-2023 POR CUENTA DE TGN SEGÚN NOTA MEFP/VTCP/DGCP/UODP/No 192/2023 DEL 17-02-2023, NTI. 017046 VALOR 22-02-2023 INTERESES JPY 721.832,00 COMISIONES JPY 1.007.499,00 CTA. 5970 CUENTA UNICA DEL TESORO DOLARES AMERICANOS LIBRETA NRO.00099021001</t>
  </si>
  <si>
    <t>PAGO A CAF PRÉSTAMO CFA004991 VCTO. 22-02-2023 POR CUENTA DE TGN , NTI. 017022 VALOR 22-02-2023 CAPITAL USD 1.368.750,00 INTERESES USD 274.662,01 CTA. 5970 CUENTA UNICA DEL TESORO DOLARES AMERICANOS LIB. 00099021001</t>
  </si>
  <si>
    <t>||COBRO DE COMISIONES QUE EFECTÚA EL MUFG BANK LTD. POR PAGO DE PRÉSTAMO BV-P5 VCTO 20/02/2023 SEGÚN MENSAJE SWIFT NRO. 3029 DE LA FECHA Y NOTA MEFP/VTCP/DGCP/UODP/NRO. 192/2023 DEL 17/02/2023 LIBRETA 00099021001 TGN-RECURSOS ORDINARIOS-DÓLARES AMERICANOS (5970)</t>
  </si>
  <si>
    <t>||TRANSFERENCIA DE FONDOS SEGUN MENSAJES SWIFT NROS. 3174 Y 3173 Y NOTA CITE: ABE-DGE 431/2022 DE FECHA 25/05/2022 (HRE-TGL-8147) REMITIDA POR AGENCIA BOLIVIANA ESPACIAL. (SECTOR PÚBLICO - SERVICIOS) LIBRETA N°00585012001 ABE-VENTA DE SERVICIOS DE COMUNICACIÓN, POR CUENTA DE SES S.A.</t>
  </si>
  <si>
    <t>PAGO A FONPLATA PRÉSTAMO BOL 22/2014 VCTO. 24-02-2023 POR CUENTA DE TGN , NTI. 017090 VALOR 24-02-2023 CAPITAL USD 773.233,19 INTERESES USD 301.000,59 COMISIONES USD 6.387,27 CTA. 5970 CUENTA UNICA DEL TESORO DOLARES AMERICANOS LIB. 00099021001</t>
  </si>
  <si>
    <t>TRANSFERENCIA RECIBIDA DEL EXTERIOR SEGÚN MENSAJES SWIFT Nos. DE ACUERDO A SWIFT ADJUNTO (REM.EXT.) DE FECHA 24-02-2023 POR DESEMBOLSO DE BID PRÉSTAMO 5514/OC-BO REQ 00004 BO 2023136525 LIBRETA N° 00206044301 INE-USD-IMPLEM.CENSO DE POBLACIÓN Y VIVIENDA-BID REF.: UTILES DE ESCRITORIO</t>
  </si>
  <si>
    <t>PAGO A CAF PRÉSTAMO CFA003747 VCTO. 27-02-2023 POR CUENTA DE TGN , NTI. 017024 VALOR 27-02-2023 CAPITAL USD 91.089,62 INTERESES USD 10.649,28 CTA. 5970 CUENTA UNICA DEL TESORO DOLARES AMERICANOS LIB. 00099021001</t>
  </si>
  <si>
    <t>||TRANSF.DE FONDOS AL EXTERIOR SEGUN SOL. EN NOTA MEFP/VTCP/DGCP/UODP/NO.196/2023, RECIBIDA EN FECHA 22/02/2023 REF:PAGO SERVICIO DE AGENTE COLATERAL, BONOS DE INVERSION DE LA SERIE "B" INVOICE OCTOBER 2022 LIBRETA NO.00099021001 TGN RECURSOS ORDINARIOS-DOLARES AMERICANOS</t>
  </si>
  <si>
    <t>||REGULARIZACION DE NUESTRA OPERACION NRO.1054153 DE FECHA 13/2/2023 EN ATENCION A NOTA MMYA/DGAA N°081/2023 DE FECHA 24/2/2023 (HRE-TGL-3432) ENVIADO POR EL MMAYA Y COMPROBANTE DE TESORERIA N°2094387 DE F.23/2/2023. A LA LIB.N°00086018024 MMAYA-$US-FORML.E IMPLEM.GEST.RESIDUOS PROD.ILUMINACIO, P/CTA UNITED NATIONS.</t>
  </si>
  <si>
    <t>PAGO A BID PRÉSTAMO 3091/BL-BO VCTO. 27-02-2023 POR CUENTA DE TGN , NTI. 017109 VALOR 27-02-2023 INTERESES USD 6.995,36 CTA. 5970 CUENTA UNICA DEL TESORO DOLARES AMERICANOS LIB. 00099021001</t>
  </si>
  <si>
    <t>PAGO A BID PRÉSTAMO 3091/BL-BO VCTO. 27-02-2023 POR CUENTA DE TGN , NTI. 017101 VALOR 27-02-2023 CAPITAL USD 462.555,18 INTERESES USD 382.608,73 COMISIONES USD 4.530,30 CTA. 5970 CUENTA UNICA DEL TESORO DOLARES AMERICANOS LIB. 00099021001</t>
  </si>
  <si>
    <t>PAGO A BID PRÉSTAMO 3091/BL-BO VCTO. 27-02-2023 SEGUN NOTA MEFP/VTCP/DGCP/UODP/No 222/2023 DE LA FECHA POR CUENTA DE GOB.AUT.DEPT.PANDO, NTI. 017103 VALOR 27-02-2023 CAPITAL USD 102.500,00 INTERESES USD 86.027,26 COMISIONES USD 7.672,38 CTA. 5970 CUENTA UNICA DEL TESORO DOLARES AMERICANOS LIB. 00099021001</t>
  </si>
  <si>
    <t>00081014202</t>
  </si>
  <si>
    <t>De: 00081014202 A:00099021001 Transferencia que realizamos a solicitud del Ministerio de Obras Públicas, Servicios y Vivienda mediante nota CITE: MOPSV/DGAA/No 059/2023, Informe INF/MOPSV/VMTEL/UEPP No 0328/2022 I/2022-08715 H.R. 6-2390-R</t>
  </si>
  <si>
    <t>00006114201</t>
  </si>
  <si>
    <t>De: 00006114201 A:00066014202 De: 00006114201 A: 00066014202 Transferencia que realizamos en virtud a la nota CITE: VPEP-SG- DGAA-UF-NE- 007/2023 e informe VPEP-SG-DGAA-UFI-PRE-INF-0001/2023 y Enmienda CIF-PIU 004/2019 con la finalidad de</t>
  </si>
  <si>
    <t>00066014202</t>
  </si>
  <si>
    <t>00046041101</t>
  </si>
  <si>
    <t>De: 00046041101 A:00099021001 De: 00046041101 A: 00099021001 Transferencia que realizamos en virtud a la nota CITE: MSyD/ENS/DIR/ 046/2022 e Informe MSyD/ENS/DIR/ADM/TEC.CONT/004/2023 con el fin de proceder la devolución de recursos por in</t>
  </si>
  <si>
    <t>De: 00006114201 A:00099021001 A: 00099021001 Transferencia que realizamos en virtud a la nota CITE: VPEP-SG-DGAA-UF-NE-0008/2023 e Informe VPEP-SG-DGAA-UFI-PRE-INF-0006/2023 y CIF PIU 004/2019 Programa de Intervenciones Urbanas, para dar c</t>
  </si>
  <si>
    <t>De: 00389012001 A:00099021001 Transferencia que realizamos a solicitud de la Dirección General de Administración y Finanzas Territoriales mediante nota interna CITE: MEFP/VTCP/DGAFT/USCFT/N°29/2023, por concepto de recuperaciones de la deud</t>
  </si>
  <si>
    <t>00078027005</t>
  </si>
  <si>
    <t>De: 00078027005 A:00099021001 Transferencia que realizamos a solicitud del Viceministerio de Electricidad y Energías Alternativas dependiente del Ministerio de Hidrocarburos y Energías mediante nota CITE: MHE-VMEER-PEVD-PCASL/2023/0023 Info</t>
  </si>
  <si>
    <t>De: 00078027005 A:00086097001 Transferencia que realizamos a solicitud del Viceministerio de Electricidad y Energías Alternativas dependiente del Ministerio de Hidrocarburos y Energías mediante nota CITE: MHE-VMEER-PEVD-PCASL/2023/0024 Info</t>
  </si>
  <si>
    <t>00086097001</t>
  </si>
  <si>
    <t>De: 00099021001 A:00010011102 Transferencia que realizamos a solicitud del Ministerio de Relaciones Exteriores mediante nota CITE: GM-DGAA-UFI-Cs-40/2023 y la nota interna CITE: MEFP/VTCP/DGPOT/UOTGN Nº99/2023 H.R. 6-2270-R</t>
  </si>
  <si>
    <t>00010011102</t>
  </si>
  <si>
    <t>10000028697312</t>
  </si>
  <si>
    <t>MIN. EDU. ESFM MARISCAL SUCRE - CTA. RECAUDADORA.</t>
  </si>
  <si>
    <t>10000044427975</t>
  </si>
  <si>
    <t>MINISTERIO DE SALUD Y DEPORTES - CENETROP - RECURSOS</t>
  </si>
  <si>
    <t>10000004670978</t>
  </si>
  <si>
    <t>AUTORIDAD DE FISC. Y CTROL. SOC. DE AGUA POTABLE Y</t>
  </si>
  <si>
    <t>10000047267534</t>
  </si>
  <si>
    <t>SEGIP-RECAUDACIÓN APLICACIÓN MÓVIL</t>
  </si>
  <si>
    <t>10000046422212</t>
  </si>
  <si>
    <t>GESTORA - COMISION POR ADMINISTRACION DEL SIP</t>
  </si>
  <si>
    <t>feb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</si>
</sst>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0"/>
      <name val="Tahoma"/>
      <family val="2"/>
    </font>
    <font>
      <sz val="11"/>
      <name val="Arial Narrow"/>
      <family val="2"/>
    </font>
    <font>
      <sz val="11"/>
      <color theme="1"/>
      <name val="Arial Narrow"/>
      <family val="2"/>
    </font>
    <font>
      <b/>
      <sz val="9"/>
      <color theme="1"/>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darkUp"/>
    </fill>
    <fill>
      <patternFill patternType="solid">
        <fgColor indexed="65"/>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500">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 fontId="40" fillId="0" borderId="13" xfId="435" applyNumberFormat="1" applyFont="1" applyFill="1" applyBorder="1" applyAlignment="1">
      <alignment horizontal="center" vertical="center"/>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 fontId="4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164" fontId="68" fillId="0" borderId="13" xfId="34" applyFont="1" applyFill="1" applyBorder="1" applyAlignment="1">
      <alignmen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1" fillId="0" borderId="42" xfId="0" applyFont="1" applyBorder="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0" fontId="91" fillId="0" borderId="45" xfId="0" applyFont="1" applyBorder="1" applyAlignment="1">
      <alignment vertical="center" wrapText="1"/>
    </xf>
    <xf numFmtId="0" fontId="91" fillId="0" borderId="32"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1" fillId="0" borderId="48" xfId="81" applyFont="1" applyBorder="1" applyProtection="1">
      <protection locked="0"/>
    </xf>
    <xf numFmtId="0" fontId="97" fillId="0" borderId="49" xfId="446" applyBorder="1"/>
    <xf numFmtId="0" fontId="96" fillId="0" borderId="50" xfId="445" applyFont="1" applyBorder="1" applyAlignment="1">
      <alignment horizontal="center"/>
    </xf>
    <xf numFmtId="0" fontId="96" fillId="0" borderId="51" xfId="445" applyFont="1" applyBorder="1"/>
    <xf numFmtId="0" fontId="96" fillId="0" borderId="53" xfId="445" applyFont="1" applyBorder="1" applyAlignment="1">
      <alignment horizontal="center"/>
    </xf>
    <xf numFmtId="0" fontId="96" fillId="0" borderId="52" xfId="445" applyFont="1" applyBorder="1"/>
    <xf numFmtId="0" fontId="96" fillId="0" borderId="51" xfId="445" applyFont="1" applyBorder="1" applyAlignment="1">
      <alignment horizontal="left"/>
    </xf>
    <xf numFmtId="0" fontId="96" fillId="0" borderId="51" xfId="445" applyFont="1" applyBorder="1" applyAlignment="1">
      <alignment wrapText="1"/>
    </xf>
    <xf numFmtId="0" fontId="91" fillId="0" borderId="19" xfId="81" applyFont="1" applyBorder="1" applyAlignment="1">
      <alignment vertical="center"/>
    </xf>
    <xf numFmtId="0" fontId="91" fillId="0" borderId="16" xfId="81" applyFont="1" applyBorder="1" applyAlignment="1">
      <alignment vertical="center"/>
    </xf>
    <xf numFmtId="0" fontId="91" fillId="0" borderId="44" xfId="81" applyFont="1" applyBorder="1" applyAlignment="1">
      <alignment vertical="center"/>
    </xf>
    <xf numFmtId="0" fontId="91" fillId="0" borderId="43" xfId="81" applyFont="1" applyBorder="1" applyAlignment="1">
      <alignment vertical="center"/>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54" xfId="0" applyFont="1" applyBorder="1" applyAlignment="1">
      <alignment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0" fontId="91" fillId="43" borderId="52" xfId="443" applyFont="1" applyFill="1" applyBorder="1"/>
    <xf numFmtId="1" fontId="98" fillId="0" borderId="13" xfId="435" applyNumberFormat="1" applyFont="1" applyFill="1" applyBorder="1" applyAlignment="1">
      <alignment horizontal="center" vertical="center"/>
    </xf>
    <xf numFmtId="0" fontId="91" fillId="0" borderId="0" xfId="0" applyFont="1" applyAlignment="1">
      <alignment horizontal="left" vertical="center" wrapText="1"/>
    </xf>
    <xf numFmtId="1" fontId="98" fillId="0" borderId="0" xfId="435" applyNumberFormat="1" applyFont="1" applyFill="1" applyBorder="1" applyAlignment="1">
      <alignment horizontal="center" vertical="center"/>
    </xf>
    <xf numFmtId="49" fontId="99" fillId="0" borderId="13" xfId="0" applyNumberFormat="1" applyFont="1" applyBorder="1" applyAlignment="1">
      <alignment horizontal="center" vertical="center"/>
    </xf>
    <xf numFmtId="0" fontId="100" fillId="0" borderId="13" xfId="0" applyFont="1" applyBorder="1" applyAlignment="1">
      <alignment horizontal="justify" vertical="center" wrapText="1"/>
    </xf>
    <xf numFmtId="0" fontId="100" fillId="0" borderId="13" xfId="0" applyFont="1" applyBorder="1" applyAlignment="1">
      <alignment horizontal="center" vertical="center" wrapText="1"/>
    </xf>
    <xf numFmtId="0" fontId="100" fillId="41" borderId="13" xfId="0" applyFont="1" applyFill="1" applyBorder="1" applyAlignment="1">
      <alignment vertical="center" wrapText="1"/>
    </xf>
    <xf numFmtId="0" fontId="100" fillId="0" borderId="13" xfId="0" applyFont="1" applyBorder="1" applyAlignment="1">
      <alignment horizontal="center" vertical="center"/>
    </xf>
    <xf numFmtId="164" fontId="100"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4" borderId="13" xfId="81" applyFill="1" applyBorder="1" applyAlignment="1">
      <alignment horizontal="center" vertical="center"/>
    </xf>
    <xf numFmtId="0" fontId="11" fillId="0" borderId="55" xfId="8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100"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1"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7" xfId="445" applyFont="1" applyBorder="1" applyAlignment="1">
      <alignment horizontal="center"/>
    </xf>
    <xf numFmtId="0" fontId="96" fillId="0" borderId="58" xfId="445" applyFont="1" applyBorder="1"/>
    <xf numFmtId="0" fontId="96" fillId="0" borderId="56" xfId="445" applyFont="1" applyBorder="1" applyAlignment="1">
      <alignment horizontal="center"/>
    </xf>
    <xf numFmtId="0" fontId="96" fillId="0" borderId="56" xfId="445" applyFont="1" applyBorder="1"/>
    <xf numFmtId="0" fontId="91" fillId="0" borderId="56" xfId="443" applyFont="1" applyBorder="1"/>
    <xf numFmtId="0" fontId="51" fillId="0" borderId="41" xfId="81" applyFont="1" applyBorder="1" applyAlignment="1">
      <alignment horizontal="center" vertical="center"/>
    </xf>
    <xf numFmtId="164" fontId="70" fillId="45" borderId="13" xfId="435" applyFont="1" applyFill="1" applyBorder="1" applyAlignment="1">
      <alignment horizontal="right" vertical="center"/>
    </xf>
    <xf numFmtId="164" fontId="68" fillId="45" borderId="13" xfId="34" applyFont="1" applyFill="1" applyBorder="1" applyAlignment="1">
      <alignment vertical="center"/>
    </xf>
    <xf numFmtId="0" fontId="68" fillId="45" borderId="13" xfId="0" applyFont="1" applyFill="1" applyBorder="1" applyAlignment="1">
      <alignment horizontal="center" vertical="center"/>
    </xf>
    <xf numFmtId="0" fontId="68" fillId="45"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5" borderId="13" xfId="435" applyNumberFormat="1" applyFont="1" applyFill="1" applyBorder="1" applyAlignment="1">
      <alignment horizontal="left" vertical="center" wrapText="1"/>
    </xf>
    <xf numFmtId="0" fontId="67" fillId="39" borderId="12" xfId="0" applyFont="1" applyFill="1" applyBorder="1" applyAlignment="1">
      <alignment wrapText="1"/>
    </xf>
    <xf numFmtId="1" fontId="70" fillId="46" borderId="0" xfId="435" applyNumberFormat="1" applyFont="1" applyFill="1" applyBorder="1" applyAlignment="1">
      <alignment horizontal="left" vertical="center" wrapText="1"/>
    </xf>
    <xf numFmtId="0" fontId="67" fillId="39" borderId="11" xfId="0" applyFont="1" applyFill="1" applyBorder="1" applyAlignment="1">
      <alignment horizontal="center" wrapText="1"/>
    </xf>
    <xf numFmtId="0" fontId="48" fillId="0" borderId="49" xfId="430"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vertical="center"/>
    </xf>
    <xf numFmtId="14" fontId="67" fillId="34" borderId="21" xfId="0" applyNumberFormat="1" applyFont="1" applyFill="1" applyBorder="1" applyAlignment="1">
      <alignment horizontal="center" vertical="center" wrapText="1"/>
    </xf>
    <xf numFmtId="0" fontId="40" fillId="0" borderId="0" xfId="0" applyFont="1" applyAlignment="1">
      <alignment horizontal="center" vertical="center" wrapText="1"/>
    </xf>
    <xf numFmtId="0" fontId="40" fillId="0" borderId="0" xfId="0" applyFont="1" applyAlignment="1">
      <alignment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91" fillId="0" borderId="0" xfId="435" applyFont="1" applyBorder="1" applyAlignment="1"/>
    <xf numFmtId="164" fontId="70" fillId="45"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0" fontId="95" fillId="0" borderId="0" xfId="443" applyFont="1" applyAlignment="1">
      <alignment horizontal="center"/>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91" fillId="0" borderId="19" xfId="81" applyFont="1" applyBorder="1" applyAlignment="1">
      <alignment horizontal="center" vertical="center"/>
    </xf>
    <xf numFmtId="0" fontId="91" fillId="0" borderId="16" xfId="81" applyFont="1" applyBorder="1" applyAlignment="1">
      <alignment horizontal="center" vertical="center"/>
    </xf>
    <xf numFmtId="0" fontId="91" fillId="0" borderId="18"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8" xfId="0" applyFont="1" applyBorder="1" applyAlignment="1">
      <alignment horizontal="left" vertical="center" wrapText="1"/>
    </xf>
    <xf numFmtId="0" fontId="91" fillId="0" borderId="15" xfId="0" applyFont="1" applyBorder="1" applyAlignment="1">
      <alignment horizontal="left" vertical="center" wrapText="1"/>
    </xf>
    <xf numFmtId="0" fontId="89" fillId="0" borderId="0" xfId="0" applyFont="1" applyAlignment="1">
      <alignment horizontal="center"/>
    </xf>
    <xf numFmtId="0" fontId="0" fillId="0" borderId="0" xfId="0" applyAlignment="1">
      <alignment horizontal="center"/>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xf numFmtId="164" fontId="67" fillId="0" borderId="0" xfId="435" applyFont="1" applyFill="1" applyBorder="1" applyAlignment="1">
      <alignment horizontal="center" vertical="center"/>
    </xf>
    <xf numFmtId="0" fontId="70" fillId="0" borderId="0" xfId="0" applyFont="1" applyBorder="1" applyAlignment="1">
      <alignment horizontal="center" vertical="center"/>
    </xf>
    <xf numFmtId="0" fontId="68" fillId="0" borderId="0" xfId="0" applyFont="1" applyBorder="1" applyAlignment="1">
      <alignment horizontal="center" vertical="center"/>
    </xf>
    <xf numFmtId="0" fontId="70" fillId="0" borderId="0" xfId="0" applyFont="1" applyBorder="1" applyAlignment="1">
      <alignment horizontal="center" vertical="center" wrapText="1"/>
    </xf>
    <xf numFmtId="14" fontId="70" fillId="0" borderId="0" xfId="0" applyNumberFormat="1" applyFont="1" applyBorder="1" applyAlignment="1">
      <alignment horizontal="center" vertical="center"/>
    </xf>
    <xf numFmtId="0" fontId="70" fillId="0" borderId="0" xfId="0" applyFont="1" applyBorder="1" applyAlignment="1">
      <alignment horizontal="left" vertical="center" wrapText="1"/>
    </xf>
    <xf numFmtId="0" fontId="68" fillId="45" borderId="0" xfId="0" applyFont="1" applyFill="1" applyBorder="1" applyAlignment="1">
      <alignment horizontal="center" vertical="center"/>
    </xf>
    <xf numFmtId="0" fontId="68" fillId="0" borderId="0" xfId="0" applyFont="1" applyBorder="1"/>
    <xf numFmtId="0" fontId="68" fillId="0" borderId="0" xfId="0" applyFont="1" applyBorder="1" applyAlignment="1">
      <alignment horizontal="center" vertical="center" wrapText="1"/>
    </xf>
    <xf numFmtId="14" fontId="68" fillId="0" borderId="0" xfId="0" applyNumberFormat="1" applyFont="1" applyBorder="1" applyAlignment="1">
      <alignment horizontal="center" vertical="center"/>
    </xf>
    <xf numFmtId="0" fontId="68" fillId="0" borderId="0" xfId="0" applyFont="1" applyBorder="1" applyAlignment="1">
      <alignment horizontal="left" vertical="center" wrapText="1"/>
    </xf>
    <xf numFmtId="0" fontId="68" fillId="0" borderId="0" xfId="0" applyFont="1" applyBorder="1" applyAlignment="1">
      <alignment vertical="center"/>
    </xf>
    <xf numFmtId="0" fontId="68" fillId="45" borderId="0" xfId="0" applyFont="1" applyFill="1" applyBorder="1" applyAlignment="1">
      <alignment vertical="center"/>
    </xf>
    <xf numFmtId="164" fontId="67" fillId="39" borderId="10" xfId="435" applyFont="1" applyFill="1" applyBorder="1"/>
    <xf numFmtId="164" fontId="67" fillId="39" borderId="11" xfId="435" applyFont="1" applyFill="1" applyBorder="1"/>
    <xf numFmtId="164" fontId="67" fillId="39" borderId="12" xfId="435" applyFont="1" applyFill="1" applyBorder="1"/>
    <xf numFmtId="0" fontId="70" fillId="0" borderId="0" xfId="0" applyFont="1" applyBorder="1" applyAlignment="1">
      <alignment vertical="center"/>
    </xf>
    <xf numFmtId="0" fontId="0" fillId="0" borderId="0" xfId="0" applyNumberFormat="1"/>
    <xf numFmtId="0" fontId="51" fillId="0" borderId="40" xfId="81" applyFont="1" applyBorder="1" applyAlignment="1">
      <alignment horizontal="center" vertical="center"/>
    </xf>
    <xf numFmtId="0" fontId="91" fillId="0" borderId="0" xfId="0" applyFont="1" applyBorder="1" applyAlignment="1">
      <alignment vertical="center" wrapText="1"/>
    </xf>
    <xf numFmtId="164" fontId="91" fillId="0" borderId="0" xfId="0" applyNumberFormat="1" applyFont="1" applyBorder="1"/>
    <xf numFmtId="0" fontId="91" fillId="0" borderId="0" xfId="0" applyFont="1" applyBorder="1"/>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262</xdr:row>
      <xdr:rowOff>0</xdr:rowOff>
    </xdr:from>
    <xdr:to>
      <xdr:col>17</xdr:col>
      <xdr:colOff>485775</xdr:colOff>
      <xdr:row>262</xdr:row>
      <xdr:rowOff>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179851050"/>
          <a:ext cx="13706475" cy="0"/>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2</xdr:col>
      <xdr:colOff>257175</xdr:colOff>
      <xdr:row>1803</xdr:row>
      <xdr:rowOff>152400</xdr:rowOff>
    </xdr:from>
    <xdr:to>
      <xdr:col>17</xdr:col>
      <xdr:colOff>485775</xdr:colOff>
      <xdr:row>1804</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1337033775"/>
          <a:ext cx="1370647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92</xdr:row>
      <xdr:rowOff>0</xdr:rowOff>
    </xdr:from>
    <xdr:to>
      <xdr:col>16</xdr:col>
      <xdr:colOff>752475</xdr:colOff>
      <xdr:row>93</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66179700"/>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40</xdr:row>
      <xdr:rowOff>152400</xdr:rowOff>
    </xdr:from>
    <xdr:to>
      <xdr:col>15</xdr:col>
      <xdr:colOff>390525</xdr:colOff>
      <xdr:row>41</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19583400"/>
          <a:ext cx="13601700"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19</xdr:row>
      <xdr:rowOff>0</xdr:rowOff>
    </xdr:from>
    <xdr:to>
      <xdr:col>13</xdr:col>
      <xdr:colOff>790575</xdr:colOff>
      <xdr:row>20</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5353050"/>
          <a:ext cx="1322070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ommel.cuba\AppData\Roaming\Microsoft\Excel\DISTRIBUCION%20UCCF%20JULIO%20202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UCCF"/>
    </sheetNames>
    <sheetDataSet>
      <sheetData sheetId="0" refreshError="1">
        <row r="7">
          <cell r="A7">
            <v>35</v>
          </cell>
          <cell r="B7">
            <v>2</v>
          </cell>
          <cell r="C7" t="str">
            <v>Ministerio de Economía y Finanzas Públicas</v>
          </cell>
          <cell r="D7" t="str">
            <v>Lic. Jose Rivas</v>
          </cell>
          <cell r="E7" t="str">
            <v>JRC</v>
          </cell>
        </row>
        <row r="8">
          <cell r="A8">
            <v>200</v>
          </cell>
          <cell r="B8">
            <v>3</v>
          </cell>
          <cell r="C8" t="str">
            <v>Registro Único para la Administración Tributaria Municipal</v>
          </cell>
          <cell r="D8" t="str">
            <v>Lic. Jose Rivas</v>
          </cell>
          <cell r="E8" t="str">
            <v>JRC</v>
          </cell>
        </row>
        <row r="9">
          <cell r="A9">
            <v>244</v>
          </cell>
          <cell r="B9">
            <v>3</v>
          </cell>
          <cell r="C9" t="str">
            <v>Servicio Nacional de Aerofotogrametría</v>
          </cell>
          <cell r="D9" t="str">
            <v>Lic. Jose Rivas</v>
          </cell>
          <cell r="E9" t="str">
            <v>JRC</v>
          </cell>
        </row>
        <row r="10">
          <cell r="A10">
            <v>245</v>
          </cell>
          <cell r="B10">
            <v>3</v>
          </cell>
          <cell r="C10" t="str">
            <v>Servicio Geodésico de Mapas</v>
          </cell>
          <cell r="D10" t="str">
            <v>Lic. Jose Rivas</v>
          </cell>
          <cell r="E10" t="str">
            <v>JRC</v>
          </cell>
        </row>
        <row r="11">
          <cell r="A11">
            <v>287</v>
          </cell>
          <cell r="B11">
            <v>1</v>
          </cell>
          <cell r="C11" t="str">
            <v>Fondo Nacional de Producción e Inversión Social</v>
          </cell>
          <cell r="D11" t="str">
            <v>Lic. Jose Rivas</v>
          </cell>
          <cell r="E11" t="str">
            <v>JRC</v>
          </cell>
        </row>
        <row r="12">
          <cell r="A12">
            <v>590</v>
          </cell>
          <cell r="B12">
            <v>3</v>
          </cell>
          <cell r="C12" t="str">
            <v>Empresa Pública "QUIPUS"</v>
          </cell>
          <cell r="D12" t="str">
            <v>Lic. Jose Rivas</v>
          </cell>
          <cell r="E12" t="str">
            <v>JRC</v>
          </cell>
        </row>
        <row r="13">
          <cell r="A13">
            <v>16</v>
          </cell>
          <cell r="B13">
            <v>1</v>
          </cell>
          <cell r="C13" t="str">
            <v>Ministerio de Educación</v>
          </cell>
          <cell r="D13" t="str">
            <v>Lic. Emma Ticonipa</v>
          </cell>
          <cell r="E13" t="str">
            <v>ETC</v>
          </cell>
        </row>
        <row r="14">
          <cell r="A14">
            <v>137</v>
          </cell>
          <cell r="B14">
            <v>3</v>
          </cell>
          <cell r="C14" t="str">
            <v>Comité Ejecutivo de la Universidad Boliviana</v>
          </cell>
          <cell r="D14" t="str">
            <v>Lic. Emma Ticonipa</v>
          </cell>
          <cell r="E14" t="str">
            <v>ETC</v>
          </cell>
        </row>
        <row r="15">
          <cell r="A15">
            <v>152</v>
          </cell>
          <cell r="B15">
            <v>3</v>
          </cell>
          <cell r="C15" t="str">
            <v>Servicio Nacional de Defensa Pública</v>
          </cell>
          <cell r="D15" t="str">
            <v>Lic. Emma Ticonipa</v>
          </cell>
          <cell r="E15" t="str">
            <v>ETC</v>
          </cell>
        </row>
        <row r="16">
          <cell r="A16">
            <v>650</v>
          </cell>
          <cell r="B16">
            <v>3</v>
          </cell>
          <cell r="C16" t="str">
            <v>Asamblea Legislativa Plurinacional</v>
          </cell>
          <cell r="D16" t="str">
            <v>Lic. Emma Ticonipa</v>
          </cell>
          <cell r="E16" t="str">
            <v>ETC</v>
          </cell>
        </row>
        <row r="17">
          <cell r="A17">
            <v>660</v>
          </cell>
          <cell r="B17">
            <v>2</v>
          </cell>
          <cell r="C17" t="str">
            <v xml:space="preserve">Órgano Judicial </v>
          </cell>
          <cell r="D17" t="str">
            <v>Lic. Emma Ticonipa</v>
          </cell>
          <cell r="E17" t="str">
            <v>ETC</v>
          </cell>
        </row>
        <row r="18">
          <cell r="A18">
            <v>862</v>
          </cell>
          <cell r="B18">
            <v>1</v>
          </cell>
          <cell r="C18" t="str">
            <v>Fondo Nacional de Desarrollo Regional</v>
          </cell>
          <cell r="D18" t="str">
            <v>Lic. Emma Ticonipa</v>
          </cell>
          <cell r="E18" t="str">
            <v>ETC</v>
          </cell>
        </row>
        <row r="19">
          <cell r="A19">
            <v>47</v>
          </cell>
          <cell r="B19">
            <v>2</v>
          </cell>
          <cell r="C19" t="str">
            <v>Ministerio de Desarrollo Rural y Tierras</v>
          </cell>
          <cell r="D19" t="str">
            <v>Lic. Rommel Cuba</v>
          </cell>
          <cell r="E19" t="str">
            <v>RCC</v>
          </cell>
        </row>
        <row r="20">
          <cell r="A20">
            <v>132</v>
          </cell>
          <cell r="B20">
            <v>1</v>
          </cell>
          <cell r="C20" t="str">
            <v>Servicio de Desarrollo de las Empresas Púb. Productivas</v>
          </cell>
          <cell r="D20" t="str">
            <v>Lic. Rommel Cuba</v>
          </cell>
          <cell r="E20" t="str">
            <v>RCC</v>
          </cell>
        </row>
        <row r="21">
          <cell r="A21">
            <v>163</v>
          </cell>
          <cell r="B21">
            <v>3</v>
          </cell>
          <cell r="C21" t="str">
            <v>Agencia Nacional de Hidrocarburos</v>
          </cell>
          <cell r="D21" t="str">
            <v>Lic. Rommel Cuba</v>
          </cell>
          <cell r="E21" t="str">
            <v>RCC</v>
          </cell>
        </row>
        <row r="22">
          <cell r="A22">
            <v>371</v>
          </cell>
          <cell r="B22">
            <v>3</v>
          </cell>
          <cell r="C22" t="str">
            <v>Centro Internacional de la Quinua</v>
          </cell>
          <cell r="D22" t="str">
            <v>Lic. Rommel Cuba</v>
          </cell>
          <cell r="E22" t="str">
            <v>RCC</v>
          </cell>
        </row>
        <row r="23">
          <cell r="A23">
            <v>374</v>
          </cell>
          <cell r="B23">
            <v>3</v>
          </cell>
          <cell r="C23" t="str">
            <v>Agencia de Gobierno Electrónico y Tecnologías de Información y Comunicación</v>
          </cell>
          <cell r="D23" t="str">
            <v>Lic. Rommel Cuba</v>
          </cell>
          <cell r="E23" t="str">
            <v>RCC</v>
          </cell>
        </row>
        <row r="24">
          <cell r="A24">
            <v>525</v>
          </cell>
          <cell r="B24">
            <v>2</v>
          </cell>
          <cell r="C24" t="str">
            <v>Transportes Aéreo Boliviano</v>
          </cell>
          <cell r="D24" t="str">
            <v>Lic. Rommel Cuba</v>
          </cell>
          <cell r="E24" t="str">
            <v>RCC</v>
          </cell>
        </row>
        <row r="25">
          <cell r="A25">
            <v>551</v>
          </cell>
          <cell r="B25">
            <v>3</v>
          </cell>
          <cell r="C25" t="str">
            <v>Empresa Naviera Boliviana</v>
          </cell>
          <cell r="D25" t="str">
            <v>Lic. Rommel Cuba</v>
          </cell>
          <cell r="E25" t="str">
            <v>RCC</v>
          </cell>
        </row>
        <row r="26">
          <cell r="A26">
            <v>41</v>
          </cell>
          <cell r="B26">
            <v>1</v>
          </cell>
          <cell r="C26" t="str">
            <v>Ministerio de Desarrollo Productivo y Economía Plural</v>
          </cell>
          <cell r="D26" t="str">
            <v>Lic. Virginia Callisaya</v>
          </cell>
          <cell r="E26" t="str">
            <v>VCK</v>
          </cell>
        </row>
        <row r="27">
          <cell r="A27">
            <v>111</v>
          </cell>
          <cell r="B27">
            <v>3</v>
          </cell>
          <cell r="C27" t="str">
            <v>Instituto Boliviano de la Ceguera</v>
          </cell>
          <cell r="D27" t="str">
            <v>Lic. Virginia Callisaya</v>
          </cell>
          <cell r="E27" t="str">
            <v>VCK</v>
          </cell>
        </row>
        <row r="28">
          <cell r="A28">
            <v>190</v>
          </cell>
          <cell r="B28">
            <v>3</v>
          </cell>
          <cell r="C28" t="str">
            <v>Autoridad General Jurisdiccional Administrativa Minera</v>
          </cell>
          <cell r="D28" t="str">
            <v>Lic. Virginia Callisaya</v>
          </cell>
          <cell r="E28" t="str">
            <v>VCK</v>
          </cell>
        </row>
        <row r="29">
          <cell r="A29">
            <v>203</v>
          </cell>
          <cell r="B29">
            <v>2</v>
          </cell>
          <cell r="C29" t="str">
            <v>Autoridad de Supervisión del Sistema Financiero</v>
          </cell>
          <cell r="D29" t="str">
            <v>Lic. Virginia Callisaya</v>
          </cell>
          <cell r="E29" t="str">
            <v>VCK</v>
          </cell>
        </row>
        <row r="30">
          <cell r="A30">
            <v>243</v>
          </cell>
          <cell r="B30">
            <v>3</v>
          </cell>
          <cell r="C30" t="str">
            <v>Servicio Nacional de Hidrografía Naval</v>
          </cell>
          <cell r="D30" t="str">
            <v>Lic. Virginia Callisaya</v>
          </cell>
          <cell r="E30" t="str">
            <v>VCK</v>
          </cell>
        </row>
        <row r="31">
          <cell r="A31">
            <v>288</v>
          </cell>
          <cell r="B31">
            <v>3</v>
          </cell>
          <cell r="C31" t="str">
            <v>Servicio Nacional de Riego</v>
          </cell>
          <cell r="D31" t="str">
            <v>Lic. Virginia Callisaya</v>
          </cell>
          <cell r="E31" t="str">
            <v>VCK</v>
          </cell>
        </row>
        <row r="32">
          <cell r="A32">
            <v>314</v>
          </cell>
          <cell r="B32">
            <v>2</v>
          </cell>
          <cell r="C32" t="str">
            <v>Autoridad de Fiscalización y Control Social de Electricidad</v>
          </cell>
          <cell r="D32" t="str">
            <v>Lic. Virginia Callisaya</v>
          </cell>
          <cell r="E32" t="str">
            <v>VCK</v>
          </cell>
        </row>
        <row r="33">
          <cell r="A33">
            <v>592</v>
          </cell>
          <cell r="B33">
            <v>3</v>
          </cell>
          <cell r="C33" t="str">
            <v>Empresa Estatal Boliviana de Turismo</v>
          </cell>
          <cell r="D33" t="str">
            <v>Lic. Virginia Callisaya</v>
          </cell>
          <cell r="E33" t="str">
            <v>VCK</v>
          </cell>
        </row>
        <row r="34">
          <cell r="A34">
            <v>386</v>
          </cell>
          <cell r="B34">
            <v>3</v>
          </cell>
          <cell r="C34" t="str">
            <v>Servicio Plurinacional de la Mujer y de la Despatria.</v>
          </cell>
          <cell r="D34" t="str">
            <v>Lic. Virginia Callisaya</v>
          </cell>
          <cell r="E34" t="str">
            <v>VCK</v>
          </cell>
        </row>
        <row r="35">
          <cell r="A35">
            <v>387</v>
          </cell>
          <cell r="B35">
            <v>3</v>
          </cell>
          <cell r="C35" t="str">
            <v>Agencia del Desarrollo del Cine y Audiovisual Bolivianos</v>
          </cell>
          <cell r="D35" t="str">
            <v>Lic. Virginia Callisaya</v>
          </cell>
          <cell r="E35" t="str">
            <v>VCK</v>
          </cell>
        </row>
        <row r="36">
          <cell r="A36">
            <v>585</v>
          </cell>
          <cell r="B36">
            <v>3</v>
          </cell>
          <cell r="C36" t="str">
            <v>Agencia Bolivia Espacial</v>
          </cell>
          <cell r="D36" t="str">
            <v>Lic. Virginia Callisaya</v>
          </cell>
          <cell r="E36" t="str">
            <v>VCK</v>
          </cell>
        </row>
        <row r="37">
          <cell r="A37">
            <v>901</v>
          </cell>
          <cell r="B37">
            <v>3</v>
          </cell>
          <cell r="C37" t="str">
            <v>Gobierno Autónomo Departamental de Chuquisaca</v>
          </cell>
          <cell r="D37" t="str">
            <v>Lic. Virginia Callisaya</v>
          </cell>
          <cell r="E37" t="str">
            <v>VCK</v>
          </cell>
        </row>
        <row r="38">
          <cell r="A38">
            <v>902</v>
          </cell>
          <cell r="B38">
            <v>3</v>
          </cell>
          <cell r="C38" t="str">
            <v>Gobierno Autónomo Departamental de La Paz</v>
          </cell>
          <cell r="D38" t="str">
            <v>Lic. Virginia Callisaya</v>
          </cell>
          <cell r="E38" t="str">
            <v>VCK</v>
          </cell>
        </row>
        <row r="39">
          <cell r="A39">
            <v>903</v>
          </cell>
          <cell r="B39">
            <v>3</v>
          </cell>
          <cell r="C39" t="str">
            <v>Gobierno Autónomo Departamental de Cochabamba</v>
          </cell>
          <cell r="D39" t="str">
            <v>Lic. Virginia Callisaya</v>
          </cell>
          <cell r="E39" t="str">
            <v>VCK</v>
          </cell>
        </row>
        <row r="40">
          <cell r="A40">
            <v>904</v>
          </cell>
          <cell r="B40">
            <v>3</v>
          </cell>
          <cell r="C40" t="str">
            <v>Gobierno Autónomo Departamental de Oruro</v>
          </cell>
          <cell r="D40" t="str">
            <v>Lic. Virginia Callisaya</v>
          </cell>
          <cell r="E40" t="str">
            <v>VCK</v>
          </cell>
        </row>
        <row r="41">
          <cell r="A41">
            <v>905</v>
          </cell>
          <cell r="B41">
            <v>3</v>
          </cell>
          <cell r="C41" t="str">
            <v>Gobierno Autónomo Departamental de Potosí</v>
          </cell>
          <cell r="D41" t="str">
            <v>Lic. Virginia Callisaya</v>
          </cell>
          <cell r="E41" t="str">
            <v>VCK</v>
          </cell>
        </row>
        <row r="42">
          <cell r="A42">
            <v>906</v>
          </cell>
          <cell r="B42">
            <v>3</v>
          </cell>
          <cell r="C42" t="str">
            <v>Gobierno Autónomo Departamental de Tarija</v>
          </cell>
          <cell r="D42" t="str">
            <v>Lic. Virginia Callisaya</v>
          </cell>
          <cell r="E42" t="str">
            <v>VCK</v>
          </cell>
        </row>
        <row r="43">
          <cell r="A43">
            <v>907</v>
          </cell>
          <cell r="B43">
            <v>3</v>
          </cell>
          <cell r="C43" t="str">
            <v>Gobierno Autónomo Departamental de Santa Cruz</v>
          </cell>
          <cell r="D43" t="str">
            <v>Lic. Virginia Callisaya</v>
          </cell>
          <cell r="E43" t="str">
            <v>VCK</v>
          </cell>
        </row>
        <row r="44">
          <cell r="A44">
            <v>908</v>
          </cell>
          <cell r="B44">
            <v>3</v>
          </cell>
          <cell r="C44" t="str">
            <v>Gobierno Autónomo Departamental de Beni</v>
          </cell>
          <cell r="D44" t="str">
            <v>Lic. Virginia Callisaya</v>
          </cell>
          <cell r="E44" t="str">
            <v>VCK</v>
          </cell>
        </row>
        <row r="45">
          <cell r="A45">
            <v>909</v>
          </cell>
          <cell r="B45">
            <v>3</v>
          </cell>
          <cell r="C45" t="str">
            <v>Gobierno Autónomo Departamental de Pando</v>
          </cell>
          <cell r="D45" t="str">
            <v>Lic. Virginia Callisaya</v>
          </cell>
          <cell r="E45" t="str">
            <v>VCK</v>
          </cell>
        </row>
        <row r="46">
          <cell r="A46">
            <v>634</v>
          </cell>
          <cell r="B46">
            <v>3</v>
          </cell>
          <cell r="C46" t="str">
            <v>Empresa Púb. Deptal. Hotel Terminal-Terminal de Buses Oruro</v>
          </cell>
          <cell r="D46" t="str">
            <v>Lic. Virginia Callisaya</v>
          </cell>
          <cell r="E46" t="str">
            <v>VCK</v>
          </cell>
        </row>
        <row r="47">
          <cell r="A47">
            <v>2302</v>
          </cell>
          <cell r="B47">
            <v>3</v>
          </cell>
          <cell r="C47" t="str">
            <v>Empresa Municipal de Agua Potable y Alcantarillado Sacaba (EMAPAS)</v>
          </cell>
          <cell r="D47" t="str">
            <v>Lic. Virginia Callisaya</v>
          </cell>
          <cell r="E47" t="str">
            <v>VCK</v>
          </cell>
        </row>
        <row r="48">
          <cell r="A48">
            <v>25</v>
          </cell>
          <cell r="B48">
            <v>2</v>
          </cell>
          <cell r="C48" t="str">
            <v>Ministerio de la Presidencia</v>
          </cell>
          <cell r="D48" t="str">
            <v>Lic. Emma Ticonipa</v>
          </cell>
          <cell r="E48" t="str">
            <v>ETC</v>
          </cell>
        </row>
        <row r="49">
          <cell r="A49">
            <v>30</v>
          </cell>
          <cell r="B49">
            <v>2</v>
          </cell>
          <cell r="C49" t="str">
            <v>Ministerio de Justicia</v>
          </cell>
          <cell r="D49" t="str">
            <v>Cdor. Sonia Garcia</v>
          </cell>
          <cell r="E49" t="str">
            <v>SGP</v>
          </cell>
        </row>
        <row r="50">
          <cell r="A50" t="str">
            <v>99 - 03</v>
          </cell>
          <cell r="B50">
            <v>2</v>
          </cell>
          <cell r="C50" t="str">
            <v>Tesoro General de la Nación</v>
          </cell>
          <cell r="D50" t="str">
            <v>Lic. Rommel Cuba</v>
          </cell>
          <cell r="E50" t="str">
            <v>RCC</v>
          </cell>
        </row>
        <row r="51">
          <cell r="A51">
            <v>112</v>
          </cell>
          <cell r="B51">
            <v>3</v>
          </cell>
          <cell r="C51" t="str">
            <v>Comité Nacional de la Persona con Discapacidad</v>
          </cell>
          <cell r="D51" t="str">
            <v>Lic. German Choque</v>
          </cell>
          <cell r="E51" t="str">
            <v>GCM</v>
          </cell>
        </row>
        <row r="52">
          <cell r="A52">
            <v>124</v>
          </cell>
          <cell r="B52">
            <v>3</v>
          </cell>
          <cell r="C52" t="str">
            <v>Academia Nacional de Ciencias</v>
          </cell>
          <cell r="D52" t="str">
            <v>Lic. Graciela Romero</v>
          </cell>
          <cell r="E52" t="str">
            <v>GRH</v>
          </cell>
        </row>
        <row r="53">
          <cell r="A53">
            <v>150</v>
          </cell>
          <cell r="B53">
            <v>3</v>
          </cell>
          <cell r="C53" t="str">
            <v>Proyecto Sucre Ciudad Universitaria</v>
          </cell>
          <cell r="D53" t="str">
            <v>Lic. Jorge Vargas</v>
          </cell>
          <cell r="E53" t="str">
            <v>JVS</v>
          </cell>
        </row>
        <row r="54">
          <cell r="A54">
            <v>212</v>
          </cell>
          <cell r="B54">
            <v>1</v>
          </cell>
          <cell r="C54" t="str">
            <v>Instituto Nacional de Reforma Agraria</v>
          </cell>
          <cell r="D54" t="str">
            <v>Lic. Jose Rivas</v>
          </cell>
          <cell r="E54" t="str">
            <v>JRC</v>
          </cell>
        </row>
        <row r="55">
          <cell r="A55">
            <v>223</v>
          </cell>
          <cell r="B55">
            <v>3</v>
          </cell>
          <cell r="C55" t="str">
            <v>Fondo Nacional de Desarrollo Forestal</v>
          </cell>
          <cell r="D55" t="str">
            <v>Lic. Malcom Zeballos</v>
          </cell>
          <cell r="E55" t="str">
            <v>MZC</v>
          </cell>
        </row>
        <row r="56">
          <cell r="A56">
            <v>281</v>
          </cell>
          <cell r="B56">
            <v>3</v>
          </cell>
          <cell r="C56" t="str">
            <v>Oficina Técnica de los Ríos Pilcomayo y Bermejo</v>
          </cell>
          <cell r="D56" t="str">
            <v>Lic. Virginia Callisaya</v>
          </cell>
          <cell r="E56" t="str">
            <v>VCK</v>
          </cell>
        </row>
        <row r="57">
          <cell r="A57">
            <v>586</v>
          </cell>
          <cell r="B57">
            <v>2</v>
          </cell>
          <cell r="C57" t="str">
            <v>Empresa Azucarera San Buenaventura</v>
          </cell>
          <cell r="D57" t="str">
            <v>Lic. Virginia Huanca</v>
          </cell>
          <cell r="E57" t="str">
            <v>VHM</v>
          </cell>
        </row>
        <row r="58">
          <cell r="A58">
            <v>587</v>
          </cell>
          <cell r="B58">
            <v>3</v>
          </cell>
          <cell r="C58" t="str">
            <v>Empresa Estratégica Boliviana de Construcción y Conservación I.C.</v>
          </cell>
          <cell r="D58" t="str">
            <v>Lic. Yesenia Apaza</v>
          </cell>
          <cell r="E58" t="str">
            <v>YAP</v>
          </cell>
        </row>
        <row r="59">
          <cell r="A59">
            <v>597</v>
          </cell>
          <cell r="B59">
            <v>2</v>
          </cell>
          <cell r="C59" t="str">
            <v>Empresa Pública Nacional Estratégica de Yacimientos de Litio Bolivianos</v>
          </cell>
          <cell r="D59" t="str">
            <v>Lic. Emma Ticonipa</v>
          </cell>
          <cell r="E59" t="str">
            <v>ETC</v>
          </cell>
        </row>
        <row r="60">
          <cell r="A60">
            <v>633</v>
          </cell>
          <cell r="B60">
            <v>3</v>
          </cell>
          <cell r="C60" t="str">
            <v>Empresa Misicuni</v>
          </cell>
          <cell r="D60" t="str">
            <v>Lic. Jose Rivas</v>
          </cell>
          <cell r="E60" t="str">
            <v>JRC</v>
          </cell>
        </row>
        <row r="61">
          <cell r="A61">
            <v>682</v>
          </cell>
          <cell r="B61">
            <v>3</v>
          </cell>
          <cell r="C61" t="str">
            <v>Defensoría del Pueblo</v>
          </cell>
          <cell r="D61" t="str">
            <v>Lic. Rommel Cuba</v>
          </cell>
          <cell r="E61" t="str">
            <v>RCC</v>
          </cell>
        </row>
        <row r="62">
          <cell r="A62">
            <v>865</v>
          </cell>
          <cell r="B62">
            <v>3</v>
          </cell>
          <cell r="C62" t="str">
            <v>Fondo Desarrollo del Sistema Financiero y Apoyo al Sector Productivo</v>
          </cell>
          <cell r="D62" t="str">
            <v>Lic. Rommel Cuba</v>
          </cell>
          <cell r="E62" t="str">
            <v>RCC</v>
          </cell>
        </row>
        <row r="63">
          <cell r="A63">
            <v>867</v>
          </cell>
          <cell r="B63">
            <v>3</v>
          </cell>
          <cell r="C63" t="str">
            <v>Fondo Rotatorio de Fomento Productivo Regional</v>
          </cell>
          <cell r="D63" t="str">
            <v>Lic. Rommel Cuba</v>
          </cell>
          <cell r="E63" t="str">
            <v>RCC</v>
          </cell>
        </row>
        <row r="64">
          <cell r="A64">
            <v>6</v>
          </cell>
          <cell r="B64">
            <v>3</v>
          </cell>
          <cell r="C64" t="str">
            <v>Vicepresidencia del Estado Plurinacional</v>
          </cell>
          <cell r="D64" t="str">
            <v>Lic. Virginia Huanca</v>
          </cell>
          <cell r="E64" t="str">
            <v>VHM</v>
          </cell>
        </row>
        <row r="65">
          <cell r="A65">
            <v>53</v>
          </cell>
          <cell r="B65">
            <v>2</v>
          </cell>
          <cell r="C65" t="str">
            <v>Ministerio de Culturas, Descolonización y Despatriarcalización</v>
          </cell>
          <cell r="D65" t="str">
            <v>Lic. Virginia Huanca</v>
          </cell>
          <cell r="E65" t="str">
            <v>VHM</v>
          </cell>
        </row>
        <row r="66">
          <cell r="A66">
            <v>192</v>
          </cell>
          <cell r="B66">
            <v>3</v>
          </cell>
          <cell r="C66" t="str">
            <v>Servicio al Mejoramiento de Navegación Amazónica</v>
          </cell>
          <cell r="D66" t="str">
            <v>Lic. Virginia Huanca</v>
          </cell>
          <cell r="E66" t="str">
            <v>VHM</v>
          </cell>
        </row>
        <row r="67">
          <cell r="A67">
            <v>213</v>
          </cell>
          <cell r="B67">
            <v>3</v>
          </cell>
          <cell r="C67" t="str">
            <v>Servicio Nacional de Meteorología e Hidrología</v>
          </cell>
          <cell r="D67" t="str">
            <v>Lic. Virginia Huanca</v>
          </cell>
          <cell r="E67" t="str">
            <v>VHM</v>
          </cell>
        </row>
        <row r="68">
          <cell r="A68">
            <v>221</v>
          </cell>
          <cell r="B68">
            <v>3</v>
          </cell>
          <cell r="C68" t="str">
            <v>SENARECOM</v>
          </cell>
          <cell r="D68" t="str">
            <v>Lic. Virginia Huanca</v>
          </cell>
          <cell r="E68" t="str">
            <v>VHM</v>
          </cell>
        </row>
        <row r="69">
          <cell r="A69">
            <v>226</v>
          </cell>
          <cell r="B69">
            <v>3</v>
          </cell>
          <cell r="C69" t="str">
            <v>Servicio Estatal de Autonomías</v>
          </cell>
          <cell r="D69" t="str">
            <v>Lic. Virginia Huanca</v>
          </cell>
          <cell r="E69" t="str">
            <v>VHM</v>
          </cell>
        </row>
        <row r="70">
          <cell r="A70">
            <v>227</v>
          </cell>
          <cell r="B70">
            <v>3</v>
          </cell>
          <cell r="C70" t="str">
            <v>Zona Franca Comercial e Industrial de Cobija</v>
          </cell>
          <cell r="D70" t="str">
            <v>Lic. Virginia Huanca</v>
          </cell>
          <cell r="E70" t="str">
            <v>VHM</v>
          </cell>
        </row>
        <row r="71">
          <cell r="A71">
            <v>253</v>
          </cell>
          <cell r="B71">
            <v>1</v>
          </cell>
          <cell r="C71" t="str">
            <v>Entidad Ejecutora de Medio Ambiente y Agua</v>
          </cell>
          <cell r="D71" t="str">
            <v>Lic. Virginia Huanca</v>
          </cell>
          <cell r="E71" t="str">
            <v>VHM</v>
          </cell>
        </row>
        <row r="72">
          <cell r="A72">
            <v>312</v>
          </cell>
          <cell r="B72">
            <v>3</v>
          </cell>
          <cell r="C72" t="str">
            <v>Autoridad de Fiscalización y Control Soc de Bosques y Tierras</v>
          </cell>
          <cell r="D72" t="str">
            <v>Lic. Virginia Huanca</v>
          </cell>
          <cell r="E72" t="str">
            <v>VHM</v>
          </cell>
        </row>
        <row r="73">
          <cell r="A73">
            <v>315</v>
          </cell>
          <cell r="B73">
            <v>3</v>
          </cell>
          <cell r="C73" t="str">
            <v>Autoridad de Fiscalización y Control Social de Empresas</v>
          </cell>
          <cell r="D73" t="str">
            <v>Lic. Virginia Huanca</v>
          </cell>
          <cell r="E73" t="str">
            <v>VHM</v>
          </cell>
        </row>
        <row r="74">
          <cell r="A74">
            <v>324</v>
          </cell>
          <cell r="B74">
            <v>3</v>
          </cell>
          <cell r="C74" t="str">
            <v>Escuela Boliviana Intercultural de Música</v>
          </cell>
          <cell r="D74" t="str">
            <v>Lic. Virginia Huanca</v>
          </cell>
          <cell r="E74" t="str">
            <v>VHM</v>
          </cell>
        </row>
        <row r="75">
          <cell r="A75">
            <v>520</v>
          </cell>
          <cell r="B75">
            <v>3</v>
          </cell>
          <cell r="C75" t="str">
            <v>Empresa Metalúrgica VINTO - Nacionalizada</v>
          </cell>
          <cell r="D75" t="str">
            <v>Lic. Virginia Huanca</v>
          </cell>
          <cell r="E75" t="str">
            <v>VHM</v>
          </cell>
        </row>
        <row r="76">
          <cell r="A76">
            <v>522</v>
          </cell>
          <cell r="B76">
            <v>3</v>
          </cell>
          <cell r="C76" t="str">
            <v>Empresa Nacional de Ferrocarriles - Residual</v>
          </cell>
          <cell r="D76" t="str">
            <v>Lic. Virginia Huanca</v>
          </cell>
          <cell r="E76" t="str">
            <v>VHM</v>
          </cell>
        </row>
        <row r="77">
          <cell r="A77">
            <v>594</v>
          </cell>
          <cell r="B77">
            <v>2</v>
          </cell>
          <cell r="C77" t="str">
            <v>Administración de Servicios Portuarios - Bolivia</v>
          </cell>
          <cell r="D77" t="str">
            <v>Lic. Virginia Huanca</v>
          </cell>
          <cell r="E77" t="str">
            <v>VHM</v>
          </cell>
        </row>
        <row r="78">
          <cell r="A78">
            <v>670</v>
          </cell>
          <cell r="B78">
            <v>2</v>
          </cell>
          <cell r="C78" t="str">
            <v>Órgano Electoral Plurinacional</v>
          </cell>
          <cell r="D78" t="str">
            <v>Lic. Virginia Huanca</v>
          </cell>
          <cell r="E78" t="str">
            <v>VHM</v>
          </cell>
        </row>
        <row r="79">
          <cell r="A79">
            <v>2303</v>
          </cell>
          <cell r="B79">
            <v>3</v>
          </cell>
          <cell r="C79" t="str">
            <v>Empresa Municipal de Áreas Verdes y Recreación Alternativa</v>
          </cell>
          <cell r="D79" t="str">
            <v>Lic. Virginia Huanca</v>
          </cell>
          <cell r="E79" t="str">
            <v>VHM</v>
          </cell>
        </row>
        <row r="80">
          <cell r="A80">
            <v>66</v>
          </cell>
          <cell r="B80">
            <v>3</v>
          </cell>
          <cell r="C80" t="str">
            <v>Ministerio de Planificación del Desarrollo</v>
          </cell>
          <cell r="D80" t="str">
            <v>Lic. Jorge Vargas</v>
          </cell>
          <cell r="E80" t="str">
            <v>JVS</v>
          </cell>
        </row>
        <row r="81">
          <cell r="A81">
            <v>108</v>
          </cell>
          <cell r="B81">
            <v>3</v>
          </cell>
          <cell r="C81" t="str">
            <v>Orquesta Sinfónica Nacional</v>
          </cell>
          <cell r="D81" t="str">
            <v>Lic. Jorge Vargas</v>
          </cell>
          <cell r="E81" t="str">
            <v>JVS</v>
          </cell>
        </row>
        <row r="82">
          <cell r="A82">
            <v>109</v>
          </cell>
          <cell r="B82">
            <v>3</v>
          </cell>
          <cell r="C82" t="str">
            <v>Conservatorio Nacional de Música</v>
          </cell>
          <cell r="D82" t="str">
            <v>Lic. Jorge Vargas</v>
          </cell>
          <cell r="E82" t="str">
            <v>JVS</v>
          </cell>
        </row>
        <row r="83">
          <cell r="A83">
            <v>130</v>
          </cell>
          <cell r="B83">
            <v>3</v>
          </cell>
          <cell r="C83" t="str">
            <v>Fondo de Financiamiento para la Minería</v>
          </cell>
          <cell r="D83" t="str">
            <v>Lic. Jorge Vargas</v>
          </cell>
          <cell r="E83" t="str">
            <v>JVS</v>
          </cell>
        </row>
        <row r="84">
          <cell r="A84">
            <v>201</v>
          </cell>
          <cell r="B84">
            <v>3</v>
          </cell>
          <cell r="C84" t="str">
            <v>Agencia para el Desarrollo de las Macroregiones y Zonas Fronterizas</v>
          </cell>
          <cell r="D84" t="str">
            <v>Lic. Jorge Vargas</v>
          </cell>
          <cell r="E84" t="str">
            <v>JVS</v>
          </cell>
        </row>
        <row r="85">
          <cell r="A85">
            <v>224</v>
          </cell>
          <cell r="B85">
            <v>3</v>
          </cell>
          <cell r="C85" t="str">
            <v>Insumos Bolivia</v>
          </cell>
          <cell r="D85" t="str">
            <v>Lic. Jorge Vargas</v>
          </cell>
          <cell r="E85" t="str">
            <v>JVS</v>
          </cell>
        </row>
        <row r="86">
          <cell r="A86">
            <v>225</v>
          </cell>
          <cell r="B86">
            <v>2</v>
          </cell>
          <cell r="C86" t="str">
            <v>Serv. Nal. para la Sostenibilidad del Saneamiento Básico</v>
          </cell>
          <cell r="D86" t="str">
            <v>Lic. Jorge Vargas</v>
          </cell>
          <cell r="E86" t="str">
            <v>JVS</v>
          </cell>
        </row>
        <row r="87">
          <cell r="A87">
            <v>347</v>
          </cell>
          <cell r="B87">
            <v>3</v>
          </cell>
          <cell r="C87" t="str">
            <v>Autoridad de Fiscalización y Control de Cooperativas</v>
          </cell>
          <cell r="D87" t="str">
            <v>Lic. Jorge Vargas</v>
          </cell>
          <cell r="E87" t="str">
            <v>JVS</v>
          </cell>
        </row>
        <row r="88">
          <cell r="A88">
            <v>376</v>
          </cell>
          <cell r="B88">
            <v>3</v>
          </cell>
          <cell r="C88" t="str">
            <v>Agencia Boliviana de Energía Nuclear</v>
          </cell>
          <cell r="D88" t="str">
            <v>Lic. Jorge Vargas</v>
          </cell>
          <cell r="E88" t="str">
            <v>JVS</v>
          </cell>
        </row>
        <row r="89">
          <cell r="A89">
            <v>385</v>
          </cell>
          <cell r="B89">
            <v>2</v>
          </cell>
          <cell r="C89" t="str">
            <v>Autoridad de Supervisión de la Seguridad Social de Corto Plazo</v>
          </cell>
          <cell r="D89" t="str">
            <v>Lic. Jorge Vargas</v>
          </cell>
          <cell r="E89" t="str">
            <v>JVS</v>
          </cell>
        </row>
        <row r="90">
          <cell r="A90">
            <v>513</v>
          </cell>
          <cell r="B90">
            <v>1</v>
          </cell>
          <cell r="C90" t="str">
            <v>Yacimientos Petrolíferos Fiscales Bolivianos</v>
          </cell>
          <cell r="D90" t="str">
            <v>Lic. Jorge Vargas</v>
          </cell>
          <cell r="E90" t="str">
            <v>JVS</v>
          </cell>
        </row>
        <row r="91">
          <cell r="A91">
            <v>514</v>
          </cell>
          <cell r="B91">
            <v>2</v>
          </cell>
          <cell r="C91" t="str">
            <v>Empresa Nacional de Electricidad</v>
          </cell>
          <cell r="D91" t="str">
            <v>Lic. Jorge Vargas</v>
          </cell>
          <cell r="E91" t="str">
            <v>JVS</v>
          </cell>
        </row>
        <row r="92">
          <cell r="A92">
            <v>526</v>
          </cell>
          <cell r="B92">
            <v>3</v>
          </cell>
          <cell r="C92" t="str">
            <v xml:space="preserve"> Bolivia TV</v>
          </cell>
          <cell r="D92" t="str">
            <v>Lic. Jorge Vargas</v>
          </cell>
          <cell r="E92" t="str">
            <v>JVS</v>
          </cell>
        </row>
        <row r="93">
          <cell r="A93">
            <v>573</v>
          </cell>
          <cell r="B93">
            <v>3</v>
          </cell>
          <cell r="C93" t="str">
            <v>Empresa siderúrgica del Mutún</v>
          </cell>
          <cell r="D93" t="str">
            <v>Lic. Jorge Vargas</v>
          </cell>
          <cell r="E93" t="str">
            <v>JVS</v>
          </cell>
        </row>
        <row r="94">
          <cell r="A94">
            <v>108</v>
          </cell>
          <cell r="B94">
            <v>3</v>
          </cell>
          <cell r="C94" t="str">
            <v>Orquesta Sinfónica Nacional</v>
          </cell>
          <cell r="D94" t="str">
            <v>Acéfalo</v>
          </cell>
        </row>
        <row r="95">
          <cell r="A95">
            <v>124</v>
          </cell>
          <cell r="B95">
            <v>3</v>
          </cell>
          <cell r="C95" t="str">
            <v>Academia Nacional de Ciencias</v>
          </cell>
          <cell r="D95" t="str">
            <v>Acéfalo</v>
          </cell>
        </row>
        <row r="96">
          <cell r="A96">
            <v>309</v>
          </cell>
          <cell r="B96">
            <v>3</v>
          </cell>
          <cell r="C96" t="str">
            <v>Autoridad de Fiscalización y Control Social del Juego</v>
          </cell>
          <cell r="D96" t="str">
            <v>Acéfalo</v>
          </cell>
        </row>
        <row r="97">
          <cell r="A97">
            <v>315</v>
          </cell>
          <cell r="B97">
            <v>3</v>
          </cell>
          <cell r="C97" t="str">
            <v>Autoridad de Fiscalización y Control Social de Empresas</v>
          </cell>
          <cell r="D97" t="str">
            <v>Acéfalo</v>
          </cell>
        </row>
        <row r="98">
          <cell r="A98">
            <v>349</v>
          </cell>
          <cell r="B98">
            <v>3</v>
          </cell>
          <cell r="C98" t="str">
            <v>Centro de Investig.  Arqueológicas, Antropológicas y Adm. Tiwanaku</v>
          </cell>
          <cell r="D98" t="str">
            <v>Acéfalo</v>
          </cell>
        </row>
        <row r="99">
          <cell r="A99">
            <v>580</v>
          </cell>
          <cell r="B99">
            <v>3</v>
          </cell>
          <cell r="C99" t="str">
            <v>Depósitos Aduaneros Bolivianos</v>
          </cell>
          <cell r="D99" t="str">
            <v>Acéfalo</v>
          </cell>
        </row>
        <row r="100">
          <cell r="A100">
            <v>586</v>
          </cell>
          <cell r="B100">
            <v>2</v>
          </cell>
          <cell r="C100" t="str">
            <v>Empresa Azucarera San Buenaventura</v>
          </cell>
          <cell r="D100" t="str">
            <v>Acéfalo</v>
          </cell>
        </row>
        <row r="101">
          <cell r="A101">
            <v>634</v>
          </cell>
          <cell r="B101">
            <v>3</v>
          </cell>
          <cell r="C101" t="str">
            <v>Empresa Púb. Deptal. Hotel Terminal-Terminal de Buses Oruro</v>
          </cell>
          <cell r="D101" t="str">
            <v>Acéfalo</v>
          </cell>
        </row>
        <row r="102">
          <cell r="A102">
            <v>2302</v>
          </cell>
          <cell r="B102">
            <v>3</v>
          </cell>
          <cell r="C102" t="str">
            <v>Empresa Municipal de Agua Potable y Alcantarillado Sacaba (EMAPAS)</v>
          </cell>
          <cell r="D102" t="str">
            <v>Acéfalo</v>
          </cell>
        </row>
        <row r="103">
          <cell r="A103">
            <v>2303</v>
          </cell>
          <cell r="B103">
            <v>3</v>
          </cell>
          <cell r="C103" t="str">
            <v>Empresa Municipal de Áreas Verdes y Recreación Alternativa</v>
          </cell>
          <cell r="D103" t="str">
            <v>Acéfalo</v>
          </cell>
        </row>
        <row r="104">
          <cell r="A104">
            <v>2312</v>
          </cell>
          <cell r="C104" t="str">
            <v>Empresa Municipal de Agua Potable y Alcantarillado Viacha</v>
          </cell>
          <cell r="D104" t="str">
            <v>Acéfalo</v>
          </cell>
        </row>
        <row r="105">
          <cell r="A105">
            <v>20</v>
          </cell>
          <cell r="B105">
            <v>1</v>
          </cell>
          <cell r="C105" t="str">
            <v>Ministerio de Defensa</v>
          </cell>
          <cell r="D105" t="str">
            <v>Lic. German Choque</v>
          </cell>
          <cell r="E105" t="str">
            <v>GCM</v>
          </cell>
        </row>
        <row r="106">
          <cell r="A106">
            <v>95</v>
          </cell>
          <cell r="B106">
            <v>3</v>
          </cell>
          <cell r="C106" t="str">
            <v>Consejo Supremo de Defensa Plurinacional</v>
          </cell>
          <cell r="D106" t="str">
            <v>Lic. German Choque</v>
          </cell>
          <cell r="E106" t="str">
            <v>GCM</v>
          </cell>
        </row>
        <row r="107">
          <cell r="A107" t="str">
            <v>99 - 01</v>
          </cell>
          <cell r="B107">
            <v>3</v>
          </cell>
          <cell r="C107" t="str">
            <v>Tesoro General de la Nación</v>
          </cell>
          <cell r="D107" t="str">
            <v>Lic. German Choque</v>
          </cell>
          <cell r="E107" t="str">
            <v>GCM</v>
          </cell>
        </row>
        <row r="108">
          <cell r="A108">
            <v>119</v>
          </cell>
          <cell r="B108">
            <v>2</v>
          </cell>
          <cell r="C108" t="str">
            <v>Agencia para el Des. de la Soc. de la Información Boliviana</v>
          </cell>
          <cell r="D108" t="str">
            <v>Lic. German Choque</v>
          </cell>
          <cell r="E108" t="str">
            <v>GCM</v>
          </cell>
        </row>
        <row r="109">
          <cell r="A109">
            <v>311</v>
          </cell>
          <cell r="B109">
            <v>3</v>
          </cell>
          <cell r="C109" t="str">
            <v>Autoridad de Fisc y Ctrol Soc de Agua Potable Saneam.Básico</v>
          </cell>
          <cell r="D109" t="str">
            <v>Lic. German Choque</v>
          </cell>
          <cell r="E109" t="str">
            <v>GCM</v>
          </cell>
        </row>
        <row r="110">
          <cell r="A110">
            <v>342</v>
          </cell>
          <cell r="B110">
            <v>3</v>
          </cell>
          <cell r="C110" t="str">
            <v>Agencia Estatal de Vivienda</v>
          </cell>
          <cell r="D110" t="str">
            <v>Lic. German Choque</v>
          </cell>
          <cell r="E110" t="str">
            <v>GCM</v>
          </cell>
        </row>
        <row r="111">
          <cell r="A111">
            <v>343</v>
          </cell>
          <cell r="B111">
            <v>3</v>
          </cell>
          <cell r="C111" t="str">
            <v>Escuela de Jueces del Estado</v>
          </cell>
          <cell r="D111" t="str">
            <v>Lic. German Choque</v>
          </cell>
          <cell r="E111" t="str">
            <v>GCM</v>
          </cell>
        </row>
        <row r="112">
          <cell r="A112">
            <v>593</v>
          </cell>
          <cell r="B112">
            <v>3</v>
          </cell>
          <cell r="C112" t="str">
            <v>Empresa Pública YACANA</v>
          </cell>
          <cell r="D112" t="str">
            <v>Lic. German Choque</v>
          </cell>
          <cell r="E112" t="str">
            <v>GCM</v>
          </cell>
        </row>
        <row r="113">
          <cell r="A113">
            <v>10</v>
          </cell>
          <cell r="B113">
            <v>2</v>
          </cell>
          <cell r="C113" t="str">
            <v>Ministerio de Relaciones Exteriores</v>
          </cell>
          <cell r="D113" t="str">
            <v>Acéfalo</v>
          </cell>
        </row>
        <row r="114">
          <cell r="A114">
            <v>169</v>
          </cell>
          <cell r="B114">
            <v>2</v>
          </cell>
          <cell r="C114" t="str">
            <v>Autoridad General de Impugnación Tributaria</v>
          </cell>
          <cell r="D114" t="str">
            <v>Acéfalo</v>
          </cell>
        </row>
        <row r="115">
          <cell r="A115">
            <v>310</v>
          </cell>
          <cell r="B115">
            <v>2</v>
          </cell>
          <cell r="C115" t="str">
            <v>Autoridad de Fisc y Ctrol Soc de Telecomunicaciones y Transp</v>
          </cell>
          <cell r="D115" t="str">
            <v>Acéfalo</v>
          </cell>
        </row>
        <row r="116">
          <cell r="A116">
            <v>340</v>
          </cell>
          <cell r="B116">
            <v>2</v>
          </cell>
          <cell r="C116" t="str">
            <v>Servicio General de Identificación Personal</v>
          </cell>
          <cell r="D116" t="str">
            <v>Acéfalo</v>
          </cell>
        </row>
        <row r="117">
          <cell r="A117">
            <v>382</v>
          </cell>
          <cell r="B117">
            <v>2</v>
          </cell>
          <cell r="C117" t="str">
            <v>Agencia de Infraestructura en Salud y Equipamiento Médico</v>
          </cell>
          <cell r="D117" t="str">
            <v>Acéfalo</v>
          </cell>
        </row>
        <row r="118">
          <cell r="A118">
            <v>578</v>
          </cell>
          <cell r="B118">
            <v>1</v>
          </cell>
          <cell r="C118" t="str">
            <v>Boliviana de Aviación</v>
          </cell>
          <cell r="D118" t="str">
            <v>Acéfalo</v>
          </cell>
        </row>
        <row r="119">
          <cell r="A119">
            <v>601</v>
          </cell>
          <cell r="C119" t="str">
            <v>Empresa Boliviana de Producción Agropecuaria</v>
          </cell>
          <cell r="D119" t="str">
            <v>Acéfalo</v>
          </cell>
        </row>
        <row r="120">
          <cell r="A120">
            <v>15</v>
          </cell>
          <cell r="B120">
            <v>1</v>
          </cell>
          <cell r="C120" t="str">
            <v>Ministerio de Gobierno</v>
          </cell>
          <cell r="D120" t="str">
            <v>Lic. Malcom Zeballos</v>
          </cell>
          <cell r="E120" t="str">
            <v>MZC</v>
          </cell>
        </row>
        <row r="121">
          <cell r="A121">
            <v>86</v>
          </cell>
          <cell r="B121">
            <v>1</v>
          </cell>
          <cell r="C121" t="str">
            <v>Ministerio de Medio Ambiente y Agua</v>
          </cell>
          <cell r="D121" t="str">
            <v>Lic. Malcom Zeballos</v>
          </cell>
          <cell r="E121" t="str">
            <v>MZC</v>
          </cell>
        </row>
        <row r="122">
          <cell r="A122">
            <v>117</v>
          </cell>
          <cell r="B122">
            <v>2</v>
          </cell>
          <cell r="C122" t="str">
            <v>Dirección General de Aeronáutica Civil</v>
          </cell>
          <cell r="D122" t="str">
            <v>Lic. Malcom Zeballos</v>
          </cell>
          <cell r="E122" t="str">
            <v>MZC</v>
          </cell>
        </row>
        <row r="123">
          <cell r="A123">
            <v>134</v>
          </cell>
          <cell r="B123">
            <v>3</v>
          </cell>
          <cell r="C123" t="str">
            <v>Consejo Nacional de Vivienda Policial</v>
          </cell>
          <cell r="D123" t="str">
            <v>Lic. Malcom Zeballos</v>
          </cell>
          <cell r="E123" t="str">
            <v>MZC</v>
          </cell>
        </row>
        <row r="124">
          <cell r="A124">
            <v>153</v>
          </cell>
          <cell r="B124">
            <v>3</v>
          </cell>
          <cell r="C124" t="str">
            <v>Observatorio Nacional de la Calidad  Educativa</v>
          </cell>
          <cell r="D124" t="str">
            <v>Lic. Malcom Zeballos</v>
          </cell>
          <cell r="E124" t="str">
            <v>MZC</v>
          </cell>
        </row>
        <row r="125">
          <cell r="A125">
            <v>154</v>
          </cell>
          <cell r="B125">
            <v>3</v>
          </cell>
          <cell r="C125" t="str">
            <v>Museo Nacional de Historia Natural</v>
          </cell>
          <cell r="D125" t="str">
            <v>Lic. Malcom Zeballos</v>
          </cell>
          <cell r="E125" t="str">
            <v>MZC</v>
          </cell>
        </row>
        <row r="126">
          <cell r="A126">
            <v>170</v>
          </cell>
          <cell r="B126">
            <v>3</v>
          </cell>
          <cell r="C126" t="str">
            <v>Escuela Militar de Ingeniería</v>
          </cell>
          <cell r="D126" t="str">
            <v>Lic. Malcom Zeballos</v>
          </cell>
          <cell r="E126" t="str">
            <v>MZC</v>
          </cell>
        </row>
        <row r="127">
          <cell r="A127">
            <v>251</v>
          </cell>
          <cell r="B127">
            <v>3</v>
          </cell>
          <cell r="C127" t="str">
            <v>Instituto Nacional de Salud Ocupacional</v>
          </cell>
          <cell r="D127" t="str">
            <v>Lic. Malcom Zeballos</v>
          </cell>
          <cell r="E127" t="str">
            <v>MZC</v>
          </cell>
        </row>
        <row r="128">
          <cell r="A128">
            <v>293</v>
          </cell>
          <cell r="B128">
            <v>3</v>
          </cell>
          <cell r="C128" t="str">
            <v>Fundación Cultural BCB</v>
          </cell>
          <cell r="D128" t="str">
            <v>Lic. Malcom Zeballos</v>
          </cell>
          <cell r="E128" t="str">
            <v>MZC</v>
          </cell>
        </row>
        <row r="129">
          <cell r="A129">
            <v>345</v>
          </cell>
          <cell r="B129">
            <v>3</v>
          </cell>
          <cell r="C129" t="str">
            <v>Mutual de Servicios al Policía</v>
          </cell>
          <cell r="D129" t="str">
            <v>Lic. Malcom Zeballos</v>
          </cell>
          <cell r="E129" t="str">
            <v>MZC</v>
          </cell>
        </row>
        <row r="130">
          <cell r="A130">
            <v>348</v>
          </cell>
          <cell r="B130">
            <v>3</v>
          </cell>
          <cell r="C130" t="str">
            <v>Autoridad Plurinacional de la Madre Tierra</v>
          </cell>
          <cell r="D130" t="str">
            <v>Lic. Malcom Zeballos</v>
          </cell>
          <cell r="E130" t="str">
            <v>MZC</v>
          </cell>
        </row>
        <row r="131">
          <cell r="A131">
            <v>388</v>
          </cell>
          <cell r="B131">
            <v>3</v>
          </cell>
          <cell r="C131" t="str">
            <v>Servicio Plurinacional de Registro de Comercio</v>
          </cell>
          <cell r="D131" t="str">
            <v>Lic. Malcom Zeballos</v>
          </cell>
          <cell r="E131" t="str">
            <v>MZC</v>
          </cell>
        </row>
        <row r="132">
          <cell r="A132">
            <v>389</v>
          </cell>
          <cell r="B132">
            <v>2</v>
          </cell>
          <cell r="C132" t="str">
            <v>NAABOL</v>
          </cell>
          <cell r="D132" t="str">
            <v>Lic. Malcom Zeballos</v>
          </cell>
          <cell r="E132" t="str">
            <v>MZC</v>
          </cell>
        </row>
        <row r="133">
          <cell r="A133">
            <v>512</v>
          </cell>
          <cell r="B133">
            <v>3</v>
          </cell>
          <cell r="C133" t="str">
            <v>Adm.de Aeropuertos y Servicios Auxiliares de Naveg. Aérea</v>
          </cell>
          <cell r="D133" t="str">
            <v>Lic. Malcom Zeballos</v>
          </cell>
          <cell r="E133" t="str">
            <v>MZC</v>
          </cell>
        </row>
        <row r="134">
          <cell r="A134">
            <v>576</v>
          </cell>
          <cell r="B134">
            <v>3</v>
          </cell>
          <cell r="C134" t="str">
            <v>Cartones de Bolivia</v>
          </cell>
          <cell r="D134" t="str">
            <v>Lic. Malcom Zeballos</v>
          </cell>
          <cell r="E134" t="str">
            <v>MZC</v>
          </cell>
        </row>
        <row r="135">
          <cell r="A135">
            <v>591</v>
          </cell>
          <cell r="B135">
            <v>2</v>
          </cell>
          <cell r="C135" t="str">
            <v>Empresa Estatal de Transporte por Cable "Mi Teleférico"</v>
          </cell>
          <cell r="D135" t="str">
            <v>Lic. Malcom Zeballos</v>
          </cell>
          <cell r="E135" t="str">
            <v>MZC</v>
          </cell>
        </row>
        <row r="136">
          <cell r="A136">
            <v>596</v>
          </cell>
          <cell r="B136">
            <v>2</v>
          </cell>
          <cell r="C136" t="str">
            <v>Empresa Pública Transporte Aéreo Militar</v>
          </cell>
          <cell r="D136" t="str">
            <v>Lic. Malcom Zeballos</v>
          </cell>
          <cell r="E136" t="str">
            <v>MZC</v>
          </cell>
        </row>
        <row r="137">
          <cell r="A137">
            <v>138</v>
          </cell>
          <cell r="C137" t="str">
            <v>Universidad Mayor Real y Pontificia de San Francisco Xavier</v>
          </cell>
          <cell r="D137" t="str">
            <v>Lic. Malcom Zeballos</v>
          </cell>
          <cell r="E137" t="str">
            <v>MZC</v>
          </cell>
        </row>
        <row r="138">
          <cell r="A138">
            <v>139</v>
          </cell>
          <cell r="C138" t="str">
            <v>Universidad Mayor de San Andrés</v>
          </cell>
          <cell r="D138" t="str">
            <v>Lic. Malcom Zeballos</v>
          </cell>
          <cell r="E138" t="str">
            <v>MZC</v>
          </cell>
        </row>
        <row r="139">
          <cell r="A139">
            <v>140</v>
          </cell>
          <cell r="C139" t="str">
            <v>Universidad Pública de El Alto</v>
          </cell>
          <cell r="D139" t="str">
            <v>Lic. Malcom Zeballos</v>
          </cell>
          <cell r="E139" t="str">
            <v>MZC</v>
          </cell>
        </row>
        <row r="140">
          <cell r="A140">
            <v>141</v>
          </cell>
          <cell r="C140" t="str">
            <v>Universidad Mayor de San Simón</v>
          </cell>
          <cell r="D140" t="str">
            <v>Lic. Malcom Zeballos</v>
          </cell>
          <cell r="E140" t="str">
            <v>MZC</v>
          </cell>
        </row>
        <row r="141">
          <cell r="A141">
            <v>142</v>
          </cell>
          <cell r="C141" t="str">
            <v>Universidad Técnica de Oruro</v>
          </cell>
          <cell r="D141" t="str">
            <v>Lic. Malcom Zeballos</v>
          </cell>
          <cell r="E141" t="str">
            <v>MZC</v>
          </cell>
        </row>
        <row r="142">
          <cell r="A142">
            <v>143</v>
          </cell>
          <cell r="C142" t="str">
            <v>Universidad Autónoma Tomás Frías</v>
          </cell>
          <cell r="D142" t="str">
            <v>Lic. Malcom Zeballos</v>
          </cell>
          <cell r="E142" t="str">
            <v>MZC</v>
          </cell>
        </row>
        <row r="143">
          <cell r="A143">
            <v>144</v>
          </cell>
          <cell r="C143" t="str">
            <v>Universidad Nacional Siglo XX</v>
          </cell>
          <cell r="D143" t="str">
            <v>Lic. Malcom Zeballos</v>
          </cell>
          <cell r="E143" t="str">
            <v>MZC</v>
          </cell>
        </row>
        <row r="144">
          <cell r="A144">
            <v>145</v>
          </cell>
          <cell r="C144" t="str">
            <v>Universidad Autónoma Juan Misael Saracho</v>
          </cell>
          <cell r="D144" t="str">
            <v>Lic. Malcom Zeballos</v>
          </cell>
          <cell r="E144" t="str">
            <v>MZC</v>
          </cell>
        </row>
        <row r="145">
          <cell r="A145">
            <v>146</v>
          </cell>
          <cell r="C145" t="str">
            <v>Universidad Autónoma Gabriel René Moreno</v>
          </cell>
          <cell r="D145" t="str">
            <v>Lic. Malcom Zeballos</v>
          </cell>
          <cell r="E145" t="str">
            <v>MZC</v>
          </cell>
        </row>
        <row r="146">
          <cell r="A146">
            <v>147</v>
          </cell>
          <cell r="C146" t="str">
            <v>Universidad Autónoma del Beni José Ballivián</v>
          </cell>
          <cell r="D146" t="str">
            <v>Lic. Malcom Zeballos</v>
          </cell>
          <cell r="E146" t="str">
            <v>MZC</v>
          </cell>
        </row>
        <row r="147">
          <cell r="A147">
            <v>148</v>
          </cell>
          <cell r="C147" t="str">
            <v>Universidad Amazónica de Pando</v>
          </cell>
          <cell r="D147" t="str">
            <v>Lic. Malcom Zeballos</v>
          </cell>
          <cell r="E147" t="str">
            <v>MZC</v>
          </cell>
        </row>
        <row r="148">
          <cell r="A148">
            <v>296</v>
          </cell>
          <cell r="C148" t="str">
            <v>Universidad Indígena Boliviana Comunitaria Intercultural Productiva Apiaguaiki Tupa</v>
          </cell>
          <cell r="D148" t="str">
            <v>Lic. Malcom Zeballos</v>
          </cell>
          <cell r="E148" t="str">
            <v>MZC</v>
          </cell>
        </row>
        <row r="149">
          <cell r="A149">
            <v>821</v>
          </cell>
          <cell r="C149" t="str">
            <v>Administración Autónoma para Obras Sanitarias - Potosi</v>
          </cell>
          <cell r="D149" t="str">
            <v>Lic. Malcom Zeballos</v>
          </cell>
          <cell r="E149" t="str">
            <v>MZC</v>
          </cell>
        </row>
        <row r="150">
          <cell r="A150">
            <v>2312</v>
          </cell>
          <cell r="C150" t="str">
            <v>Empresa Municipal de Agua Potable y Alcantarrillado Viacha</v>
          </cell>
          <cell r="D150" t="str">
            <v>Lic. Malcom Zeballos</v>
          </cell>
          <cell r="E150" t="str">
            <v>MZC</v>
          </cell>
        </row>
        <row r="151">
          <cell r="A151">
            <v>76</v>
          </cell>
          <cell r="B151">
            <v>3</v>
          </cell>
          <cell r="C151" t="str">
            <v>Ministerio de Minería y Metalurgia</v>
          </cell>
          <cell r="D151" t="str">
            <v>Cdor. Sonia Garcia</v>
          </cell>
          <cell r="E151" t="str">
            <v>SGP</v>
          </cell>
        </row>
        <row r="152">
          <cell r="A152">
            <v>70</v>
          </cell>
          <cell r="B152">
            <v>2</v>
          </cell>
          <cell r="C152" t="str">
            <v>Ministerio de Trabajo, Empleo y Previsión Social</v>
          </cell>
          <cell r="D152" t="str">
            <v>Cdor. Sonia Garcia</v>
          </cell>
          <cell r="E152" t="str">
            <v>SGP</v>
          </cell>
        </row>
        <row r="153">
          <cell r="A153">
            <v>129</v>
          </cell>
          <cell r="B153">
            <v>3</v>
          </cell>
          <cell r="C153" t="str">
            <v>Escuela de Gestión Pública Plurinacional</v>
          </cell>
          <cell r="D153" t="str">
            <v>Cdor. Sonia Garcia</v>
          </cell>
          <cell r="E153" t="str">
            <v>SGP</v>
          </cell>
        </row>
        <row r="154">
          <cell r="A154">
            <v>155</v>
          </cell>
          <cell r="B154">
            <v>3</v>
          </cell>
          <cell r="C154" t="str">
            <v>Dirección del Notariado Plurinacional</v>
          </cell>
          <cell r="D154" t="str">
            <v>Cdor. Sonia Garcia</v>
          </cell>
          <cell r="E154" t="str">
            <v>SGP</v>
          </cell>
        </row>
        <row r="155">
          <cell r="A155">
            <v>156</v>
          </cell>
          <cell r="B155">
            <v>3</v>
          </cell>
          <cell r="C155" t="str">
            <v>Servicio Plurinacional de Asistencia a la Víctima</v>
          </cell>
          <cell r="D155" t="str">
            <v>Cdor. Sonia Garcia</v>
          </cell>
          <cell r="E155" t="str">
            <v>SGP</v>
          </cell>
        </row>
        <row r="156">
          <cell r="A156">
            <v>159</v>
          </cell>
          <cell r="B156">
            <v>3</v>
          </cell>
          <cell r="C156" t="str">
            <v>Oficina Técnica para el Fortalecimiento de la Empresa Pública</v>
          </cell>
          <cell r="D156" t="str">
            <v>Cdor. Sonia Garcia</v>
          </cell>
          <cell r="E156" t="str">
            <v>SGP</v>
          </cell>
        </row>
        <row r="157">
          <cell r="A157">
            <v>206</v>
          </cell>
          <cell r="B157">
            <v>2</v>
          </cell>
          <cell r="C157" t="str">
            <v>Instituto Nacional de Estadística</v>
          </cell>
          <cell r="D157" t="str">
            <v>Cdor. Sonia Garcia</v>
          </cell>
          <cell r="E157" t="str">
            <v>SGP</v>
          </cell>
        </row>
        <row r="158">
          <cell r="A158">
            <v>234</v>
          </cell>
          <cell r="B158">
            <v>3</v>
          </cell>
          <cell r="C158" t="str">
            <v>Servicio Geológico Minero</v>
          </cell>
          <cell r="D158" t="str">
            <v>Cdor. Sonia Garcia</v>
          </cell>
          <cell r="E158" t="str">
            <v>SGP</v>
          </cell>
        </row>
        <row r="159">
          <cell r="A159">
            <v>283</v>
          </cell>
          <cell r="B159">
            <v>2</v>
          </cell>
          <cell r="C159" t="str">
            <v>Aduana Nacional</v>
          </cell>
          <cell r="D159" t="str">
            <v>Cdor. Sonia Garcia</v>
          </cell>
          <cell r="E159" t="str">
            <v>SGP</v>
          </cell>
        </row>
        <row r="160">
          <cell r="A160">
            <v>290</v>
          </cell>
          <cell r="B160">
            <v>1</v>
          </cell>
          <cell r="C160" t="str">
            <v>Servicio de Impuestos Nacionales</v>
          </cell>
          <cell r="D160" t="str">
            <v>Cdor. Sonia Garcia</v>
          </cell>
          <cell r="E160" t="str">
            <v>SGP</v>
          </cell>
        </row>
        <row r="161">
          <cell r="A161">
            <v>292</v>
          </cell>
          <cell r="B161">
            <v>3</v>
          </cell>
          <cell r="C161" t="str">
            <v>Vías Bolivia</v>
          </cell>
          <cell r="D161" t="str">
            <v>Cdor. Sonia Garcia</v>
          </cell>
          <cell r="E161" t="str">
            <v>SGP</v>
          </cell>
        </row>
        <row r="162">
          <cell r="A162">
            <v>309</v>
          </cell>
          <cell r="B162">
            <v>3</v>
          </cell>
          <cell r="C162" t="str">
            <v>Autoridad de Fiscalización y Control Social del Juego</v>
          </cell>
          <cell r="D162" t="str">
            <v>Cdor. Sonia Garcia</v>
          </cell>
          <cell r="E162" t="str">
            <v>SGP</v>
          </cell>
        </row>
        <row r="163">
          <cell r="A163">
            <v>375</v>
          </cell>
          <cell r="B163">
            <v>3</v>
          </cell>
          <cell r="C163" t="str">
            <v>Comité Organizador de los XI Juegos Suramericanos Cochabamba 2018</v>
          </cell>
          <cell r="D163" t="str">
            <v>Cdor. Sonia Garcia</v>
          </cell>
          <cell r="E163" t="str">
            <v>SGP</v>
          </cell>
        </row>
        <row r="164">
          <cell r="A164">
            <v>378</v>
          </cell>
          <cell r="B164">
            <v>3</v>
          </cell>
          <cell r="C164" t="str">
            <v>Servicio Nacional Textil</v>
          </cell>
          <cell r="D164" t="str">
            <v>Cdor. Sonia Garcia</v>
          </cell>
          <cell r="E164" t="str">
            <v>SGP</v>
          </cell>
        </row>
        <row r="165">
          <cell r="A165">
            <v>548</v>
          </cell>
          <cell r="B165">
            <v>3</v>
          </cell>
          <cell r="C165" t="str">
            <v>Corporación de las Fuerzas Armadas para el Desarrollo Nacional</v>
          </cell>
          <cell r="D165" t="str">
            <v>Cdor. Sonia Garcia</v>
          </cell>
          <cell r="E165" t="str">
            <v>SGP</v>
          </cell>
        </row>
        <row r="166">
          <cell r="A166">
            <v>588</v>
          </cell>
          <cell r="B166">
            <v>3</v>
          </cell>
          <cell r="C166" t="str">
            <v>Empresa Pública Nacional Textil</v>
          </cell>
          <cell r="D166" t="str">
            <v>Cdor. Sonia Garcia</v>
          </cell>
          <cell r="E166" t="str">
            <v>SGP</v>
          </cell>
        </row>
        <row r="167">
          <cell r="A167">
            <v>595</v>
          </cell>
          <cell r="B167">
            <v>2</v>
          </cell>
          <cell r="C167" t="str">
            <v>Gestora Pública de la Seguridad Social de Largo Plazo</v>
          </cell>
          <cell r="D167" t="str">
            <v>Cdor. Sonia Garcia</v>
          </cell>
          <cell r="E167" t="str">
            <v>SGP</v>
          </cell>
        </row>
        <row r="168">
          <cell r="A168">
            <v>598</v>
          </cell>
          <cell r="B168">
            <v>3</v>
          </cell>
          <cell r="C168" t="str">
            <v>Empresa Pública "Editorial del Estado Plurinacional de Bolivia"</v>
          </cell>
          <cell r="D168" t="str">
            <v>Cdor. Sonia Garcia</v>
          </cell>
          <cell r="E168" t="str">
            <v>SGP</v>
          </cell>
        </row>
        <row r="169">
          <cell r="A169">
            <v>681</v>
          </cell>
          <cell r="B169">
            <v>3</v>
          </cell>
          <cell r="C169" t="str">
            <v>MINISTERIO PUBLICO</v>
          </cell>
          <cell r="D169" t="str">
            <v>Cdor. Sonia Garcia</v>
          </cell>
          <cell r="E169" t="str">
            <v>SGP</v>
          </cell>
        </row>
        <row r="170">
          <cell r="A170">
            <v>1101</v>
          </cell>
          <cell r="C170" t="str">
            <v>Gobierno Autónomo Municipal de Sucre</v>
          </cell>
          <cell r="D170" t="str">
            <v>Cdor. Sonia Garcia</v>
          </cell>
          <cell r="E170" t="str">
            <v>SGP</v>
          </cell>
        </row>
        <row r="171">
          <cell r="A171">
            <v>1102</v>
          </cell>
          <cell r="C171" t="str">
            <v>Gobierno Autónomo Municipal de Yotala</v>
          </cell>
          <cell r="D171" t="str">
            <v>Cdor. Sonia Garcia</v>
          </cell>
          <cell r="E171" t="str">
            <v>SGP</v>
          </cell>
        </row>
        <row r="172">
          <cell r="A172">
            <v>1103</v>
          </cell>
          <cell r="C172" t="str">
            <v>Gobierno Autónomo Municipal de Poroma</v>
          </cell>
          <cell r="D172" t="str">
            <v>Cdor. Sonia Garcia</v>
          </cell>
          <cell r="E172" t="str">
            <v>SGP</v>
          </cell>
        </row>
        <row r="173">
          <cell r="A173">
            <v>1104</v>
          </cell>
          <cell r="C173" t="str">
            <v>Gobierno Autónomo Municipal de Villa Azurduy</v>
          </cell>
          <cell r="D173" t="str">
            <v>Cdor. Sonia Garcia</v>
          </cell>
          <cell r="E173" t="str">
            <v>SGP</v>
          </cell>
        </row>
        <row r="174">
          <cell r="A174">
            <v>1105</v>
          </cell>
          <cell r="C174" t="str">
            <v>Gobierno Autónomo Municipal de Tarvita (Villa Orías)</v>
          </cell>
          <cell r="D174" t="str">
            <v>Cdor. Sonia Garcia</v>
          </cell>
          <cell r="E174" t="str">
            <v>SGP</v>
          </cell>
        </row>
        <row r="175">
          <cell r="A175">
            <v>1106</v>
          </cell>
          <cell r="C175" t="str">
            <v>Gobierno Autónomo Municipal de Villa Zudañez (Tacopaya)</v>
          </cell>
          <cell r="D175" t="str">
            <v>Cdor. Sonia Garcia</v>
          </cell>
          <cell r="E175" t="str">
            <v>SGP</v>
          </cell>
        </row>
        <row r="176">
          <cell r="A176">
            <v>1107</v>
          </cell>
          <cell r="C176" t="str">
            <v>Gobierno Autónomo Municipal de Presto</v>
          </cell>
          <cell r="D176" t="str">
            <v>Cdor. Sonia Garcia</v>
          </cell>
          <cell r="E176" t="str">
            <v>SGP</v>
          </cell>
        </row>
        <row r="177">
          <cell r="A177">
            <v>1108</v>
          </cell>
          <cell r="C177" t="str">
            <v>Gobierno Autónomo Municipal de Villa Mojocoya</v>
          </cell>
          <cell r="D177" t="str">
            <v>Cdor. Sonia Garcia</v>
          </cell>
          <cell r="E177" t="str">
            <v>SGP</v>
          </cell>
        </row>
        <row r="178">
          <cell r="A178">
            <v>1109</v>
          </cell>
          <cell r="C178" t="str">
            <v>Gobierno Autónomo Municipal de Icla</v>
          </cell>
          <cell r="D178" t="str">
            <v>Cdor. Sonia Garcia</v>
          </cell>
          <cell r="E178" t="str">
            <v>SGP</v>
          </cell>
        </row>
        <row r="179">
          <cell r="A179">
            <v>1110</v>
          </cell>
          <cell r="C179" t="str">
            <v>Gobierno Autónomo Municipal de Padilla</v>
          </cell>
          <cell r="D179" t="str">
            <v>Cdor. Sonia Garcia</v>
          </cell>
          <cell r="E179" t="str">
            <v>SGP</v>
          </cell>
        </row>
        <row r="180">
          <cell r="A180">
            <v>1111</v>
          </cell>
          <cell r="C180" t="str">
            <v>Gobierno Autónomo Municipal de Tomina</v>
          </cell>
          <cell r="D180" t="str">
            <v>Cdor. Sonia Garcia</v>
          </cell>
          <cell r="E180" t="str">
            <v>SGP</v>
          </cell>
        </row>
        <row r="181">
          <cell r="A181">
            <v>1112</v>
          </cell>
          <cell r="C181" t="str">
            <v>Gobierno Autónomo Municipal de Sopachuy</v>
          </cell>
          <cell r="D181" t="str">
            <v>Cdor. Sonia Garcia</v>
          </cell>
          <cell r="E181" t="str">
            <v>SGP</v>
          </cell>
        </row>
        <row r="182">
          <cell r="A182">
            <v>1113</v>
          </cell>
          <cell r="C182" t="str">
            <v>Gobierno Autónomo Municipal de Villa Alcalá</v>
          </cell>
          <cell r="D182" t="str">
            <v>Cdor. Sonia Garcia</v>
          </cell>
          <cell r="E182" t="str">
            <v>SGP</v>
          </cell>
        </row>
        <row r="183">
          <cell r="A183">
            <v>1114</v>
          </cell>
          <cell r="C183" t="str">
            <v>Gobierno Autónomo Municipal de El Villar</v>
          </cell>
          <cell r="D183" t="str">
            <v>Cdor. Sonia Garcia</v>
          </cell>
          <cell r="E183" t="str">
            <v>SGP</v>
          </cell>
        </row>
        <row r="184">
          <cell r="A184">
            <v>1115</v>
          </cell>
          <cell r="C184" t="str">
            <v>Gobierno Autónomo Municipal de Monteagudo</v>
          </cell>
          <cell r="D184" t="str">
            <v>Cdor. Sonia Garcia</v>
          </cell>
          <cell r="E184" t="str">
            <v>SGP</v>
          </cell>
        </row>
        <row r="185">
          <cell r="A185">
            <v>1116</v>
          </cell>
          <cell r="C185" t="str">
            <v>Gobierno Autónomo Municipal de San Pablo de Huacareta</v>
          </cell>
          <cell r="D185" t="str">
            <v>Cdor. Sonia Garcia</v>
          </cell>
          <cell r="E185" t="str">
            <v>SGP</v>
          </cell>
        </row>
        <row r="186">
          <cell r="A186">
            <v>1117</v>
          </cell>
          <cell r="C186" t="str">
            <v>Gobierno Autónomo Municipal de Tarabuco</v>
          </cell>
          <cell r="D186" t="str">
            <v>Cdor. Sonia Garcia</v>
          </cell>
          <cell r="E186" t="str">
            <v>SGP</v>
          </cell>
        </row>
        <row r="187">
          <cell r="A187">
            <v>1118</v>
          </cell>
          <cell r="C187" t="str">
            <v>Gobierno Autónomo Municipal de Yamparáez</v>
          </cell>
          <cell r="D187" t="str">
            <v>Cdor. Sonia Garcia</v>
          </cell>
          <cell r="E187" t="str">
            <v>SGP</v>
          </cell>
        </row>
        <row r="188">
          <cell r="A188">
            <v>1119</v>
          </cell>
          <cell r="C188" t="str">
            <v>Gobierno Autónomo Municipal de Camargo</v>
          </cell>
          <cell r="D188" t="str">
            <v>Cdor. Sonia Garcia</v>
          </cell>
          <cell r="E188" t="str">
            <v>SGP</v>
          </cell>
        </row>
        <row r="189">
          <cell r="A189">
            <v>1120</v>
          </cell>
          <cell r="C189" t="str">
            <v>Gobierno Autónomo Municipal de San Lucas</v>
          </cell>
          <cell r="D189" t="str">
            <v>Cdor. Sonia Garcia</v>
          </cell>
          <cell r="E189" t="str">
            <v>SGP</v>
          </cell>
        </row>
        <row r="190">
          <cell r="A190">
            <v>1121</v>
          </cell>
          <cell r="C190" t="str">
            <v>Gobierno Autónomo Municipal de Incahuasi</v>
          </cell>
          <cell r="D190" t="str">
            <v>Cdor. Sonia Garcia</v>
          </cell>
          <cell r="E190" t="str">
            <v>SGP</v>
          </cell>
        </row>
        <row r="191">
          <cell r="A191">
            <v>1122</v>
          </cell>
          <cell r="C191" t="str">
            <v>Gobierno Autónomo Municipal de Villa Serrano</v>
          </cell>
          <cell r="D191" t="str">
            <v>Cdor. Sonia Garcia</v>
          </cell>
          <cell r="E191" t="str">
            <v>SGP</v>
          </cell>
        </row>
        <row r="192">
          <cell r="A192">
            <v>1123</v>
          </cell>
          <cell r="C192" t="str">
            <v>Gobierno Autónomo Municipal de Camataqui (Villa Abecia)</v>
          </cell>
          <cell r="D192" t="str">
            <v>Cdor. Sonia Garcia</v>
          </cell>
          <cell r="E192" t="str">
            <v>SGP</v>
          </cell>
        </row>
        <row r="193">
          <cell r="A193">
            <v>1124</v>
          </cell>
          <cell r="C193" t="str">
            <v>Gobierno Autónomo Municipal de Culpina</v>
          </cell>
          <cell r="D193" t="str">
            <v>Cdor. Sonia Garcia</v>
          </cell>
          <cell r="E193" t="str">
            <v>SGP</v>
          </cell>
        </row>
        <row r="194">
          <cell r="A194">
            <v>1125</v>
          </cell>
          <cell r="C194" t="str">
            <v>Gobierno Autónomo Municipal de Las Carreras</v>
          </cell>
          <cell r="D194" t="str">
            <v>Cdor. Sonia Garcia</v>
          </cell>
          <cell r="E194" t="str">
            <v>SGP</v>
          </cell>
        </row>
        <row r="195">
          <cell r="A195">
            <v>1126</v>
          </cell>
          <cell r="C195" t="str">
            <v>Gobierno Autónomo Municipal de Villa Vaca Guzmán</v>
          </cell>
          <cell r="D195" t="str">
            <v>Cdor. Sonia Garcia</v>
          </cell>
          <cell r="E195" t="str">
            <v>SGP</v>
          </cell>
        </row>
        <row r="196">
          <cell r="A196">
            <v>1127</v>
          </cell>
          <cell r="C196" t="str">
            <v>Gobierno Autónomo Municipal de Villa de Huacaya</v>
          </cell>
          <cell r="D196" t="str">
            <v>Cdor. Sonia Garcia</v>
          </cell>
          <cell r="E196" t="str">
            <v>SGP</v>
          </cell>
        </row>
        <row r="197">
          <cell r="A197">
            <v>1128</v>
          </cell>
          <cell r="C197" t="str">
            <v>Gobierno Autónomo Municipal de Machareti</v>
          </cell>
          <cell r="D197" t="str">
            <v>Cdor. Sonia Garcia</v>
          </cell>
          <cell r="E197" t="str">
            <v>SGP</v>
          </cell>
        </row>
        <row r="198">
          <cell r="A198">
            <v>1129</v>
          </cell>
          <cell r="C198" t="str">
            <v>Gobierno Autónomo Municipal de Villa Charcas</v>
          </cell>
          <cell r="D198" t="str">
            <v>Cdor. Sonia Garcia</v>
          </cell>
          <cell r="E198" t="str">
            <v>SGP</v>
          </cell>
        </row>
        <row r="199">
          <cell r="A199">
            <v>1201</v>
          </cell>
          <cell r="C199" t="str">
            <v>Gobierno Autónomo Municipal de La Paz</v>
          </cell>
          <cell r="D199" t="str">
            <v>Cdor. Sonia Garcia</v>
          </cell>
          <cell r="E199" t="str">
            <v>SGP</v>
          </cell>
        </row>
        <row r="200">
          <cell r="A200">
            <v>1202</v>
          </cell>
          <cell r="C200" t="str">
            <v>Gobierno Autónomo Municipal de Palca</v>
          </cell>
          <cell r="D200" t="str">
            <v>Cdor. Sonia Garcia</v>
          </cell>
          <cell r="E200" t="str">
            <v>SGP</v>
          </cell>
        </row>
        <row r="201">
          <cell r="A201">
            <v>1203</v>
          </cell>
          <cell r="C201" t="str">
            <v>Gobierno Autónomo Municipal de Mecapaca</v>
          </cell>
          <cell r="D201" t="str">
            <v>Cdor. Sonia Garcia</v>
          </cell>
          <cell r="E201" t="str">
            <v>SGP</v>
          </cell>
        </row>
        <row r="202">
          <cell r="A202">
            <v>1204</v>
          </cell>
          <cell r="C202" t="str">
            <v>Gobierno Autónomo Municipal de Achocalla</v>
          </cell>
          <cell r="D202" t="str">
            <v>Cdor. Sonia Garcia</v>
          </cell>
          <cell r="E202" t="str">
            <v>SGP</v>
          </cell>
        </row>
        <row r="203">
          <cell r="A203">
            <v>1205</v>
          </cell>
          <cell r="C203" t="str">
            <v>Gobierno Autónomo Municipal de El Alto de La Paz</v>
          </cell>
          <cell r="D203" t="str">
            <v>Cdor. Sonia Garcia</v>
          </cell>
          <cell r="E203" t="str">
            <v>SGP</v>
          </cell>
        </row>
        <row r="204">
          <cell r="A204">
            <v>1206</v>
          </cell>
          <cell r="C204" t="str">
            <v>Gobierno Autónomo Municipal de Viacha</v>
          </cell>
          <cell r="D204" t="str">
            <v>Cdor. Sonia Garcia</v>
          </cell>
          <cell r="E204" t="str">
            <v>SGP</v>
          </cell>
        </row>
        <row r="205">
          <cell r="A205">
            <v>1207</v>
          </cell>
          <cell r="C205" t="str">
            <v>Gobierno Autónomo Municipal de Guaqui</v>
          </cell>
          <cell r="D205" t="str">
            <v>Cdor. Sonia Garcia</v>
          </cell>
          <cell r="E205" t="str">
            <v>SGP</v>
          </cell>
        </row>
        <row r="206">
          <cell r="A206">
            <v>1208</v>
          </cell>
          <cell r="C206" t="str">
            <v>Gobierno Autónomo Municipal de Tiahuanacu</v>
          </cell>
          <cell r="D206" t="str">
            <v>Cdor. Sonia Garcia</v>
          </cell>
          <cell r="E206" t="str">
            <v>SGP</v>
          </cell>
        </row>
        <row r="207">
          <cell r="A207">
            <v>1209</v>
          </cell>
          <cell r="C207" t="str">
            <v>Gobierno Autónomo Municipal de Desaguadero</v>
          </cell>
          <cell r="D207" t="str">
            <v>Cdor. Sonia Garcia</v>
          </cell>
          <cell r="E207" t="str">
            <v>SGP</v>
          </cell>
        </row>
        <row r="208">
          <cell r="A208">
            <v>1210</v>
          </cell>
          <cell r="C208" t="str">
            <v>Gobierno Autónomo Municipal de Caranavi</v>
          </cell>
          <cell r="D208" t="str">
            <v>Cdor. Sonia Garcia</v>
          </cell>
          <cell r="E208" t="str">
            <v>SGP</v>
          </cell>
        </row>
        <row r="209">
          <cell r="A209">
            <v>1211</v>
          </cell>
          <cell r="C209" t="str">
            <v>Gobierno Autónomo Municipal de Sica Sica (Villa Aroma)</v>
          </cell>
          <cell r="D209" t="str">
            <v>Cdor. Sonia Garcia</v>
          </cell>
          <cell r="E209" t="str">
            <v>SGP</v>
          </cell>
        </row>
        <row r="210">
          <cell r="A210">
            <v>1212</v>
          </cell>
          <cell r="C210" t="str">
            <v>Gobierno Autónomo Municipal de Umala</v>
          </cell>
          <cell r="D210" t="str">
            <v>Cdor. Sonia Garcia</v>
          </cell>
          <cell r="E210" t="str">
            <v>SGP</v>
          </cell>
        </row>
        <row r="211">
          <cell r="A211">
            <v>1213</v>
          </cell>
          <cell r="C211" t="str">
            <v>Gobierno Autónomo Municipal de Ayo Ayo</v>
          </cell>
          <cell r="D211" t="str">
            <v>Cdor. Sonia Garcia</v>
          </cell>
          <cell r="E211" t="str">
            <v>SGP</v>
          </cell>
        </row>
        <row r="212">
          <cell r="A212">
            <v>1214</v>
          </cell>
          <cell r="C212" t="str">
            <v>Gobierno Autónomo Municipal de Calamarca</v>
          </cell>
          <cell r="D212" t="str">
            <v>Cdor. Sonia Garcia</v>
          </cell>
          <cell r="E212" t="str">
            <v>SGP</v>
          </cell>
        </row>
        <row r="213">
          <cell r="A213">
            <v>1215</v>
          </cell>
          <cell r="C213" t="str">
            <v>Gobierno Autónomo Municipal de Patacamaya</v>
          </cell>
          <cell r="D213" t="str">
            <v>Cdor. Sonia Garcia</v>
          </cell>
          <cell r="E213" t="str">
            <v>SGP</v>
          </cell>
        </row>
        <row r="214">
          <cell r="A214">
            <v>1216</v>
          </cell>
          <cell r="C214" t="str">
            <v>Gobierno Autónomo Municipal de Colquencha</v>
          </cell>
          <cell r="D214" t="str">
            <v>Cdor. Sonia Garcia</v>
          </cell>
          <cell r="E214" t="str">
            <v>SGP</v>
          </cell>
        </row>
        <row r="215">
          <cell r="A215">
            <v>1217</v>
          </cell>
          <cell r="C215" t="str">
            <v>Gobierno Autónomo Municipal de Collana</v>
          </cell>
          <cell r="D215" t="str">
            <v>Cdor. Sonia Garcia</v>
          </cell>
          <cell r="E215" t="str">
            <v>SGP</v>
          </cell>
        </row>
        <row r="216">
          <cell r="A216">
            <v>1218</v>
          </cell>
          <cell r="C216" t="str">
            <v>Gobierno Autónomo Municipal de Inquisivi</v>
          </cell>
          <cell r="D216" t="str">
            <v>Cdor. Sonia Garcia</v>
          </cell>
          <cell r="E216" t="str">
            <v>SGP</v>
          </cell>
        </row>
        <row r="217">
          <cell r="A217">
            <v>1219</v>
          </cell>
          <cell r="C217" t="str">
            <v>Gobierno Autónomo Municipal de Quime</v>
          </cell>
          <cell r="D217" t="str">
            <v>Cdor. Sonia Garcia</v>
          </cell>
          <cell r="E217" t="str">
            <v>SGP</v>
          </cell>
        </row>
        <row r="218">
          <cell r="A218">
            <v>1220</v>
          </cell>
          <cell r="C218" t="str">
            <v>Gobierno Autónomo Municipal de Cajuata</v>
          </cell>
          <cell r="D218" t="str">
            <v>Cdor. Sonia Garcia</v>
          </cell>
          <cell r="E218" t="str">
            <v>SGP</v>
          </cell>
        </row>
        <row r="219">
          <cell r="A219">
            <v>1221</v>
          </cell>
          <cell r="C219" t="str">
            <v>Gobierno Autónomo Municipal de Colquiri</v>
          </cell>
          <cell r="D219" t="str">
            <v>Cdor. Sonia Garcia</v>
          </cell>
          <cell r="E219" t="str">
            <v>SGP</v>
          </cell>
        </row>
        <row r="220">
          <cell r="A220">
            <v>1222</v>
          </cell>
          <cell r="C220" t="str">
            <v>Gobierno Autónomo Municipal de Ichoca</v>
          </cell>
          <cell r="D220" t="str">
            <v>Cdor. Sonia Garcia</v>
          </cell>
          <cell r="E220" t="str">
            <v>SGP</v>
          </cell>
        </row>
        <row r="221">
          <cell r="A221">
            <v>1223</v>
          </cell>
          <cell r="C221" t="str">
            <v>Gobierno Autónomo Municipal de Villa Libertad Licoma</v>
          </cell>
          <cell r="D221" t="str">
            <v>Cdor. Sonia Garcia</v>
          </cell>
          <cell r="E221" t="str">
            <v>SGP</v>
          </cell>
        </row>
        <row r="222">
          <cell r="A222">
            <v>1224</v>
          </cell>
          <cell r="C222" t="str">
            <v>Gobierno Autónomo Municipal de Achacachi</v>
          </cell>
          <cell r="D222" t="str">
            <v>Cdor. Sonia Garcia</v>
          </cell>
          <cell r="E222" t="str">
            <v>SGP</v>
          </cell>
        </row>
        <row r="223">
          <cell r="A223">
            <v>1225</v>
          </cell>
          <cell r="C223" t="str">
            <v>Gobierno Autónomo Municipal de Ancoraimes</v>
          </cell>
          <cell r="D223" t="str">
            <v>Cdor. Sonia Garcia</v>
          </cell>
          <cell r="E223" t="str">
            <v>SGP</v>
          </cell>
        </row>
        <row r="224">
          <cell r="A224">
            <v>1226</v>
          </cell>
          <cell r="C224" t="str">
            <v>Gobierno Autónomo Municipal de Sorata</v>
          </cell>
          <cell r="D224" t="str">
            <v>Cdor. Sonia Garcia</v>
          </cell>
          <cell r="E224" t="str">
            <v>SGP</v>
          </cell>
        </row>
        <row r="225">
          <cell r="A225">
            <v>1227</v>
          </cell>
          <cell r="C225" t="str">
            <v>Gobierno Autónomo Municipal de Guanay</v>
          </cell>
          <cell r="D225" t="str">
            <v>Cdor. Sonia Garcia</v>
          </cell>
          <cell r="E225" t="str">
            <v>SGP</v>
          </cell>
        </row>
        <row r="226">
          <cell r="A226">
            <v>1228</v>
          </cell>
          <cell r="C226" t="str">
            <v>Gobierno Autónomo Municipal de Tacacoma</v>
          </cell>
          <cell r="D226" t="str">
            <v>Cdor. Sonia Garcia</v>
          </cell>
          <cell r="E226" t="str">
            <v>SGP</v>
          </cell>
        </row>
        <row r="227">
          <cell r="A227">
            <v>1229</v>
          </cell>
          <cell r="C227" t="str">
            <v>Gobierno Autónomo Municipal de Tipuani</v>
          </cell>
          <cell r="D227" t="str">
            <v>Cdor. Sonia Garcia</v>
          </cell>
          <cell r="E227" t="str">
            <v>SGP</v>
          </cell>
        </row>
        <row r="228">
          <cell r="A228">
            <v>1230</v>
          </cell>
          <cell r="C228" t="str">
            <v>Gobierno Autónomo Municipal de Quiabaya</v>
          </cell>
          <cell r="D228" t="str">
            <v>Cdor. Sonia Garcia</v>
          </cell>
          <cell r="E228" t="str">
            <v>SGP</v>
          </cell>
        </row>
        <row r="229">
          <cell r="A229">
            <v>1231</v>
          </cell>
          <cell r="C229" t="str">
            <v>Gobierno Autónomo Municipal de Combaya</v>
          </cell>
          <cell r="D229" t="str">
            <v>Cdor. Sonia Garcia</v>
          </cell>
          <cell r="E229" t="str">
            <v>SGP</v>
          </cell>
        </row>
        <row r="230">
          <cell r="A230">
            <v>1232</v>
          </cell>
          <cell r="C230" t="str">
            <v>Gobierno Autónomo Municipal de Copacabana</v>
          </cell>
          <cell r="D230" t="str">
            <v>Cdor. Sonia Garcia</v>
          </cell>
          <cell r="E230" t="str">
            <v>SGP</v>
          </cell>
        </row>
        <row r="231">
          <cell r="A231">
            <v>1233</v>
          </cell>
          <cell r="C231" t="str">
            <v>Gobierno Autónomo Municipal de San Pedro de Tiquina</v>
          </cell>
          <cell r="D231" t="str">
            <v>Cdor. Sonia Garcia</v>
          </cell>
          <cell r="E231" t="str">
            <v>SGP</v>
          </cell>
        </row>
        <row r="232">
          <cell r="A232">
            <v>1234</v>
          </cell>
          <cell r="C232" t="str">
            <v>Gobierno Autónomo Municipal de Tito Yupanqui</v>
          </cell>
          <cell r="D232" t="str">
            <v>Cdor. Sonia Garcia</v>
          </cell>
          <cell r="E232" t="str">
            <v>SGP</v>
          </cell>
        </row>
        <row r="233">
          <cell r="A233">
            <v>1235</v>
          </cell>
          <cell r="C233" t="str">
            <v>Gobierno Autónomo Municipal de Chuma</v>
          </cell>
          <cell r="D233" t="str">
            <v>Cdor. Sonia Garcia</v>
          </cell>
          <cell r="E233" t="str">
            <v>SGP</v>
          </cell>
        </row>
        <row r="234">
          <cell r="A234">
            <v>1236</v>
          </cell>
          <cell r="C234" t="str">
            <v>Gobierno Autónomo Municipal de Ayata</v>
          </cell>
          <cell r="D234" t="str">
            <v>Cdor. Sonia Garcia</v>
          </cell>
          <cell r="E234" t="str">
            <v>SGP</v>
          </cell>
        </row>
        <row r="235">
          <cell r="A235">
            <v>1237</v>
          </cell>
          <cell r="C235" t="str">
            <v>Gobierno Autónomo Municipal de Aucapata</v>
          </cell>
          <cell r="D235" t="str">
            <v>Cdor. Sonia Garcia</v>
          </cell>
          <cell r="E235" t="str">
            <v>SGP</v>
          </cell>
        </row>
        <row r="236">
          <cell r="A236">
            <v>1238</v>
          </cell>
          <cell r="C236" t="str">
            <v>Gobierno Autónomo Municipal de Corocoro</v>
          </cell>
          <cell r="D236" t="str">
            <v>Cdor. Sonia Garcia</v>
          </cell>
          <cell r="E236" t="str">
            <v>SGP</v>
          </cell>
        </row>
        <row r="237">
          <cell r="A237">
            <v>1239</v>
          </cell>
          <cell r="C237" t="str">
            <v>Gobierno Autónomo Municipal de Caquiaviri</v>
          </cell>
          <cell r="D237" t="str">
            <v>Cdor. Sonia Garcia</v>
          </cell>
          <cell r="E237" t="str">
            <v>SGP</v>
          </cell>
        </row>
        <row r="238">
          <cell r="A238">
            <v>1240</v>
          </cell>
          <cell r="C238" t="str">
            <v>Gobierno Autónomo Municipal de Calacoto</v>
          </cell>
          <cell r="D238" t="str">
            <v>Cdor. Sonia Garcia</v>
          </cell>
          <cell r="E238" t="str">
            <v>SGP</v>
          </cell>
        </row>
        <row r="239">
          <cell r="A239">
            <v>1241</v>
          </cell>
          <cell r="C239" t="str">
            <v>Gobierno Autónomo Municipal de Comanche</v>
          </cell>
          <cell r="D239" t="str">
            <v>Cdor. Sonia Garcia</v>
          </cell>
          <cell r="E239" t="str">
            <v>SGP</v>
          </cell>
        </row>
        <row r="240">
          <cell r="A240">
            <v>1242</v>
          </cell>
          <cell r="C240" t="str">
            <v>Gobierno Autónomo Municipal de Charaña</v>
          </cell>
          <cell r="D240" t="str">
            <v>Cdor. Sonia Garcia</v>
          </cell>
          <cell r="E240" t="str">
            <v>SGP</v>
          </cell>
        </row>
        <row r="241">
          <cell r="A241">
            <v>1243</v>
          </cell>
          <cell r="C241" t="str">
            <v>Gobierno Autónomo Municipal de Waldo Ballivián</v>
          </cell>
          <cell r="D241" t="str">
            <v>Cdor. Sonia Garcia</v>
          </cell>
          <cell r="E241" t="str">
            <v>SGP</v>
          </cell>
        </row>
        <row r="242">
          <cell r="A242">
            <v>1244</v>
          </cell>
          <cell r="C242" t="str">
            <v>Gobierno Autónomo Municipal de Nazacara de Pacajes</v>
          </cell>
          <cell r="D242" t="str">
            <v>Cdor. Sonia Garcia</v>
          </cell>
          <cell r="E242" t="str">
            <v>SGP</v>
          </cell>
        </row>
        <row r="243">
          <cell r="A243">
            <v>1245</v>
          </cell>
          <cell r="C243" t="str">
            <v>Gobierno Autónomo Municipal de Santiago de Callapa</v>
          </cell>
          <cell r="D243" t="str">
            <v>Cdor. Sonia Garcia</v>
          </cell>
          <cell r="E243" t="str">
            <v>SGP</v>
          </cell>
        </row>
        <row r="244">
          <cell r="A244">
            <v>1246</v>
          </cell>
          <cell r="C244" t="str">
            <v>Gobierno Autónomo Municipal de Puerto Acosta</v>
          </cell>
          <cell r="D244" t="str">
            <v>Cdor. Sonia Garcia</v>
          </cell>
          <cell r="E244" t="str">
            <v>SGP</v>
          </cell>
        </row>
        <row r="245">
          <cell r="A245">
            <v>1247</v>
          </cell>
          <cell r="C245" t="str">
            <v>Gobierno Autónomo Municipal de Mocomoco</v>
          </cell>
          <cell r="D245" t="str">
            <v>Cdor. Sonia Garcia</v>
          </cell>
          <cell r="E245" t="str">
            <v>SGP</v>
          </cell>
        </row>
        <row r="246">
          <cell r="A246">
            <v>1248</v>
          </cell>
          <cell r="C246" t="str">
            <v>Gobierno Autónomo Municipal de Carabuco</v>
          </cell>
          <cell r="D246" t="str">
            <v>Cdor. Sonia Garcia</v>
          </cell>
          <cell r="E246" t="str">
            <v>SGP</v>
          </cell>
        </row>
        <row r="247">
          <cell r="A247">
            <v>1249</v>
          </cell>
          <cell r="C247" t="str">
            <v>Gobierno Autónomo Municipal de Apolo</v>
          </cell>
          <cell r="D247" t="str">
            <v>Cdor. Sonia Garcia</v>
          </cell>
          <cell r="E247" t="str">
            <v>SGP</v>
          </cell>
        </row>
        <row r="248">
          <cell r="A248">
            <v>1250</v>
          </cell>
          <cell r="C248" t="str">
            <v>Gobierno Autónomo Municipal de Pelechuco</v>
          </cell>
          <cell r="D248" t="str">
            <v>Cdor. Sonia Garcia</v>
          </cell>
          <cell r="E248" t="str">
            <v>SGP</v>
          </cell>
        </row>
        <row r="249">
          <cell r="A249">
            <v>1251</v>
          </cell>
          <cell r="C249" t="str">
            <v>Gobierno Autónomo Municipal de Luribay</v>
          </cell>
          <cell r="D249" t="str">
            <v>Cdor. Sonia Garcia</v>
          </cell>
          <cell r="E249" t="str">
            <v>SGP</v>
          </cell>
        </row>
        <row r="250">
          <cell r="A250">
            <v>1252</v>
          </cell>
          <cell r="C250" t="str">
            <v>Gobierno Autónomo Municipal de Sapahaqui</v>
          </cell>
          <cell r="D250" t="str">
            <v>Cdor. Sonia Garcia</v>
          </cell>
          <cell r="E250" t="str">
            <v>SGP</v>
          </cell>
        </row>
        <row r="251">
          <cell r="A251">
            <v>1253</v>
          </cell>
          <cell r="C251" t="str">
            <v>Gobierno Autónomo Municipal de Yaco</v>
          </cell>
          <cell r="D251" t="str">
            <v>Cdor. Sonia Garcia</v>
          </cell>
          <cell r="E251" t="str">
            <v>SGP</v>
          </cell>
        </row>
        <row r="252">
          <cell r="A252">
            <v>1254</v>
          </cell>
          <cell r="C252" t="str">
            <v>Gobierno Autónomo Municipal de Malla</v>
          </cell>
          <cell r="D252" t="str">
            <v>Cdor. Sonia Garcia</v>
          </cell>
          <cell r="E252" t="str">
            <v>SGP</v>
          </cell>
        </row>
        <row r="253">
          <cell r="A253">
            <v>1255</v>
          </cell>
          <cell r="C253" t="str">
            <v>Gobierno Autónomo Municipal de Cairoma</v>
          </cell>
          <cell r="D253" t="str">
            <v>Cdor. Sonia Garcia</v>
          </cell>
          <cell r="E253" t="str">
            <v>SGP</v>
          </cell>
        </row>
        <row r="254">
          <cell r="A254">
            <v>1256</v>
          </cell>
          <cell r="C254" t="str">
            <v>Gobierno Autónomo Municipal de Chulumani (Villa de la Libertad)</v>
          </cell>
          <cell r="D254" t="str">
            <v>Cdor. Sonia Garcia</v>
          </cell>
          <cell r="E254" t="str">
            <v>SGP</v>
          </cell>
        </row>
        <row r="255">
          <cell r="A255">
            <v>1257</v>
          </cell>
          <cell r="C255" t="str">
            <v>Gobierno Autónomo Municipal de Irupana (Villa de Lanza)</v>
          </cell>
          <cell r="D255" t="str">
            <v>Cdor. Sonia Garcia</v>
          </cell>
          <cell r="E255" t="str">
            <v>SGP</v>
          </cell>
        </row>
        <row r="256">
          <cell r="A256">
            <v>1258</v>
          </cell>
          <cell r="C256" t="str">
            <v>Gobierno Autónomo Municipal de Yanacachi</v>
          </cell>
          <cell r="D256" t="str">
            <v>Cdor. Sonia Garcia</v>
          </cell>
          <cell r="E256" t="str">
            <v>SGP</v>
          </cell>
        </row>
        <row r="257">
          <cell r="A257">
            <v>1259</v>
          </cell>
          <cell r="C257" t="str">
            <v>Gobierno Autónomo Municipal de Palos Blancos</v>
          </cell>
          <cell r="D257" t="str">
            <v>Cdor. Sonia Garcia</v>
          </cell>
          <cell r="E257" t="str">
            <v>SGP</v>
          </cell>
        </row>
        <row r="258">
          <cell r="A258">
            <v>1260</v>
          </cell>
          <cell r="C258" t="str">
            <v>Gobierno Autónomo Municipal de La Asunta</v>
          </cell>
          <cell r="D258" t="str">
            <v>Cdor. Sonia Garcia</v>
          </cell>
          <cell r="E258" t="str">
            <v>SGP</v>
          </cell>
        </row>
        <row r="259">
          <cell r="A259">
            <v>1261</v>
          </cell>
          <cell r="C259" t="str">
            <v>Gobierno Autónomo Municipal de Pucarani</v>
          </cell>
          <cell r="D259" t="str">
            <v>Cdor. Sonia Garcia</v>
          </cell>
          <cell r="E259" t="str">
            <v>SGP</v>
          </cell>
        </row>
        <row r="260">
          <cell r="A260">
            <v>1262</v>
          </cell>
          <cell r="C260" t="str">
            <v>Gobierno Autónomo Municipal de Laja</v>
          </cell>
          <cell r="D260" t="str">
            <v>Cdor. Sonia Garcia</v>
          </cell>
          <cell r="E260" t="str">
            <v>SGP</v>
          </cell>
        </row>
        <row r="261">
          <cell r="A261">
            <v>1263</v>
          </cell>
          <cell r="C261" t="str">
            <v>Gobierno Autónomo Municipal de Batallas</v>
          </cell>
          <cell r="D261" t="str">
            <v>Cdor. Sonia Garcia</v>
          </cell>
          <cell r="E261" t="str">
            <v>SGP</v>
          </cell>
        </row>
        <row r="262">
          <cell r="A262">
            <v>1264</v>
          </cell>
          <cell r="C262" t="str">
            <v>Gobierno Autónomo Municipal de Puerto Pérez</v>
          </cell>
          <cell r="D262" t="str">
            <v>Cdor. Sonia Garcia</v>
          </cell>
          <cell r="E262" t="str">
            <v>SGP</v>
          </cell>
        </row>
        <row r="263">
          <cell r="A263">
            <v>1265</v>
          </cell>
          <cell r="C263" t="str">
            <v>Gobierno Autónomo Municipal de Coroico</v>
          </cell>
          <cell r="D263" t="str">
            <v>Cdor. Sonia Garcia</v>
          </cell>
          <cell r="E263" t="str">
            <v>SGP</v>
          </cell>
        </row>
        <row r="264">
          <cell r="A264">
            <v>1266</v>
          </cell>
          <cell r="C264" t="str">
            <v>Gobierno Autónomo Municipal de Coripata</v>
          </cell>
          <cell r="D264" t="str">
            <v>Cdor. Sonia Garcia</v>
          </cell>
          <cell r="E264" t="str">
            <v>SGP</v>
          </cell>
        </row>
        <row r="265">
          <cell r="A265">
            <v>1267</v>
          </cell>
          <cell r="C265" t="str">
            <v>Gobierno Autónomo Municipal de Ixiamas</v>
          </cell>
          <cell r="D265" t="str">
            <v>Cdor. Sonia Garcia</v>
          </cell>
          <cell r="E265" t="str">
            <v>SGP</v>
          </cell>
        </row>
        <row r="266">
          <cell r="A266">
            <v>1268</v>
          </cell>
          <cell r="C266" t="str">
            <v>Gobierno Autónomo Municipal de San Buenaventura</v>
          </cell>
          <cell r="D266" t="str">
            <v>Cdor. Sonia Garcia</v>
          </cell>
          <cell r="E266" t="str">
            <v>SGP</v>
          </cell>
        </row>
        <row r="267">
          <cell r="A267">
            <v>1269</v>
          </cell>
          <cell r="C267" t="str">
            <v>Gobierno Autónomo Municipal de General Juan José Pérez (Charazani)</v>
          </cell>
          <cell r="D267" t="str">
            <v>Cdor. Sonia Garcia</v>
          </cell>
          <cell r="E267" t="str">
            <v>SGP</v>
          </cell>
        </row>
        <row r="268">
          <cell r="A268">
            <v>1270</v>
          </cell>
          <cell r="C268" t="str">
            <v>Gobierno Autónomo Municipal de Curva</v>
          </cell>
          <cell r="D268" t="str">
            <v>Cdor. Sonia Garcia</v>
          </cell>
          <cell r="E268" t="str">
            <v>SGP</v>
          </cell>
        </row>
        <row r="269">
          <cell r="A269">
            <v>1271</v>
          </cell>
          <cell r="C269" t="str">
            <v>Gobierno Autónomo Municipal de San Pedro de Curahuara</v>
          </cell>
          <cell r="D269" t="str">
            <v>Cdor. Sonia Garcia</v>
          </cell>
          <cell r="E269" t="str">
            <v>SGP</v>
          </cell>
        </row>
        <row r="270">
          <cell r="A270">
            <v>1272</v>
          </cell>
          <cell r="C270" t="str">
            <v>Gobierno Autónomo Municipal de Papel Pampa</v>
          </cell>
          <cell r="D270" t="str">
            <v>Cdor. Sonia Garcia</v>
          </cell>
          <cell r="E270" t="str">
            <v>SGP</v>
          </cell>
        </row>
        <row r="271">
          <cell r="A271">
            <v>1273</v>
          </cell>
          <cell r="C271" t="str">
            <v>Gobierno Autónomo Municipal de Chacarilla</v>
          </cell>
          <cell r="D271" t="str">
            <v>Cdor. Sonia Garcia</v>
          </cell>
          <cell r="E271" t="str">
            <v>SGP</v>
          </cell>
        </row>
        <row r="272">
          <cell r="A272">
            <v>1274</v>
          </cell>
          <cell r="C272" t="str">
            <v>Gobierno Autónomo Municipal de Santiago de Machaca</v>
          </cell>
          <cell r="D272" t="str">
            <v>Cdor. Sonia Garcia</v>
          </cell>
          <cell r="E272" t="str">
            <v>SGP</v>
          </cell>
        </row>
        <row r="273">
          <cell r="A273">
            <v>1275</v>
          </cell>
          <cell r="C273" t="str">
            <v>Gobierno Autónomo Municipal de Catacora</v>
          </cell>
          <cell r="D273" t="str">
            <v>Cdor. Sonia Garcia</v>
          </cell>
          <cell r="E273" t="str">
            <v>SGP</v>
          </cell>
        </row>
        <row r="274">
          <cell r="A274">
            <v>1276</v>
          </cell>
          <cell r="C274" t="str">
            <v>Gobierno Autónomo Municipal de Mapiri</v>
          </cell>
          <cell r="D274" t="str">
            <v>Cdor. Sonia Garcia</v>
          </cell>
          <cell r="E274" t="str">
            <v>SGP</v>
          </cell>
        </row>
        <row r="275">
          <cell r="A275">
            <v>1277</v>
          </cell>
          <cell r="C275" t="str">
            <v>Gobierno Autónomo Municipal de Teoponte</v>
          </cell>
          <cell r="D275" t="str">
            <v>Cdor. Sonia Garcia</v>
          </cell>
          <cell r="E275" t="str">
            <v>SGP</v>
          </cell>
        </row>
        <row r="276">
          <cell r="A276">
            <v>1278</v>
          </cell>
          <cell r="C276" t="str">
            <v>Gobierno Autónomo Municipal de San Andrés de Machaca</v>
          </cell>
          <cell r="D276" t="str">
            <v>Cdor. Sonia Garcia</v>
          </cell>
          <cell r="E276" t="str">
            <v>SGP</v>
          </cell>
        </row>
        <row r="277">
          <cell r="A277">
            <v>1279</v>
          </cell>
          <cell r="C277" t="str">
            <v>Gobierno Autónomo Municipal de Jesús de Machaca</v>
          </cell>
          <cell r="D277" t="str">
            <v>Cdor. Sonia Garcia</v>
          </cell>
          <cell r="E277" t="str">
            <v>SGP</v>
          </cell>
        </row>
        <row r="278">
          <cell r="A278">
            <v>1280</v>
          </cell>
          <cell r="C278" t="str">
            <v>Gobierno Autónomo Municipal de Taraco</v>
          </cell>
          <cell r="D278" t="str">
            <v>Cdor. Sonia Garcia</v>
          </cell>
          <cell r="E278" t="str">
            <v>SGP</v>
          </cell>
        </row>
        <row r="279">
          <cell r="A279">
            <v>1281</v>
          </cell>
          <cell r="C279" t="str">
            <v>Gobierno Autónomo Municipal de Huarina</v>
          </cell>
          <cell r="D279" t="str">
            <v>Cdor. Sonia Garcia</v>
          </cell>
          <cell r="E279" t="str">
            <v>SGP</v>
          </cell>
        </row>
        <row r="280">
          <cell r="A280">
            <v>1282</v>
          </cell>
          <cell r="C280" t="str">
            <v>Gobierno Autónomo Municipal de Santiago de Huata</v>
          </cell>
          <cell r="D280" t="str">
            <v>Cdor. Sonia Garcia</v>
          </cell>
          <cell r="E280" t="str">
            <v>SGP</v>
          </cell>
        </row>
        <row r="281">
          <cell r="A281">
            <v>1283</v>
          </cell>
          <cell r="C281" t="str">
            <v>Gobierno Autónomo Municipal de Escoma</v>
          </cell>
          <cell r="D281" t="str">
            <v>Cdor. Sonia Garcia</v>
          </cell>
          <cell r="E281" t="str">
            <v>SGP</v>
          </cell>
        </row>
        <row r="282">
          <cell r="A282">
            <v>1284</v>
          </cell>
          <cell r="C282" t="str">
            <v>Gobierno Autónomo Municipal de Humanata</v>
          </cell>
          <cell r="D282" t="str">
            <v>Cdor. Sonia Garcia</v>
          </cell>
          <cell r="E282" t="str">
            <v>SGP</v>
          </cell>
        </row>
        <row r="283">
          <cell r="A283">
            <v>1285</v>
          </cell>
          <cell r="C283" t="str">
            <v>Gobierno Autónomo Municipal de Alto Beni</v>
          </cell>
          <cell r="D283" t="str">
            <v>Cdor. Sonia Garcia</v>
          </cell>
          <cell r="E283" t="str">
            <v>SGP</v>
          </cell>
        </row>
        <row r="284">
          <cell r="A284">
            <v>1286</v>
          </cell>
          <cell r="C284" t="str">
            <v>Gobierno Autónomo Municipal de Huatajata</v>
          </cell>
          <cell r="D284" t="str">
            <v>Cdor. Sonia Garcia</v>
          </cell>
          <cell r="E284" t="str">
            <v>SGP</v>
          </cell>
        </row>
        <row r="285">
          <cell r="A285">
            <v>1287</v>
          </cell>
          <cell r="C285" t="str">
            <v>Gobierno Autónomo Municipal de Chua Cocani</v>
          </cell>
          <cell r="D285" t="str">
            <v>Cdor. Sonia Garcia</v>
          </cell>
          <cell r="E285" t="str">
            <v>SGP</v>
          </cell>
        </row>
        <row r="286">
          <cell r="A286">
            <v>1301</v>
          </cell>
          <cell r="C286" t="str">
            <v>Gobierno Autónomo Municipal de Cochabamba</v>
          </cell>
          <cell r="D286" t="str">
            <v>Cdor. Sonia Garcia</v>
          </cell>
          <cell r="E286" t="str">
            <v>SGP</v>
          </cell>
        </row>
        <row r="287">
          <cell r="A287">
            <v>1302</v>
          </cell>
          <cell r="C287" t="str">
            <v>Gobierno Autónomo Municipal de Quillacollo</v>
          </cell>
          <cell r="D287" t="str">
            <v>Cdor. Sonia Garcia</v>
          </cell>
          <cell r="E287" t="str">
            <v>SGP</v>
          </cell>
        </row>
        <row r="288">
          <cell r="A288">
            <v>1303</v>
          </cell>
          <cell r="C288" t="str">
            <v>Gobierno Autónomo Municipal de Sipe Sipe</v>
          </cell>
          <cell r="D288" t="str">
            <v>Cdor. Sonia Garcia</v>
          </cell>
          <cell r="E288" t="str">
            <v>SGP</v>
          </cell>
        </row>
        <row r="289">
          <cell r="A289">
            <v>1304</v>
          </cell>
          <cell r="C289" t="str">
            <v>Gobierno Autónomo Municipal de Tiquipaya</v>
          </cell>
          <cell r="D289" t="str">
            <v>Cdor. Sonia Garcia</v>
          </cell>
          <cell r="E289" t="str">
            <v>SGP</v>
          </cell>
        </row>
        <row r="290">
          <cell r="A290">
            <v>1305</v>
          </cell>
          <cell r="C290" t="str">
            <v>Gobierno Autónomo Municipal de Vinto</v>
          </cell>
          <cell r="D290" t="str">
            <v>Cdor. Sonia Garcia</v>
          </cell>
          <cell r="E290" t="str">
            <v>SGP</v>
          </cell>
        </row>
        <row r="291">
          <cell r="A291">
            <v>1306</v>
          </cell>
          <cell r="C291" t="str">
            <v>Gobierno Autónomo Municipal de Colcapirhua</v>
          </cell>
          <cell r="D291" t="str">
            <v>Cdor. Sonia Garcia</v>
          </cell>
          <cell r="E291" t="str">
            <v>SGP</v>
          </cell>
        </row>
        <row r="292">
          <cell r="A292">
            <v>1307</v>
          </cell>
          <cell r="C292" t="str">
            <v>Gobierno Autónomo Municipal de Aiquile</v>
          </cell>
          <cell r="D292" t="str">
            <v>Cdor. Sonia Garcia</v>
          </cell>
          <cell r="E292" t="str">
            <v>SGP</v>
          </cell>
        </row>
        <row r="293">
          <cell r="A293">
            <v>1308</v>
          </cell>
          <cell r="C293" t="str">
            <v>Gobierno Autónomo Municipal de Pasorapa</v>
          </cell>
          <cell r="D293" t="str">
            <v>Cdor. Sonia Garcia</v>
          </cell>
          <cell r="E293" t="str">
            <v>SGP</v>
          </cell>
        </row>
        <row r="294">
          <cell r="A294">
            <v>1309</v>
          </cell>
          <cell r="C294" t="str">
            <v>Gobierno Autónomo Municipal de Omereque</v>
          </cell>
          <cell r="D294" t="str">
            <v>Cdor. Sonia Garcia</v>
          </cell>
          <cell r="E294" t="str">
            <v>SGP</v>
          </cell>
        </row>
        <row r="295">
          <cell r="A295">
            <v>1310</v>
          </cell>
          <cell r="C295" t="str">
            <v>Gobierno Autónomo Municipal de Independencia</v>
          </cell>
          <cell r="D295" t="str">
            <v>Cdor. Sonia Garcia</v>
          </cell>
          <cell r="E295" t="str">
            <v>SGP</v>
          </cell>
        </row>
        <row r="296">
          <cell r="A296">
            <v>1311</v>
          </cell>
          <cell r="C296" t="str">
            <v>Gobierno Autónomo Municipal de Morochata</v>
          </cell>
          <cell r="D296" t="str">
            <v>Cdor. Sonia Garcia</v>
          </cell>
          <cell r="E296" t="str">
            <v>SGP</v>
          </cell>
        </row>
        <row r="297">
          <cell r="A297">
            <v>1312</v>
          </cell>
          <cell r="C297" t="str">
            <v>Gobierno Autónomo Municipal de Sacaba</v>
          </cell>
          <cell r="D297" t="str">
            <v>Cdor. Sonia Garcia</v>
          </cell>
          <cell r="E297" t="str">
            <v>SGP</v>
          </cell>
        </row>
        <row r="298">
          <cell r="A298">
            <v>1313</v>
          </cell>
          <cell r="C298" t="str">
            <v>Gobierno Autónomo Municipal de Colomi</v>
          </cell>
          <cell r="D298" t="str">
            <v>Cdor. Sonia Garcia</v>
          </cell>
          <cell r="E298" t="str">
            <v>SGP</v>
          </cell>
        </row>
        <row r="299">
          <cell r="A299">
            <v>1314</v>
          </cell>
          <cell r="C299" t="str">
            <v>Gobierno Autónomo Municipal de Villa Tunari</v>
          </cell>
          <cell r="D299" t="str">
            <v>Cdor. Sonia Garcia</v>
          </cell>
          <cell r="E299" t="str">
            <v>SGP</v>
          </cell>
        </row>
        <row r="300">
          <cell r="A300">
            <v>1315</v>
          </cell>
          <cell r="C300" t="str">
            <v>Gobierno Autónomo Municipal de Punata</v>
          </cell>
          <cell r="D300" t="str">
            <v>Cdor. Sonia Garcia</v>
          </cell>
          <cell r="E300" t="str">
            <v>SGP</v>
          </cell>
        </row>
        <row r="301">
          <cell r="A301">
            <v>1316</v>
          </cell>
          <cell r="C301" t="str">
            <v>Gobierno Autónomo Municipal de Villa Rivero</v>
          </cell>
          <cell r="D301" t="str">
            <v>Cdor. Sonia Garcia</v>
          </cell>
          <cell r="E301" t="str">
            <v>SGP</v>
          </cell>
        </row>
        <row r="302">
          <cell r="A302">
            <v>1317</v>
          </cell>
          <cell r="C302" t="str">
            <v>Gobierno Autónomo Municipal de San Benito (Villa José Quintín Mendoza)</v>
          </cell>
          <cell r="D302" t="str">
            <v>Cdor. Sonia Garcia</v>
          </cell>
          <cell r="E302" t="str">
            <v>SGP</v>
          </cell>
        </row>
        <row r="303">
          <cell r="A303">
            <v>1318</v>
          </cell>
          <cell r="C303" t="str">
            <v>Gobierno Autónomo Municipal de Tacachi</v>
          </cell>
          <cell r="D303" t="str">
            <v>Cdor. Sonia Garcia</v>
          </cell>
          <cell r="E303" t="str">
            <v>SGP</v>
          </cell>
        </row>
        <row r="304">
          <cell r="A304">
            <v>1319</v>
          </cell>
          <cell r="C304" t="str">
            <v>Gobierno Autónomo Municipal Villa Gualberto Villarroel</v>
          </cell>
          <cell r="D304" t="str">
            <v>Cdor. Sonia Garcia</v>
          </cell>
          <cell r="E304" t="str">
            <v>SGP</v>
          </cell>
        </row>
        <row r="305">
          <cell r="A305">
            <v>1320</v>
          </cell>
          <cell r="C305" t="str">
            <v>Gobierno Autónomo Municipal de Tarata</v>
          </cell>
          <cell r="D305" t="str">
            <v>Cdor. Sonia Garcia</v>
          </cell>
          <cell r="E305" t="str">
            <v>SGP</v>
          </cell>
        </row>
        <row r="306">
          <cell r="A306">
            <v>1321</v>
          </cell>
          <cell r="C306" t="str">
            <v>Gobierno Autónomo Municipal de Anzaldo</v>
          </cell>
          <cell r="D306" t="str">
            <v>Cdor. Sonia Garcia</v>
          </cell>
          <cell r="E306" t="str">
            <v>SGP</v>
          </cell>
        </row>
        <row r="307">
          <cell r="A307">
            <v>1322</v>
          </cell>
          <cell r="C307" t="str">
            <v>Gobierno Autónomo Municipal de Arbieto</v>
          </cell>
          <cell r="D307" t="str">
            <v>Cdor. Sonia Garcia</v>
          </cell>
          <cell r="E307" t="str">
            <v>SGP</v>
          </cell>
        </row>
        <row r="308">
          <cell r="A308">
            <v>1323</v>
          </cell>
          <cell r="C308" t="str">
            <v>Gobierno Autónomo Municipal de Sacabamba</v>
          </cell>
          <cell r="D308" t="str">
            <v>Cdor. Sonia Garcia</v>
          </cell>
          <cell r="E308" t="str">
            <v>SGP</v>
          </cell>
        </row>
        <row r="309">
          <cell r="A309">
            <v>1324</v>
          </cell>
          <cell r="C309" t="str">
            <v>Gobierno Autónomo Municipal de Cliza</v>
          </cell>
          <cell r="D309" t="str">
            <v>Cdor. Sonia Garcia</v>
          </cell>
          <cell r="E309" t="str">
            <v>SGP</v>
          </cell>
        </row>
        <row r="310">
          <cell r="A310">
            <v>1325</v>
          </cell>
          <cell r="C310" t="str">
            <v>Gobierno Autónomo Municipal de Toco</v>
          </cell>
          <cell r="D310" t="str">
            <v>Cdor. Sonia Garcia</v>
          </cell>
          <cell r="E310" t="str">
            <v>SGP</v>
          </cell>
        </row>
        <row r="311">
          <cell r="A311">
            <v>1326</v>
          </cell>
          <cell r="C311" t="str">
            <v>Gobierno Autónomo Municipal de Tolata</v>
          </cell>
          <cell r="D311" t="str">
            <v>Cdor. Sonia Garcia</v>
          </cell>
          <cell r="E311" t="str">
            <v>SGP</v>
          </cell>
        </row>
        <row r="312">
          <cell r="A312">
            <v>1327</v>
          </cell>
          <cell r="C312" t="str">
            <v>Gobierno Autónomo Municipal de Capinota</v>
          </cell>
          <cell r="D312" t="str">
            <v>Cdor. Sonia Garcia</v>
          </cell>
          <cell r="E312" t="str">
            <v>SGP</v>
          </cell>
        </row>
        <row r="313">
          <cell r="A313">
            <v>1328</v>
          </cell>
          <cell r="C313" t="str">
            <v>Gobierno Autónomo Municipal de Santivañez</v>
          </cell>
          <cell r="D313" t="str">
            <v>Cdor. Sonia Garcia</v>
          </cell>
          <cell r="E313" t="str">
            <v>SGP</v>
          </cell>
        </row>
        <row r="314">
          <cell r="A314">
            <v>1329</v>
          </cell>
          <cell r="C314" t="str">
            <v>Gobierno Autónomo Municipal de Sicaya</v>
          </cell>
          <cell r="D314" t="str">
            <v>Cdor. Sonia Garcia</v>
          </cell>
          <cell r="E314" t="str">
            <v>SGP</v>
          </cell>
        </row>
        <row r="315">
          <cell r="A315">
            <v>1330</v>
          </cell>
          <cell r="C315" t="str">
            <v>Gobierno Autónomo Municipal de Tapacari</v>
          </cell>
          <cell r="D315" t="str">
            <v>Cdor. Sonia Garcia</v>
          </cell>
          <cell r="E315" t="str">
            <v>SGP</v>
          </cell>
        </row>
        <row r="316">
          <cell r="A316">
            <v>1331</v>
          </cell>
          <cell r="C316" t="str">
            <v>Gobierno Autónomo Municipal de Totora</v>
          </cell>
          <cell r="D316" t="str">
            <v>Cdor. Sonia Garcia</v>
          </cell>
          <cell r="E316" t="str">
            <v>SGP</v>
          </cell>
        </row>
        <row r="317">
          <cell r="A317">
            <v>1332</v>
          </cell>
          <cell r="C317" t="str">
            <v>Gobierno Autónomo Municipal de Pojo</v>
          </cell>
          <cell r="D317" t="str">
            <v>Cdor. Sonia Garcia</v>
          </cell>
          <cell r="E317" t="str">
            <v>SGP</v>
          </cell>
        </row>
        <row r="318">
          <cell r="A318">
            <v>1333</v>
          </cell>
          <cell r="C318" t="str">
            <v>Gobierno Autónomo Municipal de Pocona</v>
          </cell>
          <cell r="D318" t="str">
            <v>Cdor. Sonia Garcia</v>
          </cell>
          <cell r="E318" t="str">
            <v>SGP</v>
          </cell>
        </row>
        <row r="319">
          <cell r="A319">
            <v>1334</v>
          </cell>
          <cell r="C319" t="str">
            <v>Gobierno Autónomo Municipal de Chimoré</v>
          </cell>
          <cell r="D319" t="str">
            <v>Cdor. Sonia Garcia</v>
          </cell>
          <cell r="E319" t="str">
            <v>SGP</v>
          </cell>
        </row>
        <row r="320">
          <cell r="A320">
            <v>1335</v>
          </cell>
          <cell r="C320" t="str">
            <v>Gobierno Autónomo Municipal de Puerto Villarroel</v>
          </cell>
          <cell r="D320" t="str">
            <v>Cdor. Sonia Garcia</v>
          </cell>
          <cell r="E320" t="str">
            <v>SGP</v>
          </cell>
        </row>
        <row r="321">
          <cell r="A321">
            <v>1336</v>
          </cell>
          <cell r="C321" t="str">
            <v>Gobierno Autónomo Municipal de Arani</v>
          </cell>
          <cell r="D321" t="str">
            <v>Cdor. Sonia Garcia</v>
          </cell>
          <cell r="E321" t="str">
            <v>SGP</v>
          </cell>
        </row>
        <row r="322">
          <cell r="A322">
            <v>1337</v>
          </cell>
          <cell r="C322" t="str">
            <v>Gobierno Autónomo Municipal de Vacas</v>
          </cell>
          <cell r="D322" t="str">
            <v>Cdor. Sonia Garcia</v>
          </cell>
          <cell r="E322" t="str">
            <v>SGP</v>
          </cell>
        </row>
        <row r="323">
          <cell r="A323">
            <v>1338</v>
          </cell>
          <cell r="C323" t="str">
            <v>Gobierno Autónomo Municipal de Arque</v>
          </cell>
          <cell r="D323" t="str">
            <v>Cdor. Sonia Garcia</v>
          </cell>
          <cell r="E323" t="str">
            <v>SGP</v>
          </cell>
        </row>
        <row r="324">
          <cell r="A324">
            <v>1339</v>
          </cell>
          <cell r="C324" t="str">
            <v>Gobierno Autónomo Municipal de Tacopaya</v>
          </cell>
          <cell r="D324" t="str">
            <v>Cdor. Sonia Garcia</v>
          </cell>
          <cell r="E324" t="str">
            <v>SGP</v>
          </cell>
        </row>
        <row r="325">
          <cell r="A325">
            <v>1340</v>
          </cell>
          <cell r="C325" t="str">
            <v>Gobierno Autónomo Municipal de Bolivar</v>
          </cell>
          <cell r="D325" t="str">
            <v>Cdor. Sonia Garcia</v>
          </cell>
          <cell r="E325" t="str">
            <v>SGP</v>
          </cell>
        </row>
        <row r="326">
          <cell r="A326">
            <v>1341</v>
          </cell>
          <cell r="C326" t="str">
            <v>Gobierno Autónomo Municipal de Tiraque</v>
          </cell>
          <cell r="D326" t="str">
            <v>Cdor. Sonia Garcia</v>
          </cell>
          <cell r="E326" t="str">
            <v>SGP</v>
          </cell>
        </row>
        <row r="327">
          <cell r="A327">
            <v>1342</v>
          </cell>
          <cell r="C327" t="str">
            <v>Gobierno Autónomo Municipal de Mizque</v>
          </cell>
          <cell r="D327" t="str">
            <v>Cdor. Sonia Garcia</v>
          </cell>
          <cell r="E327" t="str">
            <v>SGP</v>
          </cell>
        </row>
        <row r="328">
          <cell r="A328">
            <v>1343</v>
          </cell>
          <cell r="C328" t="str">
            <v>Gobierno Autónomo Municipal de Vila Vila</v>
          </cell>
          <cell r="D328" t="str">
            <v>Cdor. Sonia Garcia</v>
          </cell>
          <cell r="E328" t="str">
            <v>SGP</v>
          </cell>
        </row>
        <row r="329">
          <cell r="A329">
            <v>1344</v>
          </cell>
          <cell r="C329" t="str">
            <v>Gobierno Autónomo Municipal de Alalay</v>
          </cell>
          <cell r="D329" t="str">
            <v>Cdor. Sonia Garcia</v>
          </cell>
          <cell r="E329" t="str">
            <v>SGP</v>
          </cell>
        </row>
        <row r="330">
          <cell r="A330">
            <v>1345</v>
          </cell>
          <cell r="C330" t="str">
            <v>Gobierno Autónomo Municipal de Entre Rios</v>
          </cell>
          <cell r="D330" t="str">
            <v>Cdor. Sonia Garcia</v>
          </cell>
          <cell r="E330" t="str">
            <v>SGP</v>
          </cell>
        </row>
        <row r="331">
          <cell r="A331">
            <v>1346</v>
          </cell>
          <cell r="C331" t="str">
            <v>Gobierno Autónomo Municipal de Cocapata</v>
          </cell>
          <cell r="D331" t="str">
            <v>Cdor. Sonia Garcia</v>
          </cell>
          <cell r="E331" t="str">
            <v>SGP</v>
          </cell>
        </row>
        <row r="332">
          <cell r="A332">
            <v>1347</v>
          </cell>
          <cell r="C332" t="str">
            <v>Gobierno Autónomo Municipal de Shinahota</v>
          </cell>
          <cell r="D332" t="str">
            <v>Cdor. Sonia Garcia</v>
          </cell>
          <cell r="E332" t="str">
            <v>SGP</v>
          </cell>
        </row>
        <row r="333">
          <cell r="A333">
            <v>1401</v>
          </cell>
          <cell r="C333" t="str">
            <v>Gobierno Autónomo Municipal de Oruro</v>
          </cell>
          <cell r="D333" t="str">
            <v>Cdor. Sonia Garcia</v>
          </cell>
          <cell r="E333" t="str">
            <v>SGP</v>
          </cell>
        </row>
        <row r="334">
          <cell r="A334">
            <v>1402</v>
          </cell>
          <cell r="C334" t="str">
            <v>Gobierno Autónomo Municipal de Caracollo</v>
          </cell>
          <cell r="D334" t="str">
            <v>Cdor. Sonia Garcia</v>
          </cell>
          <cell r="E334" t="str">
            <v>SGP</v>
          </cell>
        </row>
        <row r="335">
          <cell r="A335">
            <v>1403</v>
          </cell>
          <cell r="C335" t="str">
            <v>Gobierno Autónomo Municipal de El Choro</v>
          </cell>
          <cell r="D335" t="str">
            <v>Cdor. Sonia Garcia</v>
          </cell>
          <cell r="E335" t="str">
            <v>SGP</v>
          </cell>
        </row>
        <row r="336">
          <cell r="A336">
            <v>1404</v>
          </cell>
          <cell r="C336" t="str">
            <v>Gobierno Autónomo Municipal de Challapata</v>
          </cell>
          <cell r="D336" t="str">
            <v>Cdor. Sonia Garcia</v>
          </cell>
          <cell r="E336" t="str">
            <v>SGP</v>
          </cell>
        </row>
        <row r="337">
          <cell r="A337">
            <v>1405</v>
          </cell>
          <cell r="C337" t="str">
            <v>Gobierno Autónomo Municipal de Santuario de Quillacas</v>
          </cell>
          <cell r="D337" t="str">
            <v>Cdor. Sonia Garcia</v>
          </cell>
          <cell r="E337" t="str">
            <v>SGP</v>
          </cell>
        </row>
        <row r="338">
          <cell r="A338">
            <v>1406</v>
          </cell>
          <cell r="C338" t="str">
            <v>Gobierno Autónomo Municipal de Huanuni</v>
          </cell>
          <cell r="D338" t="str">
            <v>Cdor. Sonia Garcia</v>
          </cell>
          <cell r="E338" t="str">
            <v>SGP</v>
          </cell>
        </row>
        <row r="339">
          <cell r="A339">
            <v>1407</v>
          </cell>
          <cell r="C339" t="str">
            <v>Gobierno Autónomo Municipal de Machacamarca</v>
          </cell>
          <cell r="D339" t="str">
            <v>Cdor. Sonia Garcia</v>
          </cell>
          <cell r="E339" t="str">
            <v>SGP</v>
          </cell>
        </row>
        <row r="340">
          <cell r="A340">
            <v>1408</v>
          </cell>
          <cell r="C340" t="str">
            <v>Gobierno Autónomo Municipal de Poopó (Villa Poopó)</v>
          </cell>
          <cell r="D340" t="str">
            <v>Cdor. Sonia Garcia</v>
          </cell>
          <cell r="E340" t="str">
            <v>SGP</v>
          </cell>
        </row>
        <row r="341">
          <cell r="A341">
            <v>1409</v>
          </cell>
          <cell r="C341" t="str">
            <v>Gobierno Autónomo Municipal de Pazña</v>
          </cell>
          <cell r="D341" t="str">
            <v>Cdor. Sonia Garcia</v>
          </cell>
          <cell r="E341" t="str">
            <v>SGP</v>
          </cell>
        </row>
        <row r="342">
          <cell r="A342">
            <v>1410</v>
          </cell>
          <cell r="C342" t="str">
            <v>Gobierno Autónomo Municipal de Antequera</v>
          </cell>
          <cell r="D342" t="str">
            <v>Cdor. Sonia Garcia</v>
          </cell>
          <cell r="E342" t="str">
            <v>SGP</v>
          </cell>
        </row>
        <row r="343">
          <cell r="A343">
            <v>1411</v>
          </cell>
          <cell r="C343" t="str">
            <v>Gobierno Autónomo Municipal de Eucaliptus</v>
          </cell>
          <cell r="D343" t="str">
            <v>Cdor. Sonia Garcia</v>
          </cell>
          <cell r="E343" t="str">
            <v>SGP</v>
          </cell>
        </row>
        <row r="344">
          <cell r="A344">
            <v>1412</v>
          </cell>
          <cell r="C344" t="str">
            <v>Gobierno Autónomo Municipal de Santiago de Huari</v>
          </cell>
          <cell r="D344" t="str">
            <v>Cdor. Sonia Garcia</v>
          </cell>
          <cell r="E344" t="str">
            <v>SGP</v>
          </cell>
        </row>
        <row r="345">
          <cell r="A345">
            <v>1413</v>
          </cell>
          <cell r="C345" t="str">
            <v>Gobierno Autónomo Municipal de Totora</v>
          </cell>
          <cell r="D345" t="str">
            <v>Cdor. Sonia Garcia</v>
          </cell>
          <cell r="E345" t="str">
            <v>SGP</v>
          </cell>
        </row>
        <row r="346">
          <cell r="A346">
            <v>1414</v>
          </cell>
          <cell r="C346" t="str">
            <v>Gobierno Autónomo Municipal de Corque</v>
          </cell>
          <cell r="D346" t="str">
            <v>Cdor. Sonia Garcia</v>
          </cell>
          <cell r="E346" t="str">
            <v>SGP</v>
          </cell>
        </row>
        <row r="347">
          <cell r="A347">
            <v>1415</v>
          </cell>
          <cell r="C347" t="str">
            <v>Gobierno Autónomo Municipal de Choquecota</v>
          </cell>
          <cell r="D347" t="str">
            <v>Cdor. Sonia Garcia</v>
          </cell>
          <cell r="E347" t="str">
            <v>SGP</v>
          </cell>
        </row>
        <row r="348">
          <cell r="A348">
            <v>1416</v>
          </cell>
          <cell r="C348" t="str">
            <v>Gobierno Autónomo Municipal de Curahuara de Carangas</v>
          </cell>
          <cell r="D348" t="str">
            <v>Cdor. Sonia Garcia</v>
          </cell>
          <cell r="E348" t="str">
            <v>SGP</v>
          </cell>
        </row>
        <row r="349">
          <cell r="A349">
            <v>1417</v>
          </cell>
          <cell r="C349" t="str">
            <v>Gobierno Autónomo Municipal de Turco</v>
          </cell>
          <cell r="D349" t="str">
            <v>Cdor. Sonia Garcia</v>
          </cell>
          <cell r="E349" t="str">
            <v>SGP</v>
          </cell>
        </row>
        <row r="350">
          <cell r="A350">
            <v>1418</v>
          </cell>
          <cell r="C350" t="str">
            <v>Gobierno Autónomo Municipal de Huachacalla</v>
          </cell>
          <cell r="D350" t="str">
            <v>Cdor. Sonia Garcia</v>
          </cell>
          <cell r="E350" t="str">
            <v>SGP</v>
          </cell>
        </row>
        <row r="351">
          <cell r="A351">
            <v>1419</v>
          </cell>
          <cell r="C351" t="str">
            <v>Gobierno Autónomo Municipal de Escara</v>
          </cell>
          <cell r="D351" t="str">
            <v>Cdor. Sonia Garcia</v>
          </cell>
          <cell r="E351" t="str">
            <v>SGP</v>
          </cell>
        </row>
        <row r="352">
          <cell r="A352">
            <v>1420</v>
          </cell>
          <cell r="C352" t="str">
            <v>Gobierno Autónomo Municipal de Cruz de Machacamarca</v>
          </cell>
          <cell r="D352" t="str">
            <v>Cdor. Sonia Garcia</v>
          </cell>
          <cell r="E352" t="str">
            <v>SGP</v>
          </cell>
        </row>
        <row r="353">
          <cell r="A353">
            <v>1421</v>
          </cell>
          <cell r="C353" t="str">
            <v>Gobierno Autónomo Municipal de Yunguyo de Litoral</v>
          </cell>
          <cell r="D353" t="str">
            <v>Cdor. Sonia Garcia</v>
          </cell>
          <cell r="E353" t="str">
            <v>SGP</v>
          </cell>
        </row>
        <row r="354">
          <cell r="A354">
            <v>1422</v>
          </cell>
          <cell r="C354" t="str">
            <v>Gobierno Autónomo Municipal de Esmeralda</v>
          </cell>
          <cell r="D354" t="str">
            <v>Cdor. Sonia Garcia</v>
          </cell>
          <cell r="E354" t="str">
            <v>SGP</v>
          </cell>
        </row>
        <row r="355">
          <cell r="A355">
            <v>1423</v>
          </cell>
          <cell r="C355" t="str">
            <v>Gobierno Autónomo Municipal de Toledo</v>
          </cell>
          <cell r="D355" t="str">
            <v>Cdor. Sonia Garcia</v>
          </cell>
          <cell r="E355" t="str">
            <v>SGP</v>
          </cell>
        </row>
        <row r="356">
          <cell r="A356">
            <v>1424</v>
          </cell>
          <cell r="C356" t="str">
            <v>Gobierno Autónomo Municipal de Andamarca (Santiago de Andamarca)</v>
          </cell>
          <cell r="D356" t="str">
            <v>Cdor. Sonia Garcia</v>
          </cell>
          <cell r="E356" t="str">
            <v>SGP</v>
          </cell>
        </row>
        <row r="357">
          <cell r="A357">
            <v>1425</v>
          </cell>
          <cell r="C357" t="str">
            <v>Gobierno Autónomo Municipal de Belén de Andamarca</v>
          </cell>
          <cell r="D357" t="str">
            <v>Cdor. Sonia Garcia</v>
          </cell>
          <cell r="E357" t="str">
            <v>SGP</v>
          </cell>
        </row>
        <row r="358">
          <cell r="A358">
            <v>1426</v>
          </cell>
          <cell r="C358" t="str">
            <v>Gobierno Autónomo Municipal de Salinas de G. Mendoza</v>
          </cell>
          <cell r="D358" t="str">
            <v>Cdor. Sonia Garcia</v>
          </cell>
          <cell r="E358" t="str">
            <v>SGP</v>
          </cell>
        </row>
        <row r="359">
          <cell r="A359">
            <v>1427</v>
          </cell>
          <cell r="C359" t="str">
            <v>Gobierno Autónomo Municipal de Pampa Aullagas</v>
          </cell>
          <cell r="D359" t="str">
            <v>Cdor. Sonia Garcia</v>
          </cell>
          <cell r="E359" t="str">
            <v>SGP</v>
          </cell>
        </row>
        <row r="360">
          <cell r="A360">
            <v>1428</v>
          </cell>
          <cell r="C360" t="str">
            <v>Gobierno Autónomo Municipal de La Rivera</v>
          </cell>
          <cell r="D360" t="str">
            <v>Cdor. Sonia Garcia</v>
          </cell>
          <cell r="E360" t="str">
            <v>SGP</v>
          </cell>
        </row>
        <row r="361">
          <cell r="A361">
            <v>1429</v>
          </cell>
          <cell r="C361" t="str">
            <v>Gobierno Autónomo Municipal de Todos Santos</v>
          </cell>
          <cell r="D361" t="str">
            <v>Cdor. Sonia Garcia</v>
          </cell>
          <cell r="E361" t="str">
            <v>SGP</v>
          </cell>
        </row>
        <row r="362">
          <cell r="A362">
            <v>1430</v>
          </cell>
          <cell r="C362" t="str">
            <v>Gobierno Autónomo Municipal de Carangas</v>
          </cell>
          <cell r="D362" t="str">
            <v>Cdor. Sonia Garcia</v>
          </cell>
          <cell r="E362" t="str">
            <v>SGP</v>
          </cell>
        </row>
        <row r="363">
          <cell r="A363">
            <v>1431</v>
          </cell>
          <cell r="C363" t="str">
            <v>Gobierno Autónomo Municipal de Sabaya</v>
          </cell>
          <cell r="D363" t="str">
            <v>Cdor. Sonia Garcia</v>
          </cell>
          <cell r="E363" t="str">
            <v>SGP</v>
          </cell>
        </row>
        <row r="364">
          <cell r="A364">
            <v>1432</v>
          </cell>
          <cell r="C364" t="str">
            <v>Gobierno Autónomo Municipal de Coipasa</v>
          </cell>
          <cell r="D364" t="str">
            <v>Cdor. Sonia Garcia</v>
          </cell>
          <cell r="E364" t="str">
            <v>SGP</v>
          </cell>
        </row>
        <row r="365">
          <cell r="A365">
            <v>1434</v>
          </cell>
          <cell r="C365" t="str">
            <v>Gobierno Autónomo Municipal de Huayllamarca (Santiago de Huayllamarca)</v>
          </cell>
          <cell r="D365" t="str">
            <v>Cdor. Sonia Garcia</v>
          </cell>
          <cell r="E365" t="str">
            <v>SGP</v>
          </cell>
        </row>
        <row r="366">
          <cell r="A366">
            <v>1435</v>
          </cell>
          <cell r="C366" t="str">
            <v>Gobierno Autónomo Municipal de Soracachi</v>
          </cell>
          <cell r="D366" t="str">
            <v>Cdor. Sonia Garcia</v>
          </cell>
          <cell r="E366" t="str">
            <v>SGP</v>
          </cell>
        </row>
        <row r="367">
          <cell r="A367">
            <v>1501</v>
          </cell>
          <cell r="C367" t="str">
            <v>Gobierno Autónomo Municipal de Potosí</v>
          </cell>
          <cell r="D367" t="str">
            <v>Cdor. Sonia Garcia</v>
          </cell>
          <cell r="E367" t="str">
            <v>SGP</v>
          </cell>
        </row>
        <row r="368">
          <cell r="A368">
            <v>1502</v>
          </cell>
          <cell r="C368" t="str">
            <v>Gobierno Autónomo Municipal de Tinguipaya</v>
          </cell>
          <cell r="D368" t="str">
            <v>Cdor. Sonia Garcia</v>
          </cell>
          <cell r="E368" t="str">
            <v>SGP</v>
          </cell>
        </row>
        <row r="369">
          <cell r="A369">
            <v>1503</v>
          </cell>
          <cell r="C369" t="str">
            <v>Gobierno Autónomo Municipal de Yocalla</v>
          </cell>
          <cell r="D369" t="str">
            <v>Cdor. Sonia Garcia</v>
          </cell>
          <cell r="E369" t="str">
            <v>SGP</v>
          </cell>
        </row>
        <row r="370">
          <cell r="A370">
            <v>1504</v>
          </cell>
          <cell r="C370" t="str">
            <v>Gobierno Autónomo Municipal de Urmiri</v>
          </cell>
          <cell r="D370" t="str">
            <v>Cdor. Sonia Garcia</v>
          </cell>
          <cell r="E370" t="str">
            <v>SGP</v>
          </cell>
        </row>
        <row r="371">
          <cell r="A371">
            <v>1505</v>
          </cell>
          <cell r="C371" t="str">
            <v>Gobierno Autónomo Municipal de Uncía</v>
          </cell>
          <cell r="D371" t="str">
            <v>Cdor. Sonia Garcia</v>
          </cell>
          <cell r="E371" t="str">
            <v>SGP</v>
          </cell>
        </row>
        <row r="372">
          <cell r="A372">
            <v>1506</v>
          </cell>
          <cell r="C372" t="str">
            <v>Gobierno Autónomo Municipal de Chayanta</v>
          </cell>
          <cell r="D372" t="str">
            <v>Cdor. Sonia Garcia</v>
          </cell>
          <cell r="E372" t="str">
            <v>SGP</v>
          </cell>
        </row>
        <row r="373">
          <cell r="A373">
            <v>1507</v>
          </cell>
          <cell r="C373" t="str">
            <v>Gobierno Autónomo Municipal de Llallagua</v>
          </cell>
          <cell r="D373" t="str">
            <v>Cdor. Sonia Garcia</v>
          </cell>
          <cell r="E373" t="str">
            <v>SGP</v>
          </cell>
        </row>
        <row r="374">
          <cell r="A374">
            <v>1508</v>
          </cell>
          <cell r="C374" t="str">
            <v>Gobierno Autónomo Municipal de Betanzos</v>
          </cell>
          <cell r="D374" t="str">
            <v>Cdor. Sonia Garcia</v>
          </cell>
          <cell r="E374" t="str">
            <v>SGP</v>
          </cell>
        </row>
        <row r="375">
          <cell r="A375">
            <v>1509</v>
          </cell>
          <cell r="C375" t="str">
            <v>Gobierno Autónomo Municipal de Chaqui</v>
          </cell>
          <cell r="D375" t="str">
            <v>Cdor. Sonia Garcia</v>
          </cell>
          <cell r="E375" t="str">
            <v>SGP</v>
          </cell>
        </row>
        <row r="376">
          <cell r="A376">
            <v>1510</v>
          </cell>
          <cell r="C376" t="str">
            <v>Gobierno Autónomo Municipal de Tacobamba</v>
          </cell>
          <cell r="D376" t="str">
            <v>Cdor. Sonia Garcia</v>
          </cell>
          <cell r="E376" t="str">
            <v>SGP</v>
          </cell>
        </row>
        <row r="377">
          <cell r="A377">
            <v>1511</v>
          </cell>
          <cell r="C377" t="str">
            <v>Gobierno Autónomo Municipal de Colquechaca</v>
          </cell>
          <cell r="D377" t="str">
            <v>Cdor. Sonia Garcia</v>
          </cell>
          <cell r="E377" t="str">
            <v>SGP</v>
          </cell>
        </row>
        <row r="378">
          <cell r="A378">
            <v>1512</v>
          </cell>
          <cell r="C378" t="str">
            <v>Gobierno Autónomo Municipal de Ravelo</v>
          </cell>
          <cell r="D378" t="str">
            <v>Cdor. Sonia Garcia</v>
          </cell>
          <cell r="E378" t="str">
            <v>SGP</v>
          </cell>
        </row>
        <row r="379">
          <cell r="A379">
            <v>1513</v>
          </cell>
          <cell r="C379" t="str">
            <v>Gobierno Autónomo Municipal de Pocoata</v>
          </cell>
          <cell r="D379" t="str">
            <v>Cdor. Sonia Garcia</v>
          </cell>
          <cell r="E379" t="str">
            <v>SGP</v>
          </cell>
        </row>
        <row r="380">
          <cell r="A380">
            <v>1514</v>
          </cell>
          <cell r="C380" t="str">
            <v>Gobierno Autónomo Municipal de Ocurí</v>
          </cell>
          <cell r="D380" t="str">
            <v>Cdor. Sonia Garcia</v>
          </cell>
          <cell r="E380" t="str">
            <v>SGP</v>
          </cell>
        </row>
        <row r="381">
          <cell r="A381">
            <v>1515</v>
          </cell>
          <cell r="C381" t="str">
            <v>Gobierno Autónomo Municipal de San Pedro de Buena Vista</v>
          </cell>
          <cell r="D381" t="str">
            <v>Cdor. Sonia Garcia</v>
          </cell>
          <cell r="E381" t="str">
            <v>SGP</v>
          </cell>
        </row>
        <row r="382">
          <cell r="A382">
            <v>1516</v>
          </cell>
          <cell r="C382" t="str">
            <v>Gobierno Autónomo Municipal de Toro Toro</v>
          </cell>
          <cell r="D382" t="str">
            <v>Cdor. Sonia Garcia</v>
          </cell>
          <cell r="E382" t="str">
            <v>SGP</v>
          </cell>
        </row>
        <row r="383">
          <cell r="A383">
            <v>1517</v>
          </cell>
          <cell r="C383" t="str">
            <v>Gobierno Autónomo Municipal de Cotagaita</v>
          </cell>
          <cell r="D383" t="str">
            <v>Cdor. Sonia Garcia</v>
          </cell>
          <cell r="E383" t="str">
            <v>SGP</v>
          </cell>
        </row>
        <row r="384">
          <cell r="A384">
            <v>1518</v>
          </cell>
          <cell r="C384" t="str">
            <v>Gobierno Autónomo Municipal de Vitichi</v>
          </cell>
          <cell r="D384" t="str">
            <v>Cdor. Sonia Garcia</v>
          </cell>
          <cell r="E384" t="str">
            <v>SGP</v>
          </cell>
        </row>
        <row r="385">
          <cell r="A385">
            <v>1519</v>
          </cell>
          <cell r="C385" t="str">
            <v>Gobierno Autónomo Municipal de Tupiza</v>
          </cell>
          <cell r="D385" t="str">
            <v>Cdor. Sonia Garcia</v>
          </cell>
          <cell r="E385" t="str">
            <v>SGP</v>
          </cell>
        </row>
        <row r="386">
          <cell r="A386">
            <v>1520</v>
          </cell>
          <cell r="C386" t="str">
            <v>Gobierno Autónomo Municipal de Atocha</v>
          </cell>
          <cell r="D386" t="str">
            <v>Cdor. Sonia Garcia</v>
          </cell>
          <cell r="E386" t="str">
            <v>SGP</v>
          </cell>
        </row>
        <row r="387">
          <cell r="A387">
            <v>1521</v>
          </cell>
          <cell r="C387" t="str">
            <v>Gobierno Autónomo Municipal de Colcha"K" (Villa Martín)</v>
          </cell>
          <cell r="D387" t="str">
            <v>Cdor. Sonia Garcia</v>
          </cell>
          <cell r="E387" t="str">
            <v>SGP</v>
          </cell>
        </row>
        <row r="388">
          <cell r="A388">
            <v>1522</v>
          </cell>
          <cell r="C388" t="str">
            <v>Gobierno Autónomo Municipal de San Pedro de Quemes</v>
          </cell>
          <cell r="D388" t="str">
            <v>Cdor. Sonia Garcia</v>
          </cell>
          <cell r="E388" t="str">
            <v>SGP</v>
          </cell>
        </row>
        <row r="389">
          <cell r="A389">
            <v>1523</v>
          </cell>
          <cell r="C389" t="str">
            <v>Gobierno Autónomo Municipal de San Pablo de Lípez</v>
          </cell>
          <cell r="D389" t="str">
            <v>Cdor. Sonia Garcia</v>
          </cell>
          <cell r="E389" t="str">
            <v>SGP</v>
          </cell>
        </row>
        <row r="390">
          <cell r="A390">
            <v>1524</v>
          </cell>
          <cell r="C390" t="str">
            <v>Gobierno Autónomo Municipal de Mojinete</v>
          </cell>
          <cell r="D390" t="str">
            <v>Cdor. Sonia Garcia</v>
          </cell>
          <cell r="E390" t="str">
            <v>SGP</v>
          </cell>
        </row>
        <row r="391">
          <cell r="A391">
            <v>1525</v>
          </cell>
          <cell r="C391" t="str">
            <v>Gobierno Autónomo Municipal de San Antonio de Esmoruco</v>
          </cell>
          <cell r="D391" t="str">
            <v>Cdor. Sonia Garcia</v>
          </cell>
          <cell r="E391" t="str">
            <v>SGP</v>
          </cell>
        </row>
        <row r="392">
          <cell r="A392">
            <v>1526</v>
          </cell>
          <cell r="C392" t="str">
            <v>Gobierno Autónomo Municipal de Sacaca (Villa de Sacaca)</v>
          </cell>
          <cell r="D392" t="str">
            <v>Cdor. Sonia Garcia</v>
          </cell>
          <cell r="E392" t="str">
            <v>SGP</v>
          </cell>
        </row>
        <row r="393">
          <cell r="A393">
            <v>1527</v>
          </cell>
          <cell r="C393" t="str">
            <v>Gobierno Autónomo Municipal de Caripuyo</v>
          </cell>
          <cell r="D393" t="str">
            <v>Cdor. Sonia Garcia</v>
          </cell>
          <cell r="E393" t="str">
            <v>SGP</v>
          </cell>
        </row>
        <row r="394">
          <cell r="A394">
            <v>1528</v>
          </cell>
          <cell r="C394" t="str">
            <v>Gobierno Autónomo Municipal de Puna (Villa Talavera)</v>
          </cell>
          <cell r="D394" t="str">
            <v>Cdor. Sonia Garcia</v>
          </cell>
          <cell r="E394" t="str">
            <v>SGP</v>
          </cell>
        </row>
        <row r="395">
          <cell r="A395">
            <v>1529</v>
          </cell>
          <cell r="C395" t="str">
            <v>Gobierno Autónomo Municipal de Caiza "D"</v>
          </cell>
          <cell r="D395" t="str">
            <v>Cdor. Sonia Garcia</v>
          </cell>
          <cell r="E395" t="str">
            <v>SGP</v>
          </cell>
        </row>
        <row r="396">
          <cell r="A396">
            <v>1530</v>
          </cell>
          <cell r="C396" t="str">
            <v>Gobierno Autónomo Municipal de Uyuni</v>
          </cell>
          <cell r="D396" t="str">
            <v>Cdor. Sonia Garcia</v>
          </cell>
          <cell r="E396" t="str">
            <v>SGP</v>
          </cell>
        </row>
        <row r="397">
          <cell r="A397">
            <v>1531</v>
          </cell>
          <cell r="C397" t="str">
            <v>Gobierno Autónomo Municipal de Tomave</v>
          </cell>
          <cell r="D397" t="str">
            <v>Cdor. Sonia Garcia</v>
          </cell>
          <cell r="E397" t="str">
            <v>SGP</v>
          </cell>
        </row>
        <row r="398">
          <cell r="A398">
            <v>1532</v>
          </cell>
          <cell r="C398" t="str">
            <v>Gobierno Autónomo Municipal de Porco</v>
          </cell>
          <cell r="D398" t="str">
            <v>Cdor. Sonia Garcia</v>
          </cell>
          <cell r="E398" t="str">
            <v>SGP</v>
          </cell>
        </row>
        <row r="399">
          <cell r="A399">
            <v>1533</v>
          </cell>
          <cell r="C399" t="str">
            <v>Gobierno Autónomo Municipal de Arampampa</v>
          </cell>
          <cell r="D399" t="str">
            <v>Cdor. Sonia Garcia</v>
          </cell>
          <cell r="E399" t="str">
            <v>SGP</v>
          </cell>
        </row>
        <row r="400">
          <cell r="A400">
            <v>1534</v>
          </cell>
          <cell r="C400" t="str">
            <v>Gobierno Autónomo Municipal de Acasio</v>
          </cell>
          <cell r="D400" t="str">
            <v>Cdor. Sonia Garcia</v>
          </cell>
          <cell r="E400" t="str">
            <v>SGP</v>
          </cell>
        </row>
        <row r="401">
          <cell r="A401">
            <v>1535</v>
          </cell>
          <cell r="C401" t="str">
            <v>Gobierno Autónomo Municipal de Llica</v>
          </cell>
          <cell r="D401" t="str">
            <v>Cdor. Sonia Garcia</v>
          </cell>
          <cell r="E401" t="str">
            <v>SGP</v>
          </cell>
        </row>
        <row r="402">
          <cell r="A402">
            <v>1536</v>
          </cell>
          <cell r="C402" t="str">
            <v>Gobierno Autónomo Municipal de Tahua</v>
          </cell>
          <cell r="D402" t="str">
            <v>Cdor. Sonia Garcia</v>
          </cell>
          <cell r="E402" t="str">
            <v>SGP</v>
          </cell>
        </row>
        <row r="403">
          <cell r="A403">
            <v>1537</v>
          </cell>
          <cell r="C403" t="str">
            <v>Gobierno Autónomo Municipal de Villazón</v>
          </cell>
          <cell r="D403" t="str">
            <v>Cdor. Sonia Garcia</v>
          </cell>
          <cell r="E403" t="str">
            <v>SGP</v>
          </cell>
        </row>
        <row r="404">
          <cell r="A404">
            <v>1538</v>
          </cell>
          <cell r="C404" t="str">
            <v>Gobierno Autónomo Municipal de San Agustín</v>
          </cell>
          <cell r="D404" t="str">
            <v>Cdor. Sonia Garcia</v>
          </cell>
          <cell r="E404" t="str">
            <v>SGP</v>
          </cell>
        </row>
        <row r="405">
          <cell r="A405">
            <v>1539</v>
          </cell>
          <cell r="C405" t="str">
            <v>Gobierno Autónomo Municipal de Ckochas</v>
          </cell>
          <cell r="D405" t="str">
            <v>Cdor. Sonia Garcia</v>
          </cell>
          <cell r="E405" t="str">
            <v>SGP</v>
          </cell>
        </row>
        <row r="406">
          <cell r="A406">
            <v>1540</v>
          </cell>
          <cell r="C406" t="str">
            <v>Gobierno Autónomo Municipal de Chuquihuta Ayllu Jucumani</v>
          </cell>
          <cell r="D406" t="str">
            <v>Cdor. Sonia Garcia</v>
          </cell>
          <cell r="E406" t="str">
            <v>SGP</v>
          </cell>
        </row>
        <row r="407">
          <cell r="A407">
            <v>1601</v>
          </cell>
          <cell r="C407" t="str">
            <v>Gobierno Autónomo Municipal de Tarija</v>
          </cell>
          <cell r="D407" t="str">
            <v>Cdor. Sonia Garcia</v>
          </cell>
          <cell r="E407" t="str">
            <v>SGP</v>
          </cell>
        </row>
        <row r="408">
          <cell r="A408">
            <v>1602</v>
          </cell>
          <cell r="C408" t="str">
            <v>Gobierno Autónomo Municipal de Padcaya</v>
          </cell>
          <cell r="D408" t="str">
            <v>Cdor. Sonia Garcia</v>
          </cell>
          <cell r="E408" t="str">
            <v>SGP</v>
          </cell>
        </row>
        <row r="409">
          <cell r="A409">
            <v>1603</v>
          </cell>
          <cell r="C409" t="str">
            <v>Gobierno Autónomo Municipal de Bermejo</v>
          </cell>
          <cell r="D409" t="str">
            <v>Cdor. Sonia Garcia</v>
          </cell>
          <cell r="E409" t="str">
            <v>SGP</v>
          </cell>
        </row>
        <row r="410">
          <cell r="A410">
            <v>1604</v>
          </cell>
          <cell r="C410" t="str">
            <v>Gobierno Autónomo Municipal de Yacuiba</v>
          </cell>
          <cell r="D410" t="str">
            <v>Cdor. Sonia Garcia</v>
          </cell>
          <cell r="E410" t="str">
            <v>SGP</v>
          </cell>
        </row>
        <row r="411">
          <cell r="A411">
            <v>1605</v>
          </cell>
          <cell r="C411" t="str">
            <v>Gobierno Autónomo Municipal de Caraparí</v>
          </cell>
          <cell r="D411" t="str">
            <v>Cdor. Sonia Garcia</v>
          </cell>
          <cell r="E411" t="str">
            <v>SGP</v>
          </cell>
        </row>
        <row r="412">
          <cell r="A412">
            <v>1606</v>
          </cell>
          <cell r="C412" t="str">
            <v>Gobierno Autónomo Municipal de Villamontes</v>
          </cell>
          <cell r="D412" t="str">
            <v>Cdor. Sonia Garcia</v>
          </cell>
          <cell r="E412" t="str">
            <v>SGP</v>
          </cell>
        </row>
        <row r="413">
          <cell r="A413">
            <v>1607</v>
          </cell>
          <cell r="C413" t="str">
            <v>Gobierno Autónomo Municipal de Uriondo (Concepción)</v>
          </cell>
          <cell r="D413" t="str">
            <v>Cdor. Sonia Garcia</v>
          </cell>
          <cell r="E413" t="str">
            <v>SGP</v>
          </cell>
        </row>
        <row r="414">
          <cell r="A414">
            <v>1608</v>
          </cell>
          <cell r="C414" t="str">
            <v>Gobierno Autónomo Municipal de Yunchara</v>
          </cell>
          <cell r="D414" t="str">
            <v>Cdor. Sonia Garcia</v>
          </cell>
          <cell r="E414" t="str">
            <v>SGP</v>
          </cell>
        </row>
        <row r="415">
          <cell r="A415">
            <v>1609</v>
          </cell>
          <cell r="C415" t="str">
            <v>Gobierno Autónomo Municipal de San Lorenzo</v>
          </cell>
          <cell r="D415" t="str">
            <v>Cdor. Sonia Garcia</v>
          </cell>
          <cell r="E415" t="str">
            <v>SGP</v>
          </cell>
        </row>
        <row r="416">
          <cell r="A416">
            <v>1610</v>
          </cell>
          <cell r="C416" t="str">
            <v>Gobierno Autónomo Municipal de El Puente</v>
          </cell>
          <cell r="D416" t="str">
            <v>Cdor. Sonia Garcia</v>
          </cell>
          <cell r="E416" t="str">
            <v>SGP</v>
          </cell>
        </row>
        <row r="417">
          <cell r="A417">
            <v>1611</v>
          </cell>
          <cell r="C417" t="str">
            <v>Gobierno Autónomo Municipal de Entre Ríos</v>
          </cell>
          <cell r="D417" t="str">
            <v>Cdor. Sonia Garcia</v>
          </cell>
          <cell r="E417" t="str">
            <v>SGP</v>
          </cell>
        </row>
        <row r="418">
          <cell r="A418">
            <v>1701</v>
          </cell>
          <cell r="C418" t="str">
            <v>Gobierno Autónomo Municipal de Santa Cruz de La Sierra</v>
          </cell>
          <cell r="D418" t="str">
            <v>Cdor. Sonia Garcia</v>
          </cell>
          <cell r="E418" t="str">
            <v>SGP</v>
          </cell>
        </row>
        <row r="419">
          <cell r="A419">
            <v>1702</v>
          </cell>
          <cell r="C419" t="str">
            <v>Gobierno Autónomo Municipal de Cotoca</v>
          </cell>
          <cell r="D419" t="str">
            <v>Cdor. Sonia Garcia</v>
          </cell>
          <cell r="E419" t="str">
            <v>SGP</v>
          </cell>
        </row>
        <row r="420">
          <cell r="A420">
            <v>1703</v>
          </cell>
          <cell r="C420" t="str">
            <v>Gobierno Autónomo Municipal de Porongo (Ayacucho)</v>
          </cell>
          <cell r="D420" t="str">
            <v>Cdor. Sonia Garcia</v>
          </cell>
          <cell r="E420" t="str">
            <v>SGP</v>
          </cell>
        </row>
        <row r="421">
          <cell r="A421">
            <v>1704</v>
          </cell>
          <cell r="C421" t="str">
            <v>Gobierno Autónomo Municipal de La Guardia</v>
          </cell>
          <cell r="D421" t="str">
            <v>Cdor. Sonia Garcia</v>
          </cell>
          <cell r="E421" t="str">
            <v>SGP</v>
          </cell>
        </row>
        <row r="422">
          <cell r="A422">
            <v>1705</v>
          </cell>
          <cell r="C422" t="str">
            <v>Gobierno Autónomo Municipal de El Torno</v>
          </cell>
          <cell r="D422" t="str">
            <v>Cdor. Sonia Garcia</v>
          </cell>
          <cell r="E422" t="str">
            <v>SGP</v>
          </cell>
        </row>
        <row r="423">
          <cell r="A423">
            <v>1706</v>
          </cell>
          <cell r="C423" t="str">
            <v>Gobierno Autónomo Municipal de Warnes</v>
          </cell>
          <cell r="D423" t="str">
            <v>Cdor. Sonia Garcia</v>
          </cell>
          <cell r="E423" t="str">
            <v>SGP</v>
          </cell>
        </row>
        <row r="424">
          <cell r="A424">
            <v>1707</v>
          </cell>
          <cell r="C424" t="str">
            <v>Gobierno Autónomo Municipal de San Ignacio (San Ignacio de Velasco)</v>
          </cell>
          <cell r="D424" t="str">
            <v>Cdor. Sonia Garcia</v>
          </cell>
          <cell r="E424" t="str">
            <v>SGP</v>
          </cell>
        </row>
        <row r="425">
          <cell r="A425">
            <v>1708</v>
          </cell>
          <cell r="C425" t="str">
            <v>Gobierno Autónomo Municipal de San Miguel (San Miguel de Velasco)</v>
          </cell>
          <cell r="D425" t="str">
            <v>Cdor. Sonia Garcia</v>
          </cell>
          <cell r="E425" t="str">
            <v>SGP</v>
          </cell>
        </row>
        <row r="426">
          <cell r="A426">
            <v>1709</v>
          </cell>
          <cell r="C426" t="str">
            <v>Gobierno Autónomo Municipal de San Rafael</v>
          </cell>
          <cell r="D426" t="str">
            <v>Cdor. Sonia Garcia</v>
          </cell>
          <cell r="E426" t="str">
            <v>SGP</v>
          </cell>
        </row>
        <row r="427">
          <cell r="A427">
            <v>1710</v>
          </cell>
          <cell r="C427" t="str">
            <v>Gobierno Autónomo Municipal de Buena Vista</v>
          </cell>
          <cell r="D427" t="str">
            <v>Cdor. Sonia Garcia</v>
          </cell>
          <cell r="E427" t="str">
            <v>SGP</v>
          </cell>
        </row>
        <row r="428">
          <cell r="A428">
            <v>1711</v>
          </cell>
          <cell r="C428" t="str">
            <v>Gobierno Autónomo Municipal de San Carlos</v>
          </cell>
          <cell r="D428" t="str">
            <v>Cdor. Sonia Garcia</v>
          </cell>
          <cell r="E428" t="str">
            <v>SGP</v>
          </cell>
        </row>
        <row r="429">
          <cell r="A429">
            <v>1712</v>
          </cell>
          <cell r="C429" t="str">
            <v>Gobierno Autónomo Municipal de Yapacaní</v>
          </cell>
          <cell r="D429" t="str">
            <v>Cdor. Sonia Garcia</v>
          </cell>
          <cell r="E429" t="str">
            <v>SGP</v>
          </cell>
        </row>
        <row r="430">
          <cell r="A430">
            <v>1713</v>
          </cell>
          <cell r="C430" t="str">
            <v>Gobierno Autónomo Municipal de San José</v>
          </cell>
          <cell r="D430" t="str">
            <v>Cdor. Sonia Garcia</v>
          </cell>
          <cell r="E430" t="str">
            <v>SGP</v>
          </cell>
        </row>
        <row r="431">
          <cell r="A431">
            <v>1714</v>
          </cell>
          <cell r="C431" t="str">
            <v>Gobierno Autónomo Municipal de Pailón</v>
          </cell>
          <cell r="D431" t="str">
            <v>Cdor. Sonia Garcia</v>
          </cell>
          <cell r="E431" t="str">
            <v>SGP</v>
          </cell>
        </row>
        <row r="432">
          <cell r="A432">
            <v>1715</v>
          </cell>
          <cell r="C432" t="str">
            <v>Gobierno Autónomo Municipal de Roboré</v>
          </cell>
          <cell r="D432" t="str">
            <v>Cdor. Sonia Garcia</v>
          </cell>
          <cell r="E432" t="str">
            <v>SGP</v>
          </cell>
        </row>
        <row r="433">
          <cell r="A433">
            <v>1716</v>
          </cell>
          <cell r="C433" t="str">
            <v>Gobierno Autónomo Municipal de Portachuelo</v>
          </cell>
          <cell r="D433" t="str">
            <v>Cdor. Sonia Garcia</v>
          </cell>
          <cell r="E433" t="str">
            <v>SGP</v>
          </cell>
        </row>
        <row r="434">
          <cell r="A434">
            <v>1717</v>
          </cell>
          <cell r="C434" t="str">
            <v>Gobierno Autónomo Municipal de Santa Rosa del Sara</v>
          </cell>
          <cell r="D434" t="str">
            <v>Cdor. Sonia Garcia</v>
          </cell>
          <cell r="E434" t="str">
            <v>SGP</v>
          </cell>
        </row>
        <row r="435">
          <cell r="A435">
            <v>1718</v>
          </cell>
          <cell r="C435" t="str">
            <v>Gobierno Autónomo Municipal de Lagunillas</v>
          </cell>
          <cell r="D435" t="str">
            <v>Cdor. Sonia Garcia</v>
          </cell>
          <cell r="E435" t="str">
            <v>SGP</v>
          </cell>
        </row>
        <row r="436">
          <cell r="A436">
            <v>1720</v>
          </cell>
          <cell r="C436" t="str">
            <v>Gobierno Autónomo Municipal de Cabezas</v>
          </cell>
          <cell r="D436" t="str">
            <v>Cdor. Sonia Garcia</v>
          </cell>
          <cell r="E436" t="str">
            <v>SGP</v>
          </cell>
        </row>
        <row r="437">
          <cell r="A437">
            <v>1721</v>
          </cell>
          <cell r="C437" t="str">
            <v>Gobierno Autónomo Municipal de Cuevo</v>
          </cell>
          <cell r="D437" t="str">
            <v>Cdor. Sonia Garcia</v>
          </cell>
          <cell r="E437" t="str">
            <v>SGP</v>
          </cell>
        </row>
        <row r="438">
          <cell r="A438">
            <v>1722</v>
          </cell>
          <cell r="C438" t="str">
            <v>Gobierno Autónomo Municipal de Gutiérrez</v>
          </cell>
          <cell r="D438" t="str">
            <v>Cdor. Sonia Garcia</v>
          </cell>
          <cell r="E438" t="str">
            <v>SGP</v>
          </cell>
        </row>
        <row r="439">
          <cell r="A439">
            <v>1723</v>
          </cell>
          <cell r="C439" t="str">
            <v>Gobierno Autónomo Municipal de Camiri</v>
          </cell>
          <cell r="D439" t="str">
            <v>Cdor. Sonia Garcia</v>
          </cell>
          <cell r="E439" t="str">
            <v>SGP</v>
          </cell>
        </row>
        <row r="440">
          <cell r="A440">
            <v>1724</v>
          </cell>
          <cell r="C440" t="str">
            <v>Gobierno Autónomo Municipal de Boyuibe</v>
          </cell>
          <cell r="D440" t="str">
            <v>Cdor. Sonia Garcia</v>
          </cell>
          <cell r="E440" t="str">
            <v>SGP</v>
          </cell>
        </row>
        <row r="441">
          <cell r="A441">
            <v>1725</v>
          </cell>
          <cell r="C441" t="str">
            <v>Gobierno Autónomo Municipal de Vallegrande</v>
          </cell>
          <cell r="D441" t="str">
            <v>Cdor. Sonia Garcia</v>
          </cell>
          <cell r="E441" t="str">
            <v>SGP</v>
          </cell>
        </row>
        <row r="442">
          <cell r="A442">
            <v>1726</v>
          </cell>
          <cell r="C442" t="str">
            <v>Gobierno Autónomo Municipal de Trigal</v>
          </cell>
          <cell r="D442" t="str">
            <v>Cdor. Sonia Garcia</v>
          </cell>
          <cell r="E442" t="str">
            <v>SGP</v>
          </cell>
        </row>
        <row r="443">
          <cell r="A443">
            <v>1727</v>
          </cell>
          <cell r="C443" t="str">
            <v>Gobierno Autónomo Municipal de Moro Moro</v>
          </cell>
          <cell r="D443" t="str">
            <v>Cdor. Sonia Garcia</v>
          </cell>
          <cell r="E443" t="str">
            <v>SGP</v>
          </cell>
        </row>
        <row r="444">
          <cell r="A444">
            <v>1728</v>
          </cell>
          <cell r="C444" t="str">
            <v>Gobierno Autónomo Municipal de Postrer Valle</v>
          </cell>
          <cell r="D444" t="str">
            <v>Cdor. Sonia Garcia</v>
          </cell>
          <cell r="E444" t="str">
            <v>SGP</v>
          </cell>
        </row>
        <row r="445">
          <cell r="A445">
            <v>1729</v>
          </cell>
          <cell r="C445" t="str">
            <v>Gobierno Autónomo Municipal de Pucara</v>
          </cell>
          <cell r="D445" t="str">
            <v>Cdor. Sonia Garcia</v>
          </cell>
          <cell r="E445" t="str">
            <v>SGP</v>
          </cell>
        </row>
        <row r="446">
          <cell r="A446">
            <v>1730</v>
          </cell>
          <cell r="C446" t="str">
            <v>Gobierno Autónomo Municipal de Samaipata</v>
          </cell>
          <cell r="D446" t="str">
            <v>Cdor. Sonia Garcia</v>
          </cell>
          <cell r="E446" t="str">
            <v>SGP</v>
          </cell>
        </row>
        <row r="447">
          <cell r="A447">
            <v>1731</v>
          </cell>
          <cell r="C447" t="str">
            <v>Gobierno Autónomo Municipal de Pampa Grande</v>
          </cell>
          <cell r="D447" t="str">
            <v>Cdor. Sonia Garcia</v>
          </cell>
          <cell r="E447" t="str">
            <v>SGP</v>
          </cell>
        </row>
        <row r="448">
          <cell r="A448">
            <v>1732</v>
          </cell>
          <cell r="C448" t="str">
            <v>Gobierno Autónomo Municipal de Mairana</v>
          </cell>
          <cell r="D448" t="str">
            <v>Cdor. Sonia Garcia</v>
          </cell>
          <cell r="E448" t="str">
            <v>SGP</v>
          </cell>
        </row>
        <row r="449">
          <cell r="A449">
            <v>1733</v>
          </cell>
          <cell r="C449" t="str">
            <v>Gobierno Autónomo Municipal de Quirusillas</v>
          </cell>
          <cell r="D449" t="str">
            <v>Cdor. Sonia Garcia</v>
          </cell>
          <cell r="E449" t="str">
            <v>SGP</v>
          </cell>
        </row>
        <row r="450">
          <cell r="A450">
            <v>1734</v>
          </cell>
          <cell r="C450" t="str">
            <v>Gobierno Autónomo Municipal de Montero</v>
          </cell>
          <cell r="D450" t="str">
            <v>Cdor. Sonia Garcia</v>
          </cell>
          <cell r="E450" t="str">
            <v>SGP</v>
          </cell>
        </row>
        <row r="451">
          <cell r="A451">
            <v>1735</v>
          </cell>
          <cell r="C451" t="str">
            <v>Gobierno Autónomo Municipal de General Agustín Saavedra</v>
          </cell>
          <cell r="D451" t="str">
            <v>Cdor. Sonia Garcia</v>
          </cell>
          <cell r="E451" t="str">
            <v>SGP</v>
          </cell>
        </row>
        <row r="452">
          <cell r="A452">
            <v>1736</v>
          </cell>
          <cell r="C452" t="str">
            <v>Gobierno Autónomo Municipal de Mineros</v>
          </cell>
          <cell r="D452" t="str">
            <v>Cdor. Sonia Garcia</v>
          </cell>
          <cell r="E452" t="str">
            <v>SGP</v>
          </cell>
        </row>
        <row r="453">
          <cell r="A453">
            <v>1737</v>
          </cell>
          <cell r="C453" t="str">
            <v>Gobierno Autónomo Municipal de Concepción</v>
          </cell>
          <cell r="D453" t="str">
            <v>Cdor. Sonia Garcia</v>
          </cell>
          <cell r="E453" t="str">
            <v>SGP</v>
          </cell>
        </row>
        <row r="454">
          <cell r="A454">
            <v>1738</v>
          </cell>
          <cell r="C454" t="str">
            <v>Gobierno Autónomo Municipal de San Javier</v>
          </cell>
          <cell r="D454" t="str">
            <v>Cdor. Sonia Garcia</v>
          </cell>
          <cell r="E454" t="str">
            <v>SGP</v>
          </cell>
        </row>
        <row r="455">
          <cell r="A455">
            <v>1739</v>
          </cell>
          <cell r="C455" t="str">
            <v>Gobierno Autónomo Municipal de San Julián</v>
          </cell>
          <cell r="D455" t="str">
            <v>Cdor. Sonia Garcia</v>
          </cell>
          <cell r="E455" t="str">
            <v>SGP</v>
          </cell>
        </row>
        <row r="456">
          <cell r="A456">
            <v>1740</v>
          </cell>
          <cell r="C456" t="str">
            <v>Gobierno Autónomo Municipal de San Matías</v>
          </cell>
          <cell r="D456" t="str">
            <v>Cdor. Sonia Garcia</v>
          </cell>
          <cell r="E456" t="str">
            <v>SGP</v>
          </cell>
        </row>
        <row r="457">
          <cell r="A457">
            <v>1741</v>
          </cell>
          <cell r="C457" t="str">
            <v>Gobierno Autónomo Municipal de Comarapa</v>
          </cell>
          <cell r="D457" t="str">
            <v>Cdor. Sonia Garcia</v>
          </cell>
          <cell r="E457" t="str">
            <v>SGP</v>
          </cell>
        </row>
        <row r="458">
          <cell r="A458">
            <v>1742</v>
          </cell>
          <cell r="C458" t="str">
            <v>Gobierno Autónomo Municipal de Saipina</v>
          </cell>
          <cell r="D458" t="str">
            <v>Cdor. Sonia Garcia</v>
          </cell>
          <cell r="E458" t="str">
            <v>SGP</v>
          </cell>
        </row>
        <row r="459">
          <cell r="A459">
            <v>1743</v>
          </cell>
          <cell r="C459" t="str">
            <v>Gobierno Autónomo Municipal de Puerto Suárez</v>
          </cell>
          <cell r="D459" t="str">
            <v>Cdor. Sonia Garcia</v>
          </cell>
          <cell r="E459" t="str">
            <v>SGP</v>
          </cell>
        </row>
        <row r="460">
          <cell r="A460">
            <v>1744</v>
          </cell>
          <cell r="C460" t="str">
            <v>Gobierno Autónomo Municipal de Puerto Quijarro</v>
          </cell>
          <cell r="D460" t="str">
            <v>Cdor. Sonia Garcia</v>
          </cell>
          <cell r="E460" t="str">
            <v>SGP</v>
          </cell>
        </row>
        <row r="461">
          <cell r="A461">
            <v>1745</v>
          </cell>
          <cell r="C461" t="str">
            <v>Gobierno Autónomo Municipal de Ascención de Guarayos</v>
          </cell>
          <cell r="D461" t="str">
            <v>Cdor. Sonia Garcia</v>
          </cell>
          <cell r="E461" t="str">
            <v>SGP</v>
          </cell>
        </row>
        <row r="462">
          <cell r="A462">
            <v>1746</v>
          </cell>
          <cell r="C462" t="str">
            <v>Gobierno Autónomo Municipal de Urubicha</v>
          </cell>
          <cell r="D462" t="str">
            <v>Cdor. Sonia Garcia</v>
          </cell>
          <cell r="E462" t="str">
            <v>SGP</v>
          </cell>
        </row>
        <row r="463">
          <cell r="A463">
            <v>1747</v>
          </cell>
          <cell r="C463" t="str">
            <v>Gobierno Autónomo Municipal de El Puente</v>
          </cell>
          <cell r="D463" t="str">
            <v>Cdor. Sonia Garcia</v>
          </cell>
          <cell r="E463" t="str">
            <v>SGP</v>
          </cell>
        </row>
        <row r="464">
          <cell r="A464">
            <v>1748</v>
          </cell>
          <cell r="C464" t="str">
            <v>Gobierno Autónomo Municipal de Okinawa Uno</v>
          </cell>
          <cell r="D464" t="str">
            <v>Cdor. Sonia Garcia</v>
          </cell>
          <cell r="E464" t="str">
            <v>SGP</v>
          </cell>
        </row>
        <row r="465">
          <cell r="A465">
            <v>1749</v>
          </cell>
          <cell r="C465" t="str">
            <v>Gobierno Autónomo Municipal de San Antonio de Lomerio</v>
          </cell>
          <cell r="D465" t="str">
            <v>Cdor. Sonia Garcia</v>
          </cell>
          <cell r="E465" t="str">
            <v>SGP</v>
          </cell>
        </row>
        <row r="466">
          <cell r="A466">
            <v>1750</v>
          </cell>
          <cell r="C466" t="str">
            <v>Gobierno Autónomo Municipal de San Ramón</v>
          </cell>
          <cell r="D466" t="str">
            <v>Cdor. Sonia Garcia</v>
          </cell>
          <cell r="E466" t="str">
            <v>SGP</v>
          </cell>
        </row>
        <row r="467">
          <cell r="A467">
            <v>1751</v>
          </cell>
          <cell r="C467" t="str">
            <v>Gobierno Autónomo Municipal de El Carmen Rivero Tórrez</v>
          </cell>
          <cell r="D467" t="str">
            <v>Cdor. Sonia Garcia</v>
          </cell>
          <cell r="E467" t="str">
            <v>SGP</v>
          </cell>
        </row>
        <row r="468">
          <cell r="A468">
            <v>1752</v>
          </cell>
          <cell r="C468" t="str">
            <v>Gobierno Autónomo Municipal de San Juan</v>
          </cell>
          <cell r="D468" t="str">
            <v>Cdor. Sonia Garcia</v>
          </cell>
          <cell r="E468" t="str">
            <v>SGP</v>
          </cell>
        </row>
        <row r="469">
          <cell r="A469">
            <v>1753</v>
          </cell>
          <cell r="C469" t="str">
            <v>Gobierno Autónomo Municipal de Fernández Alonso</v>
          </cell>
          <cell r="D469" t="str">
            <v>Cdor. Sonia Garcia</v>
          </cell>
          <cell r="E469" t="str">
            <v>SGP</v>
          </cell>
        </row>
        <row r="470">
          <cell r="A470">
            <v>1754</v>
          </cell>
          <cell r="C470" t="str">
            <v>Gobierno Autónomo Municipal de San Pedro</v>
          </cell>
          <cell r="D470" t="str">
            <v>Cdor. Sonia Garcia</v>
          </cell>
          <cell r="E470" t="str">
            <v>SGP</v>
          </cell>
        </row>
        <row r="471">
          <cell r="A471">
            <v>1755</v>
          </cell>
          <cell r="C471" t="str">
            <v>Gobierno Autónomo Municipal de Cuatro Cañadas</v>
          </cell>
          <cell r="D471" t="str">
            <v>Cdor. Sonia Garcia</v>
          </cell>
          <cell r="E471" t="str">
            <v>SGP</v>
          </cell>
        </row>
        <row r="472">
          <cell r="A472">
            <v>1756</v>
          </cell>
          <cell r="C472" t="str">
            <v>Gobierno Autónomo Municipal de Colpa Bélgica</v>
          </cell>
          <cell r="D472" t="str">
            <v>Cdor. Sonia Garcia</v>
          </cell>
          <cell r="E472" t="str">
            <v>SGP</v>
          </cell>
        </row>
        <row r="473">
          <cell r="A473">
            <v>1801</v>
          </cell>
          <cell r="C473" t="str">
            <v>Gobierno Autónomo Municipal de Trinidad</v>
          </cell>
          <cell r="D473" t="str">
            <v>Cdor. Sonia Garcia</v>
          </cell>
          <cell r="E473" t="str">
            <v>SGP</v>
          </cell>
        </row>
        <row r="474">
          <cell r="A474">
            <v>1802</v>
          </cell>
          <cell r="C474" t="str">
            <v>Gobierno Autónomo Municipal de San Javier</v>
          </cell>
          <cell r="D474" t="str">
            <v>Cdor. Sonia Garcia</v>
          </cell>
          <cell r="E474" t="str">
            <v>SGP</v>
          </cell>
        </row>
        <row r="475">
          <cell r="A475">
            <v>1803</v>
          </cell>
          <cell r="C475" t="str">
            <v>Gobierno Autónomo Municipal de Riberalta</v>
          </cell>
          <cell r="D475" t="str">
            <v>Cdor. Sonia Garcia</v>
          </cell>
          <cell r="E475" t="str">
            <v>SGP</v>
          </cell>
        </row>
        <row r="476">
          <cell r="A476">
            <v>1805</v>
          </cell>
          <cell r="C476" t="str">
            <v>Gobierno Autónomo Municipal de Puerto Guayaramerín</v>
          </cell>
          <cell r="D476" t="str">
            <v>Cdor. Sonia Garcia</v>
          </cell>
          <cell r="E476" t="str">
            <v>SGP</v>
          </cell>
        </row>
        <row r="477">
          <cell r="A477">
            <v>1806</v>
          </cell>
          <cell r="C477" t="str">
            <v>Gobierno Autónomo Municipal de Reyes</v>
          </cell>
          <cell r="D477" t="str">
            <v>Cdor. Sonia Garcia</v>
          </cell>
          <cell r="E477" t="str">
            <v>SGP</v>
          </cell>
        </row>
        <row r="478">
          <cell r="A478">
            <v>1807</v>
          </cell>
          <cell r="C478" t="str">
            <v>Gobierno Autónomo Municipal de Puerto Rurrenabaque</v>
          </cell>
          <cell r="D478" t="str">
            <v>Cdor. Sonia Garcia</v>
          </cell>
          <cell r="E478" t="str">
            <v>SGP</v>
          </cell>
        </row>
        <row r="479">
          <cell r="A479">
            <v>1808</v>
          </cell>
          <cell r="C479" t="str">
            <v>Gobierno Autónomo Municipal de San Borja</v>
          </cell>
          <cell r="D479" t="str">
            <v>Cdor. Sonia Garcia</v>
          </cell>
          <cell r="E479" t="str">
            <v>SGP</v>
          </cell>
        </row>
        <row r="480">
          <cell r="A480">
            <v>1809</v>
          </cell>
          <cell r="C480" t="str">
            <v>Gobierno Autónomo Municipal de Santa Rosa</v>
          </cell>
          <cell r="D480" t="str">
            <v>Cdor. Sonia Garcia</v>
          </cell>
          <cell r="E480" t="str">
            <v>SGP</v>
          </cell>
        </row>
        <row r="481">
          <cell r="A481">
            <v>1810</v>
          </cell>
          <cell r="C481" t="str">
            <v>Gobierno Autónomo Municipal de Santa Ana</v>
          </cell>
          <cell r="D481" t="str">
            <v>Cdor. Sonia Garcia</v>
          </cell>
          <cell r="E481" t="str">
            <v>SGP</v>
          </cell>
        </row>
        <row r="482">
          <cell r="A482">
            <v>1811</v>
          </cell>
          <cell r="C482" t="str">
            <v>Gobierno Autónomo Municipal de San Ignacio</v>
          </cell>
          <cell r="D482" t="str">
            <v>Cdor. Sonia Garcia</v>
          </cell>
          <cell r="E482" t="str">
            <v>SGP</v>
          </cell>
        </row>
        <row r="483">
          <cell r="A483">
            <v>1812</v>
          </cell>
          <cell r="C483" t="str">
            <v>Gobierno Autónomo Municipal de Loreto</v>
          </cell>
          <cell r="D483" t="str">
            <v>Cdor. Sonia Garcia</v>
          </cell>
          <cell r="E483" t="str">
            <v>SGP</v>
          </cell>
        </row>
        <row r="484">
          <cell r="A484">
            <v>1813</v>
          </cell>
          <cell r="C484" t="str">
            <v>Gobierno Autónomo Municipal de San Andrés</v>
          </cell>
          <cell r="D484" t="str">
            <v>Cdor. Sonia Garcia</v>
          </cell>
          <cell r="E484" t="str">
            <v>SGP</v>
          </cell>
        </row>
        <row r="485">
          <cell r="A485">
            <v>1814</v>
          </cell>
          <cell r="C485" t="str">
            <v>Gobierno Autónomo Municipal de San Joaquín</v>
          </cell>
          <cell r="D485" t="str">
            <v>Cdor. Sonia Garcia</v>
          </cell>
          <cell r="E485" t="str">
            <v>SGP</v>
          </cell>
        </row>
        <row r="486">
          <cell r="A486">
            <v>1815</v>
          </cell>
          <cell r="C486" t="str">
            <v>Gobierno Autónomo Municipal de San Ramón</v>
          </cell>
          <cell r="D486" t="str">
            <v>Cdor. Sonia Garcia</v>
          </cell>
          <cell r="E486" t="str">
            <v>SGP</v>
          </cell>
        </row>
        <row r="487">
          <cell r="A487">
            <v>1816</v>
          </cell>
          <cell r="C487" t="str">
            <v>Gobierno Autónomo Municipal de Puerto Síles</v>
          </cell>
          <cell r="D487" t="str">
            <v>Cdor. Sonia Garcia</v>
          </cell>
          <cell r="E487" t="str">
            <v>SGP</v>
          </cell>
        </row>
        <row r="488">
          <cell r="A488">
            <v>1817</v>
          </cell>
          <cell r="C488" t="str">
            <v>Gobierno Autónomo Municipal de Magdalena</v>
          </cell>
          <cell r="D488" t="str">
            <v>Cdor. Sonia Garcia</v>
          </cell>
          <cell r="E488" t="str">
            <v>SGP</v>
          </cell>
        </row>
        <row r="489">
          <cell r="A489">
            <v>1818</v>
          </cell>
          <cell r="C489" t="str">
            <v>Gobierno Autónomo Municipal de Baures</v>
          </cell>
          <cell r="D489" t="str">
            <v>Cdor. Sonia Garcia</v>
          </cell>
          <cell r="E489" t="str">
            <v>SGP</v>
          </cell>
        </row>
        <row r="490">
          <cell r="A490">
            <v>1819</v>
          </cell>
          <cell r="C490" t="str">
            <v>Gobierno Autónomo Municipal de Huacaraje</v>
          </cell>
          <cell r="D490" t="str">
            <v>Cdor. Sonia Garcia</v>
          </cell>
          <cell r="E490" t="str">
            <v>SGP</v>
          </cell>
        </row>
        <row r="491">
          <cell r="A491">
            <v>1820</v>
          </cell>
          <cell r="C491" t="str">
            <v>Gobierno Autónomo Municipal de Exaltación</v>
          </cell>
          <cell r="D491" t="str">
            <v>Cdor. Sonia Garcia</v>
          </cell>
          <cell r="E491" t="str">
            <v>SGP</v>
          </cell>
        </row>
        <row r="492">
          <cell r="A492">
            <v>1901</v>
          </cell>
          <cell r="C492" t="str">
            <v>Gobierno Autónomo Municipal de Cobija</v>
          </cell>
          <cell r="D492" t="str">
            <v>Cdor. Sonia Garcia</v>
          </cell>
          <cell r="E492" t="str">
            <v>SGP</v>
          </cell>
        </row>
        <row r="493">
          <cell r="A493">
            <v>1902</v>
          </cell>
          <cell r="C493" t="str">
            <v>Gobierno Autónomo Municipal de Porvenir</v>
          </cell>
          <cell r="D493" t="str">
            <v>Cdor. Sonia Garcia</v>
          </cell>
          <cell r="E493" t="str">
            <v>SGP</v>
          </cell>
        </row>
        <row r="494">
          <cell r="A494">
            <v>1903</v>
          </cell>
          <cell r="C494" t="str">
            <v>Gobierno Autónomo Municipal de Bolpebra</v>
          </cell>
          <cell r="D494" t="str">
            <v>Cdor. Sonia Garcia</v>
          </cell>
          <cell r="E494" t="str">
            <v>SGP</v>
          </cell>
        </row>
        <row r="495">
          <cell r="A495">
            <v>1904</v>
          </cell>
          <cell r="C495" t="str">
            <v>Gobierno Autónomo Municipal de Bella Flor</v>
          </cell>
          <cell r="D495" t="str">
            <v>Cdor. Sonia Garcia</v>
          </cell>
          <cell r="E495" t="str">
            <v>SGP</v>
          </cell>
        </row>
        <row r="496">
          <cell r="A496">
            <v>1905</v>
          </cell>
          <cell r="C496" t="str">
            <v>Gobierno Autónomo Municipal de Puerto Rico</v>
          </cell>
          <cell r="D496" t="str">
            <v>Cdor. Sonia Garcia</v>
          </cell>
          <cell r="E496" t="str">
            <v>SGP</v>
          </cell>
        </row>
        <row r="497">
          <cell r="A497">
            <v>1906</v>
          </cell>
          <cell r="C497" t="str">
            <v>Gobierno Autónomo Municipal de San Pedro</v>
          </cell>
          <cell r="D497" t="str">
            <v>Cdor. Sonia Garcia</v>
          </cell>
          <cell r="E497" t="str">
            <v>SGP</v>
          </cell>
        </row>
        <row r="498">
          <cell r="A498">
            <v>1907</v>
          </cell>
          <cell r="C498" t="str">
            <v>Gobierno Autónomo Municipal de Filadelfia</v>
          </cell>
          <cell r="D498" t="str">
            <v>Cdor. Sonia Garcia</v>
          </cell>
          <cell r="E498" t="str">
            <v>SGP</v>
          </cell>
        </row>
        <row r="499">
          <cell r="A499">
            <v>1908</v>
          </cell>
          <cell r="C499" t="str">
            <v>Gobierno Autónomo Municipal de Puerto Gonzalo Moreno</v>
          </cell>
          <cell r="D499" t="str">
            <v>Cdor. Sonia Garcia</v>
          </cell>
          <cell r="E499" t="str">
            <v>SGP</v>
          </cell>
        </row>
        <row r="500">
          <cell r="A500">
            <v>1909</v>
          </cell>
          <cell r="C500" t="str">
            <v>Gobierno Autónomo Municipal de San Lorenzo</v>
          </cell>
          <cell r="D500" t="str">
            <v>Cdor. Sonia Garcia</v>
          </cell>
          <cell r="E500" t="str">
            <v>SGP</v>
          </cell>
        </row>
        <row r="501">
          <cell r="A501">
            <v>1910</v>
          </cell>
          <cell r="C501" t="str">
            <v>Gobierno Autónomo Municipal de Sena</v>
          </cell>
          <cell r="D501" t="str">
            <v>Cdor. Sonia Garcia</v>
          </cell>
          <cell r="E501" t="str">
            <v>SGP</v>
          </cell>
        </row>
        <row r="502">
          <cell r="A502">
            <v>1911</v>
          </cell>
          <cell r="C502" t="str">
            <v>Gobierno Autónomo Municipal de Santa Rosa del Abuná</v>
          </cell>
          <cell r="D502" t="str">
            <v>Cdor. Sonia Garcia</v>
          </cell>
          <cell r="E502" t="str">
            <v>SGP</v>
          </cell>
        </row>
        <row r="503">
          <cell r="A503">
            <v>1912</v>
          </cell>
          <cell r="C503" t="str">
            <v>Gobierno Autónomo Municipal de Ingavi (Humaita)</v>
          </cell>
          <cell r="D503" t="str">
            <v>Cdor. Sonia Garcia</v>
          </cell>
          <cell r="E503" t="str">
            <v>SGP</v>
          </cell>
        </row>
        <row r="504">
          <cell r="A504">
            <v>1913</v>
          </cell>
          <cell r="C504" t="str">
            <v>Gobierno Autónomo Municipal de Nueva Esperanza</v>
          </cell>
          <cell r="D504" t="str">
            <v>Cdor. Sonia Garcia</v>
          </cell>
          <cell r="E504" t="str">
            <v>SGP</v>
          </cell>
        </row>
        <row r="505">
          <cell r="A505">
            <v>1914</v>
          </cell>
          <cell r="C505" t="str">
            <v>Gobierno Autónomo Municipal de Villa Nueva (Loma Alta)</v>
          </cell>
          <cell r="D505" t="str">
            <v>Cdor. Sonia Garcia</v>
          </cell>
          <cell r="E505" t="str">
            <v>SGP</v>
          </cell>
        </row>
        <row r="506">
          <cell r="A506">
            <v>1915</v>
          </cell>
          <cell r="C506" t="str">
            <v>Gobierno Autónomo Municipal de Santos Mercado</v>
          </cell>
          <cell r="D506" t="str">
            <v>Cdor. Sonia Garcia</v>
          </cell>
          <cell r="E506" t="str">
            <v>SGP</v>
          </cell>
        </row>
        <row r="507">
          <cell r="A507">
            <v>423</v>
          </cell>
          <cell r="C507" t="str">
            <v>Caja de Salud del Servicio Nacional de Caminos y Ramas Anexas</v>
          </cell>
          <cell r="D507" t="str">
            <v>Cdor. Sonia Garcia</v>
          </cell>
          <cell r="E507" t="str">
            <v>SGP</v>
          </cell>
        </row>
        <row r="508">
          <cell r="A508">
            <v>716</v>
          </cell>
          <cell r="C508" t="str">
            <v>Empresa Tarijeña de Gas</v>
          </cell>
          <cell r="D508" t="str">
            <v>Cdor. Sonia Garcia</v>
          </cell>
          <cell r="E508" t="str">
            <v>SGP</v>
          </cell>
        </row>
        <row r="509">
          <cell r="A509">
            <v>46</v>
          </cell>
          <cell r="B509">
            <v>1</v>
          </cell>
          <cell r="C509" t="str">
            <v>Ministerio de Salud y Deportes</v>
          </cell>
          <cell r="D509" t="str">
            <v>Lic. Yesenia Apaza</v>
          </cell>
          <cell r="E509" t="str">
            <v>YAP</v>
          </cell>
        </row>
        <row r="510">
          <cell r="A510">
            <v>78</v>
          </cell>
          <cell r="B510">
            <v>3</v>
          </cell>
          <cell r="C510" t="str">
            <v>Ministerio de Hidrocarburos y Energías</v>
          </cell>
          <cell r="D510" t="str">
            <v>Lic. Yesenia Apaza</v>
          </cell>
          <cell r="E510" t="str">
            <v>YAP</v>
          </cell>
        </row>
        <row r="511">
          <cell r="A511" t="str">
            <v>99 - 02</v>
          </cell>
          <cell r="B511">
            <v>2</v>
          </cell>
          <cell r="C511" t="str">
            <v>Tesoro General de la Nación</v>
          </cell>
          <cell r="D511" t="str">
            <v>Lic. Yesenia Apaza</v>
          </cell>
          <cell r="E511" t="str">
            <v>YAP</v>
          </cell>
        </row>
        <row r="512">
          <cell r="A512" t="str">
            <v>99 - 07</v>
          </cell>
          <cell r="B512">
            <v>3</v>
          </cell>
          <cell r="C512" t="str">
            <v>Tesoro General de la Nación</v>
          </cell>
          <cell r="D512" t="str">
            <v>Lic. Yesenia Apaza</v>
          </cell>
          <cell r="E512" t="str">
            <v>YAP</v>
          </cell>
        </row>
        <row r="513">
          <cell r="A513">
            <v>133</v>
          </cell>
          <cell r="B513">
            <v>3</v>
          </cell>
          <cell r="C513" t="str">
            <v>Lotería Nacional de Beneficencia y Salubridad</v>
          </cell>
          <cell r="D513" t="str">
            <v>Lic. Yesenia Apaza</v>
          </cell>
          <cell r="E513" t="str">
            <v>YAP</v>
          </cell>
        </row>
        <row r="514">
          <cell r="A514">
            <v>222</v>
          </cell>
          <cell r="B514">
            <v>2</v>
          </cell>
          <cell r="C514" t="str">
            <v>Instituto Nacional de Innovación Agropecuaria y Forestal</v>
          </cell>
          <cell r="D514" t="str">
            <v>Lic. Yesenia Apaza</v>
          </cell>
          <cell r="E514" t="str">
            <v>YAP</v>
          </cell>
        </row>
        <row r="515">
          <cell r="A515">
            <v>249</v>
          </cell>
          <cell r="B515">
            <v>2</v>
          </cell>
          <cell r="C515" t="str">
            <v>Centro de Abastecimiento y Suministros de Salud</v>
          </cell>
          <cell r="D515" t="str">
            <v>Lic. Yesenia Apaza</v>
          </cell>
          <cell r="E515" t="str">
            <v>YAP</v>
          </cell>
        </row>
        <row r="516">
          <cell r="A516">
            <v>383</v>
          </cell>
          <cell r="B516">
            <v>3</v>
          </cell>
          <cell r="C516" t="str">
            <v>Agencia Boliviana de Correos "Correos de Bolivia"</v>
          </cell>
          <cell r="D516" t="str">
            <v>Lic. Yesenia Apaza</v>
          </cell>
          <cell r="E516" t="str">
            <v>YAP</v>
          </cell>
        </row>
        <row r="517">
          <cell r="A517">
            <v>572</v>
          </cell>
          <cell r="B517">
            <v>1</v>
          </cell>
          <cell r="C517" t="str">
            <v>Empresa de Apoyo a la Producción de Alimentos</v>
          </cell>
          <cell r="D517" t="str">
            <v>Lic. Yesenia Apaza</v>
          </cell>
          <cell r="E517" t="str">
            <v>YAP</v>
          </cell>
        </row>
        <row r="518">
          <cell r="A518">
            <v>579</v>
          </cell>
          <cell r="B518">
            <v>3</v>
          </cell>
          <cell r="C518" t="str">
            <v>Empresa Púb. Nal. Estratégica Cementos de Bolivia</v>
          </cell>
          <cell r="D518" t="str">
            <v>Lic. Yesenia Apaza</v>
          </cell>
          <cell r="E518" t="str">
            <v>YAP</v>
          </cell>
        </row>
        <row r="519">
          <cell r="A519">
            <v>584</v>
          </cell>
          <cell r="B519">
            <v>3</v>
          </cell>
          <cell r="C519" t="str">
            <v>Empresa boliviana de Industrialización de Hidrocarburos</v>
          </cell>
          <cell r="D519" t="str">
            <v>Lic. Yesenia Apaza</v>
          </cell>
          <cell r="E519" t="str">
            <v>YAP</v>
          </cell>
        </row>
        <row r="520">
          <cell r="A520">
            <v>346</v>
          </cell>
          <cell r="B520">
            <v>3</v>
          </cell>
          <cell r="C520" t="str">
            <v>Unidad de Investigaciones Financieras</v>
          </cell>
          <cell r="D520" t="str">
            <v>Lic. Yesenia Apaza</v>
          </cell>
          <cell r="E520" t="str">
            <v>YAP</v>
          </cell>
        </row>
        <row r="521">
          <cell r="A521">
            <v>661</v>
          </cell>
          <cell r="B521">
            <v>3</v>
          </cell>
          <cell r="C521" t="str">
            <v>Tribunal Constitucional Plurinacional</v>
          </cell>
          <cell r="D521" t="str">
            <v>Lic. Yesenia Apaza</v>
          </cell>
          <cell r="E521" t="str">
            <v>YAP</v>
          </cell>
        </row>
        <row r="522">
          <cell r="A522">
            <v>680</v>
          </cell>
          <cell r="B522">
            <v>3</v>
          </cell>
          <cell r="C522" t="str">
            <v>Contraloría General del Estado</v>
          </cell>
          <cell r="D522" t="str">
            <v>Lic. Yesenia Apaza</v>
          </cell>
          <cell r="E522" t="str">
            <v>YAP</v>
          </cell>
        </row>
        <row r="523">
          <cell r="A523">
            <v>683</v>
          </cell>
          <cell r="B523">
            <v>3</v>
          </cell>
          <cell r="C523" t="str">
            <v>Procuraduría General del Estado</v>
          </cell>
          <cell r="D523" t="str">
            <v>Lic. Yesenia Apaza</v>
          </cell>
          <cell r="E523" t="str">
            <v>YAP</v>
          </cell>
        </row>
        <row r="524">
          <cell r="A524">
            <v>298</v>
          </cell>
          <cell r="B524">
            <v>3</v>
          </cell>
          <cell r="C524" t="str">
            <v>Servicio Departamental de Riego - Chuquisaca</v>
          </cell>
          <cell r="D524" t="str">
            <v>Lic. Yesenia Apaza</v>
          </cell>
          <cell r="E524" t="str">
            <v>YAP</v>
          </cell>
        </row>
        <row r="525">
          <cell r="A525">
            <v>299</v>
          </cell>
          <cell r="B525">
            <v>3</v>
          </cell>
          <cell r="C525" t="str">
            <v>Servicio Departamental de Riego - La Paz</v>
          </cell>
          <cell r="D525" t="str">
            <v>Lic. Yesenia Apaza</v>
          </cell>
          <cell r="E525" t="str">
            <v>YAP</v>
          </cell>
        </row>
        <row r="526">
          <cell r="A526">
            <v>300</v>
          </cell>
          <cell r="B526">
            <v>3</v>
          </cell>
          <cell r="C526" t="str">
            <v>Servicio Departamental de Riego - Cochabamba</v>
          </cell>
          <cell r="D526" t="str">
            <v>Lic. Yesenia Apaza</v>
          </cell>
          <cell r="E526" t="str">
            <v>YAP</v>
          </cell>
        </row>
        <row r="527">
          <cell r="A527">
            <v>301</v>
          </cell>
          <cell r="B527">
            <v>3</v>
          </cell>
          <cell r="C527" t="str">
            <v>Servicio Departamental de Riego - Oruro</v>
          </cell>
          <cell r="D527" t="str">
            <v>Lic. Yesenia Apaza</v>
          </cell>
          <cell r="E527" t="str">
            <v>YAP</v>
          </cell>
        </row>
        <row r="528">
          <cell r="A528">
            <v>302</v>
          </cell>
          <cell r="B528">
            <v>3</v>
          </cell>
          <cell r="C528" t="str">
            <v>Servicio Departamental de Riego - Potosí</v>
          </cell>
          <cell r="D528" t="str">
            <v>Lic. Yesenia Apaza</v>
          </cell>
          <cell r="E528" t="str">
            <v>YAP</v>
          </cell>
        </row>
        <row r="529">
          <cell r="A529">
            <v>303</v>
          </cell>
          <cell r="B529">
            <v>3</v>
          </cell>
          <cell r="C529" t="str">
            <v>Servicio Departamental de Riego - Tarija</v>
          </cell>
          <cell r="D529" t="str">
            <v>Lic. Yesenia Apaza</v>
          </cell>
          <cell r="E529" t="str">
            <v>YAP</v>
          </cell>
        </row>
        <row r="530">
          <cell r="A530">
            <v>2319</v>
          </cell>
          <cell r="B530">
            <v>3</v>
          </cell>
          <cell r="C530" t="str">
            <v>Empresa Pública Departamental Estratégica de Aguas - La Paz</v>
          </cell>
          <cell r="D530" t="str">
            <v>Lic. Yesenia Apaza</v>
          </cell>
          <cell r="E530" t="str">
            <v>YAP</v>
          </cell>
        </row>
        <row r="531">
          <cell r="A531">
            <v>422</v>
          </cell>
          <cell r="C531" t="str">
            <v>Caja Bancaria Estatal de Salud</v>
          </cell>
          <cell r="D531" t="str">
            <v>Lic. Yesenia Apaza</v>
          </cell>
          <cell r="E531" t="str">
            <v>YAP</v>
          </cell>
        </row>
        <row r="532">
          <cell r="A532">
            <v>81</v>
          </cell>
          <cell r="B532">
            <v>2</v>
          </cell>
          <cell r="C532" t="str">
            <v>Ministerio de Obras Públicas, Servicios y Vivienda</v>
          </cell>
          <cell r="D532" t="str">
            <v>Lic. Graciela Romero</v>
          </cell>
          <cell r="E532" t="str">
            <v>GRH</v>
          </cell>
        </row>
        <row r="533">
          <cell r="A533" t="str">
            <v>99 - 04</v>
          </cell>
          <cell r="B533">
            <v>2</v>
          </cell>
          <cell r="C533" t="str">
            <v>Tesoro General de la Nación</v>
          </cell>
          <cell r="D533" t="str">
            <v>Lic. Graciela Romero</v>
          </cell>
          <cell r="E533" t="str">
            <v>GRH</v>
          </cell>
        </row>
        <row r="534">
          <cell r="A534">
            <v>197</v>
          </cell>
          <cell r="B534">
            <v>2</v>
          </cell>
          <cell r="C534" t="str">
            <v>Dirección Estratégica de Reivindicación Marítima</v>
          </cell>
          <cell r="D534" t="str">
            <v>Lic. Graciela Romero</v>
          </cell>
          <cell r="E534" t="str">
            <v>GRH</v>
          </cell>
        </row>
        <row r="535">
          <cell r="A535">
            <v>210</v>
          </cell>
          <cell r="B535">
            <v>3</v>
          </cell>
          <cell r="C535" t="str">
            <v>Unidad de Análisis de Políticas Sociales y Económicas</v>
          </cell>
          <cell r="D535" t="str">
            <v>Lic. Graciela Romero</v>
          </cell>
          <cell r="E535" t="str">
            <v>GRH</v>
          </cell>
        </row>
        <row r="536">
          <cell r="A536">
            <v>254</v>
          </cell>
          <cell r="B536">
            <v>2</v>
          </cell>
          <cell r="C536" t="str">
            <v>Instituto del Seguro Agrario</v>
          </cell>
          <cell r="D536" t="str">
            <v>Lic. Graciela Romero</v>
          </cell>
          <cell r="E536" t="str">
            <v>GRH</v>
          </cell>
        </row>
        <row r="537">
          <cell r="A537">
            <v>265</v>
          </cell>
          <cell r="B537">
            <v>2</v>
          </cell>
          <cell r="C537" t="str">
            <v>Direc. Dptal. de Educación  Chuquisaca</v>
          </cell>
          <cell r="D537" t="str">
            <v>Lic. Graciela Romero</v>
          </cell>
          <cell r="E537" t="str">
            <v>GRH</v>
          </cell>
        </row>
        <row r="538">
          <cell r="A538">
            <v>266</v>
          </cell>
          <cell r="B538">
            <v>2</v>
          </cell>
          <cell r="C538" t="str">
            <v>Direc. Dptal. de Educación La Paz</v>
          </cell>
          <cell r="D538" t="str">
            <v>Lic. Graciela Romero</v>
          </cell>
          <cell r="E538" t="str">
            <v>GRH</v>
          </cell>
        </row>
        <row r="539">
          <cell r="A539">
            <v>267</v>
          </cell>
          <cell r="B539">
            <v>2</v>
          </cell>
          <cell r="C539" t="str">
            <v>Direc. Dptal. de Educación Cochabamba</v>
          </cell>
          <cell r="D539" t="str">
            <v>Lic. Graciela Romero</v>
          </cell>
          <cell r="E539" t="str">
            <v>GRH</v>
          </cell>
        </row>
        <row r="540">
          <cell r="A540">
            <v>268</v>
          </cell>
          <cell r="B540">
            <v>2</v>
          </cell>
          <cell r="C540" t="str">
            <v>Direc. Dptal. de Educación Oruro</v>
          </cell>
          <cell r="D540" t="str">
            <v>Lic. Graciela Romero</v>
          </cell>
          <cell r="E540" t="str">
            <v>GRH</v>
          </cell>
        </row>
        <row r="541">
          <cell r="A541">
            <v>269</v>
          </cell>
          <cell r="B541">
            <v>2</v>
          </cell>
          <cell r="C541" t="str">
            <v>Direc. Dptal. de Educación Potosí</v>
          </cell>
          <cell r="D541" t="str">
            <v>Lic. Graciela Romero</v>
          </cell>
          <cell r="E541" t="str">
            <v>GRH</v>
          </cell>
        </row>
        <row r="542">
          <cell r="A542">
            <v>270</v>
          </cell>
          <cell r="B542">
            <v>2</v>
          </cell>
          <cell r="C542" t="str">
            <v>Direc. Dptal. de Educación Tarija</v>
          </cell>
          <cell r="D542" t="str">
            <v>Lic. Graciela Romero</v>
          </cell>
          <cell r="E542" t="str">
            <v>GRH</v>
          </cell>
        </row>
        <row r="543">
          <cell r="A543">
            <v>271</v>
          </cell>
          <cell r="B543">
            <v>2</v>
          </cell>
          <cell r="C543" t="str">
            <v>Direc. Dptal. de Educación Santa Cruz</v>
          </cell>
          <cell r="D543" t="str">
            <v>Lic. Graciela Romero</v>
          </cell>
          <cell r="E543" t="str">
            <v>GRH</v>
          </cell>
        </row>
        <row r="544">
          <cell r="A544">
            <v>272</v>
          </cell>
          <cell r="B544">
            <v>2</v>
          </cell>
          <cell r="C544" t="str">
            <v>Direc. Dptal. de Educación Beni</v>
          </cell>
          <cell r="D544" t="str">
            <v>Lic. Graciela Romero</v>
          </cell>
          <cell r="E544" t="str">
            <v>GRH</v>
          </cell>
        </row>
        <row r="545">
          <cell r="A545">
            <v>273</v>
          </cell>
          <cell r="B545">
            <v>2</v>
          </cell>
          <cell r="C545" t="str">
            <v>Direc. Dptal. de Educación Pando</v>
          </cell>
          <cell r="D545" t="str">
            <v>Lic. Graciela Romero</v>
          </cell>
          <cell r="E545" t="str">
            <v>GRH</v>
          </cell>
        </row>
        <row r="546">
          <cell r="A546">
            <v>291</v>
          </cell>
          <cell r="B546">
            <v>2</v>
          </cell>
          <cell r="C546" t="str">
            <v>Administradora Boliviana de Carreteras</v>
          </cell>
          <cell r="D546" t="str">
            <v>Lic. Graciela Romero</v>
          </cell>
          <cell r="E546" t="str">
            <v>GRH</v>
          </cell>
        </row>
        <row r="547">
          <cell r="A547">
            <v>294</v>
          </cell>
          <cell r="B547">
            <v>3</v>
          </cell>
          <cell r="C547" t="str">
            <v xml:space="preserve">Univ. Indígena Bol. Comunitaria Intercultural Produc. Tupak Katari </v>
          </cell>
          <cell r="D547" t="str">
            <v>Lic. Graciela Romero</v>
          </cell>
          <cell r="E547" t="str">
            <v>GRH</v>
          </cell>
        </row>
        <row r="548">
          <cell r="A548">
            <v>295</v>
          </cell>
          <cell r="B548">
            <v>3</v>
          </cell>
          <cell r="C548" t="str">
            <v>Universidad Casimiro Huanca</v>
          </cell>
          <cell r="D548" t="str">
            <v>Lic. Graciela Romero</v>
          </cell>
          <cell r="E548" t="str">
            <v>GRH</v>
          </cell>
        </row>
        <row r="549">
          <cell r="A549">
            <v>313</v>
          </cell>
          <cell r="B549">
            <v>3</v>
          </cell>
          <cell r="C549" t="str">
            <v>Autoridad de Fiscalización y Control Social de Pensiones</v>
          </cell>
          <cell r="D549" t="str">
            <v>Lic. Graciela Romero</v>
          </cell>
          <cell r="E549" t="str">
            <v>GRH</v>
          </cell>
        </row>
        <row r="550">
          <cell r="A550">
            <v>344</v>
          </cell>
          <cell r="B550">
            <v>3</v>
          </cell>
          <cell r="C550" t="str">
            <v>Instituto Plurinacional del Estudio de Lenguas y Culturas</v>
          </cell>
          <cell r="D550" t="str">
            <v>Lic. Graciela Romero</v>
          </cell>
          <cell r="E550" t="str">
            <v>GRH</v>
          </cell>
        </row>
        <row r="551">
          <cell r="A551">
            <v>349</v>
          </cell>
          <cell r="B551">
            <v>3</v>
          </cell>
          <cell r="C551" t="str">
            <v>Centro de Investig.  Arqueológicas, Antropológicas y Adm. Tiwanaku</v>
          </cell>
          <cell r="D551" t="str">
            <v>Lic. Graciela Romero</v>
          </cell>
          <cell r="E551" t="str">
            <v>GRH</v>
          </cell>
        </row>
        <row r="552">
          <cell r="A552">
            <v>373</v>
          </cell>
          <cell r="B552">
            <v>3</v>
          </cell>
          <cell r="C552" t="str">
            <v>Fondo de Desarrollo Indígena</v>
          </cell>
          <cell r="D552" t="str">
            <v>Lic. Graciela Romero</v>
          </cell>
          <cell r="E552" t="str">
            <v>GRH</v>
          </cell>
        </row>
        <row r="553">
          <cell r="A553">
            <v>517</v>
          </cell>
          <cell r="B553">
            <v>3</v>
          </cell>
          <cell r="C553" t="str">
            <v>Corporación Minera de Bolivia</v>
          </cell>
          <cell r="D553" t="str">
            <v>Lic. Graciela Romero</v>
          </cell>
          <cell r="E553" t="str">
            <v>GRH</v>
          </cell>
        </row>
        <row r="554">
          <cell r="A554">
            <v>574</v>
          </cell>
          <cell r="B554">
            <v>3</v>
          </cell>
          <cell r="C554" t="str">
            <v>Lácteos de Bolivia</v>
          </cell>
          <cell r="D554" t="str">
            <v>Lic. Graciela Romero</v>
          </cell>
          <cell r="E554" t="str">
            <v>GRH</v>
          </cell>
        </row>
        <row r="555">
          <cell r="A555">
            <v>580</v>
          </cell>
          <cell r="B555">
            <v>3</v>
          </cell>
          <cell r="C555" t="str">
            <v>Depósitos Aduaneros Bolivianos</v>
          </cell>
          <cell r="D555" t="str">
            <v>Lic. Graciela Romero</v>
          </cell>
          <cell r="E555" t="str">
            <v>GRH</v>
          </cell>
        </row>
        <row r="556">
          <cell r="A556">
            <v>599</v>
          </cell>
          <cell r="B556">
            <v>2</v>
          </cell>
          <cell r="C556" t="str">
            <v>Empresa Boliviana de Alimentos y Derivados</v>
          </cell>
          <cell r="D556" t="str">
            <v>Lic. Graciela Romero</v>
          </cell>
          <cell r="E556" t="str">
            <v>GRH</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991.775642245368" createdVersion="8" refreshedVersion="8" minRefreshableVersion="3" recordCount="1788" xr:uid="{FA6DCE59-08B3-4FD1-9DA2-EA27F6ABFFD8}">
  <cacheSource type="worksheet">
    <worksheetSource ref="A7:R1795" sheet="CUT MN"/>
  </cacheSource>
  <cacheFields count="18">
    <cacheField name="Entidad" numFmtId="0">
      <sharedItems containsMixedTypes="1" containsNumber="1" containsInteger="1" minValue="6" maxValue="1263" count="103">
        <s v="N/I"/>
        <n v="46"/>
        <n v="951"/>
        <n v="670"/>
        <n v="15"/>
        <n v="35"/>
        <n v="25"/>
        <n v="389"/>
        <n v="16"/>
        <n v="513"/>
        <n v="222"/>
        <n v="422"/>
        <n v="660"/>
        <s v="99 - 02"/>
        <n v="81"/>
        <n v="313"/>
        <n v="1201"/>
        <n v="590"/>
        <n v="374"/>
        <n v="224"/>
        <n v="86"/>
        <n v="680"/>
        <n v="47"/>
        <n v="132"/>
        <n v="291"/>
        <n v="344"/>
        <n v="251"/>
        <n v="10"/>
        <s v="99 - 04"/>
        <n v="587"/>
        <n v="601"/>
        <n v="650"/>
        <n v="580"/>
        <n v="266"/>
        <n v="271"/>
        <n v="269"/>
        <n v="905"/>
        <n v="283"/>
        <n v="272"/>
        <n v="265"/>
        <n v="599"/>
        <n v="417"/>
        <n v="292"/>
        <n v="6"/>
        <s v="99 - 03"/>
        <n v="117"/>
        <n v="249"/>
        <n v="41"/>
        <n v="862"/>
        <n v="573"/>
        <s v="IDH"/>
        <n v="309"/>
        <n v="597"/>
        <n v="293"/>
        <n v="578"/>
        <n v="342"/>
        <n v="340"/>
        <n v="66"/>
        <n v="206"/>
        <n v="253"/>
        <n v="902"/>
        <n v="20"/>
        <n v="290"/>
        <n v="683"/>
        <n v="152"/>
        <n v="213"/>
        <n v="70"/>
        <n v="190"/>
        <n v="595"/>
        <n v="548"/>
        <n v="156"/>
        <n v="378"/>
        <n v="53"/>
        <n v="514"/>
        <n v="382"/>
        <n v="520"/>
        <n v="212"/>
        <n v="682"/>
        <n v="153"/>
        <n v="681"/>
        <n v="30"/>
        <n v="512"/>
        <n v="155"/>
        <n v="591"/>
        <n v="526"/>
        <n v="119"/>
        <n v="294"/>
        <n v="423"/>
        <n v="1263"/>
        <n v="376"/>
        <n v="78"/>
        <n v="314"/>
        <n v="134"/>
        <n v="192"/>
        <n v="203"/>
        <n v="287"/>
        <n v="598"/>
        <n v="551"/>
        <n v="137"/>
        <n v="383"/>
        <n v="310"/>
        <n v="201"/>
        <n v="373"/>
      </sharedItems>
    </cacheField>
    <cacheField name="D.A." numFmtId="0">
      <sharedItems containsNonDate="0" containsString="0" containsBlank="1"/>
    </cacheField>
    <cacheField name="Descripción" numFmtId="0">
      <sharedItems count="103">
        <s v="No Identificado"/>
        <s v="Ministerio de Salud y Deportes"/>
        <s v="Banco Central de Bolivia"/>
        <s v="Órgano Electoral Plurinacional"/>
        <s v="Ministerio de Gobierno"/>
        <s v="Ministerio de Economía y Finanzas Públicas"/>
        <s v="Ministerio de la Presidencia"/>
        <s v="Navegación Aérea y Aeropuertos Bolivianos"/>
        <s v="Ministerio de Educación"/>
        <s v="Yacimientos Petrolíferos Fiscales Bolivianos"/>
        <s v="Instituto Nacional de Innovación Agropecuaria y Forestal"/>
        <s v="Caja Bancaria Estatal de Salud"/>
        <s v="Órgano Judicial"/>
        <s v="Dirección General de Programación y Operaciones del Tesoro"/>
        <s v="Ministerio de Obras Públicas, Servicios y Vivienda"/>
        <s v="Autoridad de Fiscalización y Control de Pensiones y Seguros - APS"/>
        <s v="Gobierno Autónomo Municipal de La Paz"/>
        <s v="Empresa Pública &quot;QUIPUS&quot;"/>
        <s v="Agencia de Gobierno Electrónico y Tecnologías de Información y Comunicación"/>
        <s v="Insumos Bolivia"/>
        <s v="Ministerio de Medio Ambiente y Agua"/>
        <s v="Contraloria General del Estado"/>
        <s v="Ministerio de Desarrollo Rural y Tierras"/>
        <s v="Servicio de Desarrollo de las Empresas Púb. Productivas"/>
        <s v="Administradora Boliviana de Carreteras"/>
        <s v="Instituto Plurinacional de Estudio de Lenguas y Culturas"/>
        <s v="Instituto Nacional de Salud Ocupacional"/>
        <s v="Ministerio de Relaciones Exteriores"/>
        <s v="Dirección General de Administración y Finanzas Territoriales"/>
        <s v="Empresa Estratégica Boliviana de Construcción y Conservación de Infraestructura Civil"/>
        <s v="Empresa Boliviana de Producción Agropecuaria"/>
        <s v="Asamblea Legislativa Plurinacional"/>
        <s v="Depósitos Aduaneros Bolivianos"/>
        <s v="Direc. Dptal. de Educación La Paz"/>
        <s v="Direc. Dptal. de Educación Santa Cruz"/>
        <s v="Direc. Dptal. de Educación Potosí"/>
        <s v="Gobierno Autónomo Departamental de Potosí"/>
        <s v="Aduana Nacional"/>
        <s v="Direc. Dptal. de Educación Beni"/>
        <s v="Direc. Dptal. de Educación  Chuquisaca"/>
        <s v="Empresa Boliviana de Alimentos y Derivados"/>
        <s v="Caja Nacional de Salud"/>
        <s v="Vías Bolivia"/>
        <s v="Vicepresidencia del Estado Plurinacional"/>
        <s v="Dirección General de Crédito Público"/>
        <s v="Dirección General de Aeronáutica Civil"/>
        <s v="Central de Abastecimiento y Suministros de Salud"/>
        <s v="Ministerio de Desarrollo Productivo y Economía Plural"/>
        <s v="Fondo Nacional de Desarrollo Regional"/>
        <s v="Empresa Siderúrgica del Mutún"/>
        <s v="Impuesto Directo A Los Hidrocarburos"/>
        <s v="Autoridad de Fiscalización del Juego"/>
        <s v="Empresa Pública Nacional Estratégica de Yacimientos de Litio Bolivianos"/>
        <s v="Fundación Cultural del Banco Central de Bolivia"/>
        <s v="Boliviana de Aviación"/>
        <s v="Agencia Estatal de Vivienda"/>
        <s v="Servicio General de Identificación Personal"/>
        <s v="Ministerio de Planificación del Desarrollo"/>
        <s v="Instituto Nacional de Estadística"/>
        <s v="Entidad Ejecutora de Medio Ambiente y Agua"/>
        <s v="Gobierno Autónomo Departamental de La Paz"/>
        <s v="Ministerio de Defensa"/>
        <s v="Servicio de Impuestos Nacionales"/>
        <s v="Procuraduria General del Estado"/>
        <s v="Servicio Plurinacional de Defensa Pública"/>
        <s v="Servicio Nacional de Meteorología e Hidrología"/>
        <s v="Ministerio de Trabajo, Empleo y Previsión Social"/>
        <s v="Autoridad Jurisdiccional Administrativa Minera"/>
        <s v="Gestora Pública de la Seguridad Social de Largo Plazo"/>
        <s v="Corporación de las Fuerzas Armadas p/ el Des. Nacional"/>
        <s v="Servicio Plurinacional de Asistencia a la Víctima"/>
        <s v="Servicio Nacional Textil"/>
        <s v="Ministerio de Culturas, Descolonización y Despatriarcalización"/>
        <s v="Empresa Nacional de Electricidad"/>
        <s v="Agencia de Infraestructura en Salud y Equipamiento Médico"/>
        <s v="Empresa Metalúrgica VINTO - Nacionalizada"/>
        <s v="Instituto Nacional de Reforma Agraria"/>
        <s v="Defensoria del Pueblo"/>
        <s v="Observatorio Plurinacional de la Calidad  Educativa"/>
        <s v="Ministerio Público"/>
        <s v="Ministerio de Justicia y Transparencia Institucional"/>
        <s v="Adm.de Aeropuertos y Servicios Auxiliares a la Naveg. Aérea"/>
        <s v="Dirección del Notariado Plurinacional"/>
        <s v="Empresa Estatal de Transporte por Cable &quot;Mi teleférico&quot;"/>
        <s v="Bolivia TV"/>
        <s v="Agencia para el Des. de la Soc. de la Información en Bolivia"/>
        <s v="Univ. Indígena Bol. Comun. Intercultl Prod. Tupak Katari"/>
        <s v="Caja de Salud del Servicio Nal. de Caminos y Ramas Anexas"/>
        <s v="Gobierno Autónomo Municipal de Batallas"/>
        <s v="Agencia Boliviana de Energía Nuclear"/>
        <s v="Ministerio de Hidrocarburos y Energías"/>
        <s v="Autoridad de Fiscalización de Electricidad y Tecnología Nuclear"/>
        <s v="Consejo Nacional de Vivienda Policial"/>
        <s v="Servicio al Mejoramiento de la Navegación Amazónica"/>
        <s v="Autoridad de Supervisión del Sistema Financiero"/>
        <s v="Fondo Nacional de Inversión Productiva y Social"/>
        <s v="Empresa Pública &quot;Editorial del Estado Plurinacional de Bolivia&quot;"/>
        <s v="Empresa Naviera Boliviana"/>
        <s v="Comité Ejecutivo de la Universidad Boliviana"/>
        <s v="Agencia Boliviana de Correos &quot;Correos de Bolivia&quot;"/>
        <s v="Autoridad de Regulación y Fiscalización de Telecomunicaciones y Transportes"/>
        <s v="Agencia para el Des. de las Macroreg. y Zonas Fronterizas"/>
        <s v="Fondo de Desarrollo Indigena"/>
      </sharedItems>
    </cacheField>
    <cacheField name="Fecha de operación_x000a_(DD/MM/AA)" numFmtId="14">
      <sharedItems containsSemiMixedTypes="0" containsNonDate="0" containsDate="1" containsString="0" minDate="2022-01-03T00:00:00" maxDate="2023-03-01T00:00:00" count="39">
        <d v="2023-01-03T00:00:00"/>
        <d v="2023-01-04T00:00:00"/>
        <d v="2023-01-05T00:00:00"/>
        <d v="2023-01-06T00:00:00"/>
        <d v="2023-01-09T00:00:00"/>
        <d v="2023-01-10T00:00:00"/>
        <d v="2023-01-11T00:00:00"/>
        <d v="2023-01-12T00:00:00"/>
        <d v="2023-01-13T00:00:00"/>
        <d v="2023-01-16T00:00:00"/>
        <d v="2023-01-17T00:00:00"/>
        <d v="2023-01-18T00:00:00"/>
        <d v="2023-01-19T00:00:00"/>
        <d v="2023-01-20T00:00:00"/>
        <d v="2022-01-0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2T00:00:00"/>
        <d v="2023-02-23T00:00:00"/>
        <d v="2023-02-24T00:00:00"/>
        <d v="2023-02-27T00:00:00"/>
        <d v="2023-02-28T00:00:00"/>
      </sharedItems>
      <fieldGroup base="3">
        <rangePr groupBy="months" startDate="2022-01-03T00:00:00" endDate="2023-03-01T00:00:00"/>
        <groupItems count="14">
          <s v="&lt;3/1/2022"/>
          <s v="ene"/>
          <s v="feb"/>
          <s v="mar"/>
          <s v="abr"/>
          <s v="may"/>
          <s v="jun"/>
          <s v="jul"/>
          <s v="ago"/>
          <s v="sep"/>
          <s v="oct"/>
          <s v="nov"/>
          <s v="dic"/>
          <s v="&gt;1/3/2023"/>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1" maxValue="5246828"/>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915663461.53999996"/>
    </cacheField>
    <cacheField name="Créditos_x000a_(Bs)" numFmtId="164">
      <sharedItems containsSemiMixedTypes="0" containsString="0" containsNumber="1" minValue="0" maxValue="350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991.775888657408" createdVersion="8" refreshedVersion="8" minRefreshableVersion="3" recordCount="77" xr:uid="{8E7DF1FB-ACB8-481E-A6F7-51DD6398C07F}">
  <cacheSource type="worksheet">
    <worksheetSource ref="A7:R84" sheet="CUT ME"/>
  </cacheSource>
  <cacheFields count="18">
    <cacheField name="Entidad" numFmtId="0">
      <sharedItems containsMixedTypes="1" containsNumber="1" containsInteger="1" minValue="10" maxValue="681" count="15">
        <s v="99 - 02"/>
        <n v="10"/>
        <n v="681"/>
        <s v="99 - 03"/>
        <n v="86"/>
        <n v="514"/>
        <n v="132"/>
        <n v="670"/>
        <n v="35"/>
        <n v="249"/>
        <n v="20"/>
        <n v="585"/>
        <n v="291"/>
        <n v="16"/>
        <n v="206"/>
      </sharedItems>
    </cacheField>
    <cacheField name="D.A." numFmtId="0">
      <sharedItems containsNonDate="0" containsString="0" containsBlank="1"/>
    </cacheField>
    <cacheField name="Descripción" numFmtId="0">
      <sharedItems count="15">
        <s v="Dirección General de Programación y Operaciones del Tesoro"/>
        <s v="Ministerio de Relaciones Exteriores"/>
        <s v="Ministerio Público"/>
        <s v="Dirección General de Crédito Público"/>
        <s v="Ministerio de Medio Ambiente y Agua"/>
        <s v="Empresa Nacional de Electricidad"/>
        <s v="Servicio de Desarrollo de las Empresas Púb. Productivas"/>
        <s v="Órgano Electoral Plurinacional"/>
        <s v="Ministerio de Economía y Finanzas Públicas"/>
        <s v="Central de Abastecimiento y Suministros de Salud"/>
        <s v="Ministerio de Defensa"/>
        <s v="Agencia Boliviana Espacial"/>
        <s v="Administradora Boliviana de Carreteras"/>
        <s v="Ministerio de Educación"/>
        <s v="Instituto Nacional de Estadística"/>
      </sharedItems>
    </cacheField>
    <cacheField name="Fecha de operación_x000a_(DD/MM/AA)" numFmtId="14">
      <sharedItems containsSemiMixedTypes="0" containsNonDate="0" containsDate="1" containsString="0" minDate="2023-01-04T00:00:00" maxDate="2023-02-28T00:00:00" count="32">
        <d v="2023-01-04T00:00:00"/>
        <d v="2023-01-05T00:00:00"/>
        <d v="2023-01-09T00:00:00"/>
        <d v="2023-01-10T00:00:00"/>
        <d v="2023-01-12T00:00:00"/>
        <d v="2023-01-13T00:00:00"/>
        <d v="2023-01-16T00:00:00"/>
        <d v="2023-01-17T00:00:00"/>
        <d v="2023-01-18T00:00:00"/>
        <d v="2023-01-19T00:00:00"/>
        <d v="2023-01-20T00:00:00"/>
        <d v="2023-01-24T00:00:00"/>
        <d v="2023-01-25T00:00:00"/>
        <d v="2023-01-26T00:00:00"/>
        <d v="2023-01-27T00:00:00"/>
        <d v="2023-01-31T00:00:00"/>
        <d v="2023-02-24T00:00:00"/>
        <d v="2023-02-01T00:00:00"/>
        <d v="2023-02-02T00:00:00"/>
        <d v="2023-02-03T00:00:00"/>
        <d v="2023-02-06T00:00:00"/>
        <d v="2023-02-07T00:00:00"/>
        <d v="2023-02-08T00:00:00"/>
        <d v="2023-02-09T00:00:00"/>
        <d v="2023-02-10T00:00:00"/>
        <d v="2023-02-14T00:00:00"/>
        <d v="2023-02-15T00:00:00"/>
        <d v="2023-02-16T00:00:00"/>
        <d v="2023-02-17T00:00:00"/>
        <d v="2023-02-22T00:00:00"/>
        <d v="2023-02-23T00:00:00"/>
        <d v="2023-02-27T00:00:00"/>
      </sharedItems>
      <fieldGroup base="3">
        <rangePr groupBy="months" startDate="2023-01-04T00:00:00" endDate="2023-02-28T00:00:00"/>
        <groupItems count="14">
          <s v="&lt;4/1/2023"/>
          <s v="ene"/>
          <s v="feb"/>
          <s v="mar"/>
          <s v="abr"/>
          <s v="may"/>
          <s v="jun"/>
          <s v="jul"/>
          <s v="ago"/>
          <s v="sep"/>
          <s v="oct"/>
          <s v="nov"/>
          <s v="dic"/>
          <s v="&gt;28/2/2023"/>
        </groupItems>
      </fieldGroup>
    </cacheField>
    <cacheField name="Nro. Comp. BCB" numFmtId="14">
      <sharedItems containsBlank="1"/>
    </cacheField>
    <cacheField name="Tipo de Operación" numFmtId="0">
      <sharedItems/>
    </cacheField>
    <cacheField name="Nro. Doc. Extracto" numFmtId="0">
      <sharedItems containsSemiMixedTypes="0" containsString="0" containsNumber="1" containsInteger="1" minValue="16920" maxValue="2181862"/>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23918770.199999999"/>
    </cacheField>
    <cacheField name="Créditos_x000a_(USD)" numFmtId="164">
      <sharedItems containsSemiMixedTypes="0" containsString="0" containsNumber="1" minValue="0" maxValue="9248500"/>
    </cacheField>
    <cacheField name="Débitos_x000a_(Bs)" numFmtId="164">
      <sharedItems containsSemiMixedTypes="0" containsString="0" containsNumber="1" minValue="0" maxValue="164082763.56999999"/>
    </cacheField>
    <cacheField name="Créditos_x000a_(Bs)" numFmtId="164">
      <sharedItems containsSemiMixedTypes="0" containsString="0" containsNumber="1" minValue="0" maxValue="6344471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991.776032060188" createdVersion="8" refreshedVersion="8" minRefreshableVersion="3" recordCount="25" xr:uid="{3A4EA2BD-2E96-4B49-AA4E-2ED7BE6A9B33}">
  <cacheSource type="worksheet">
    <worksheetSource ref="A7:P32" sheet="TRL MN"/>
  </cacheSource>
  <cacheFields count="16">
    <cacheField name="Entidad" numFmtId="1">
      <sharedItems containsMixedTypes="1" containsNumber="1" containsInteger="1" minValue="6" maxValue="513" count="17">
        <n v="86"/>
        <n v="81"/>
        <s v="99 - 02"/>
        <s v="99 - 01"/>
        <n v="513"/>
        <n v="47"/>
        <n v="6"/>
        <n v="66"/>
        <n v="46"/>
        <n v="78"/>
        <n v="291" u="1"/>
        <n v="16" u="1"/>
        <n v="249" u="1"/>
        <n v="290" u="1"/>
        <n v="512" u="1"/>
        <n v="389" u="1"/>
        <n v="253" u="1"/>
      </sharedItems>
    </cacheField>
    <cacheField name="D.A." numFmtId="1">
      <sharedItems containsSemiMixedTypes="0" containsString="0" containsNumber="1" containsInteger="1" minValue="1" maxValue="12"/>
    </cacheField>
    <cacheField name="Descripción" numFmtId="0">
      <sharedItems count="16">
        <s v="Ministerio de Medio Ambiente y Agua"/>
        <s v="Ministerio de Obras Públicas, Servicios y Vivienda"/>
        <s v="Dirección General de Programación y Operaciones del Tesoro"/>
        <s v="Yacimientos Petrolíferos Fiscales Bolivianos"/>
        <s v="Ministerio de Desarrollo Rural y Tierras"/>
        <s v="Vicepresidencia del Estado Plurinacional"/>
        <s v="Ministerio de Planificación del Desarrollo"/>
        <s v="Ministerio de Salud y Deportes"/>
        <s v="Ministerio de Hidrocarburos y Energías"/>
        <s v="Navegación Aérea y Aeropuertos Bolivianos" u="1"/>
        <s v="Central de Abastecimiento y Suministros de Salud" u="1"/>
        <s v="Ministerio de Educación" u="1"/>
        <s v="Administradora Boliviana de Carreteras" u="1"/>
        <s v="Entidad Ejecutora de Medio Ambiente y Agua" u="1"/>
        <s v="Servicio de Impuestos Nacionales" u="1"/>
        <s v="Adm.de Aeropuertos y Servicios Auxiliares a la Naveg. Aérea" u="1"/>
      </sharedItems>
    </cacheField>
    <cacheField name="Fecha de operación_x000a_(DD/MM/AA)" numFmtId="14">
      <sharedItems containsSemiMixedTypes="0" containsNonDate="0" containsDate="1" containsString="0" minDate="2023-01-03T00:00:00" maxDate="2023-02-28T00:00:00" count="12">
        <d v="2023-01-03T00:00:00"/>
        <d v="2023-01-09T00:00:00"/>
        <d v="2023-01-10T00:00:00"/>
        <d v="2023-01-12T00:00:00"/>
        <d v="2023-01-18T00:00:00"/>
        <d v="2023-01-19T00:00:00"/>
        <d v="2023-01-31T00:00:00"/>
        <d v="2023-02-02T00:00:00"/>
        <d v="2023-02-10T00:00:00"/>
        <d v="2023-02-14T00:00:00"/>
        <d v="2023-02-22T00:00:00"/>
        <d v="2023-02-27T00:00:00"/>
      </sharedItems>
      <fieldGroup base="3">
        <rangePr groupBy="months" startDate="2023-01-03T00:00:00" endDate="2023-02-28T00:00:00"/>
        <groupItems count="14">
          <s v="&lt;3/1/2023"/>
          <s v="ene"/>
          <s v="feb"/>
          <s v="mar"/>
          <s v="abr"/>
          <s v="may"/>
          <s v="jun"/>
          <s v="jul"/>
          <s v="ago"/>
          <s v="sep"/>
          <s v="oct"/>
          <s v="nov"/>
          <s v="dic"/>
          <s v="&gt;28/2/2023"/>
        </groupItems>
      </fieldGroup>
    </cacheField>
    <cacheField name="Nro. _x000a_TRL" numFmtId="1">
      <sharedItems containsSemiMixedTypes="0" containsString="0" containsNumber="1" containsInteger="1" minValue="2" maxValue="561"/>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216593812.59"/>
    </cacheField>
    <cacheField name="Créditos_x000a_(Bs)" numFmtId="164">
      <sharedItems containsSemiMixedTypes="0" containsString="0" containsNumber="1" minValue="0" maxValue="216593812.59"/>
    </cacheField>
    <cacheField name="Importe" numFmtId="164">
      <sharedItems containsSemiMixedTypes="0" containsString="0" containsNumber="1" minValue="363.71" maxValue="216593812.5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991.776136111112" createdVersion="8" refreshedVersion="8" minRefreshableVersion="3" recordCount="4" xr:uid="{153E97B5-D3FD-4B09-8748-D6D91DD7B611}">
  <cacheSource type="worksheet">
    <worksheetSource ref="A7:P11" sheet="TRL ME"/>
  </cacheSource>
  <cacheFields count="16">
    <cacheField name="Entidad" numFmtId="0">
      <sharedItems containsMixedTypes="1" containsNumber="1" containsInteger="1" minValue="10" maxValue="513" count="3">
        <s v="99 - 02"/>
        <n v="513"/>
        <n v="10"/>
      </sharedItems>
    </cacheField>
    <cacheField name="D.A." numFmtId="0">
      <sharedItems containsSemiMixedTypes="0" containsString="0" containsNumber="1" containsInteger="1" minValue="1" maxValue="2"/>
    </cacheField>
    <cacheField name="Descripción" numFmtId="0">
      <sharedItems count="3">
        <s v="Dirección General de Programación y Operaciones del Tesoro"/>
        <s v="Yacimientos Petrolíferos Fiscales Bolivianos"/>
        <s v="Ministerio de Relaciones Exteriores"/>
      </sharedItems>
    </cacheField>
    <cacheField name="Fecha de operación_x000a_(DD/MM/AA)" numFmtId="14">
      <sharedItems containsSemiMixedTypes="0" containsNonDate="0" containsDate="1" containsString="0" minDate="2023-01-12T00:00:00" maxDate="2023-02-09T00:00:00" count="2">
        <d v="2023-01-12T00:00:00"/>
        <d v="2023-02-08T00:00:00"/>
      </sharedItems>
      <fieldGroup base="3">
        <rangePr groupBy="months" startDate="2023-01-12T00:00:00" endDate="2023-02-09T00:00:00"/>
        <groupItems count="14">
          <s v="&lt;12/1/2023"/>
          <s v="ene"/>
          <s v="feb"/>
          <s v="mar"/>
          <s v="abr"/>
          <s v="may"/>
          <s v="jun"/>
          <s v="jul"/>
          <s v="ago"/>
          <s v="sep"/>
          <s v="oct"/>
          <s v="nov"/>
          <s v="dic"/>
          <s v="&gt;9/2/2023"/>
        </groupItems>
      </fieldGroup>
    </cacheField>
    <cacheField name="Nro. _x000a_TRL" numFmtId="0">
      <sharedItems containsSemiMixedTypes="0" containsString="0" containsNumber="1" containsInteger="1" minValue="28" maxValue="314"/>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31119800.66"/>
    </cacheField>
    <cacheField name="Créditos_x000a_(USD)" numFmtId="164">
      <sharedItems containsSemiMixedTypes="0" containsString="0" containsNumber="1" minValue="0" maxValue="31119800.66"/>
    </cacheField>
    <cacheField name="Débitos_x000a_(Bs)" numFmtId="164">
      <sharedItems containsSemiMixedTypes="0" containsString="0" containsNumber="1" minValue="0" maxValue="213481832.52760002"/>
    </cacheField>
    <cacheField name="Créditos_x000a_(Bs)" numFmtId="164">
      <sharedItems containsSemiMixedTypes="0" containsString="0" containsNumber="1" minValue="0" maxValue="213481832.52760002"/>
    </cacheField>
    <cacheField name="Importe" numFmtId="164">
      <sharedItems containsSemiMixedTypes="0" containsString="0" containsNumber="1" minValue="882248.20460000006" maxValue="213481832.5276000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991.776238541664" createdVersion="8" refreshedVersion="8" minRefreshableVersion="3" recordCount="65" xr:uid="{474C6F97-CB08-4F22-B744-B3963FD68D5F}">
  <cacheSource type="worksheet">
    <worksheetSource ref="A7:H72" sheet="CDI"/>
  </cacheSource>
  <cacheFields count="8">
    <cacheField name="Entidad" numFmtId="0">
      <sharedItems containsMixedTypes="1" containsNumber="1" containsInteger="1" minValue="16" maxValue="862" count="74">
        <n v="16"/>
        <n v="20"/>
        <n v="25"/>
        <n v="41"/>
        <n v="46"/>
        <n v="47"/>
        <n v="66"/>
        <n v="81"/>
        <s v="99 - 02"/>
        <n v="109"/>
        <n v="117"/>
        <n v="132"/>
        <n v="133"/>
        <n v="134"/>
        <n v="163"/>
        <n v="203"/>
        <n v="222"/>
        <n v="223"/>
        <n v="225"/>
        <n v="227"/>
        <n v="269"/>
        <n v="283"/>
        <n v="291"/>
        <n v="292"/>
        <n v="293"/>
        <n v="294"/>
        <n v="295"/>
        <n v="296"/>
        <n v="310"/>
        <n v="312"/>
        <n v="315"/>
        <n v="324"/>
        <n v="347"/>
        <n v="387"/>
        <n v="389"/>
        <n v="548"/>
        <n v="572"/>
        <n v="573"/>
        <n v="576"/>
        <n v="586"/>
        <n v="591"/>
        <n v="594"/>
        <n v="599"/>
        <n v="660"/>
        <n v="661"/>
        <n v="670"/>
        <n v="681"/>
        <n v="683"/>
        <n v="249" u="1"/>
        <n v="108" u="1"/>
        <n v="290" u="1"/>
        <n v="192" u="1"/>
        <n v="78" u="1"/>
        <n v="580" u="1"/>
        <n v="525" u="1"/>
        <n v="383" u="1"/>
        <n v="382" u="1"/>
        <n v="273" u="1"/>
        <n v="513" u="1"/>
        <n v="272" u="1"/>
        <n v="378" u="1"/>
        <n v="129" u="1"/>
        <n v="268" u="1"/>
        <n v="267" u="1"/>
        <n v="266" u="1"/>
        <n v="234" u="1"/>
        <n v="265" u="1"/>
        <n v="862" u="1"/>
        <n v="86" u="1"/>
        <n v="35" u="1"/>
        <n v="587" u="1"/>
        <n v="253" u="1"/>
        <n v="70" u="1"/>
        <n v="514" u="1"/>
      </sharedItems>
    </cacheField>
    <cacheField name="D.A." numFmtId="0">
      <sharedItems containsSemiMixedTypes="0" containsString="0" containsNumber="1" containsInteger="1" minValue="1" maxValue="26"/>
    </cacheField>
    <cacheField name="Descripción" numFmtId="0">
      <sharedItems count="74">
        <s v="Ministerio de Educación"/>
        <s v="Ministerio de Defensa"/>
        <s v="Ministerio de la Presidencia"/>
        <s v="Ministerio de Desarrollo Productivo y Economía Plural"/>
        <s v="Ministerio de Salud y Deportes"/>
        <s v="Ministerio de Desarrollo Rural y Tierras"/>
        <s v="Ministerio de Planificación del Desarrollo"/>
        <s v="Ministerio de Obras Públicas, Servicios y Vivienda"/>
        <s v="Dirección General de Programación y Operaciones del Tesoro"/>
        <s v="Conservatorio Plurinacional de Musica"/>
        <s v="Dirección General de Aeronáutica Civil"/>
        <s v="Servicio de Desarrollo de las Empresas Púb. Productivas"/>
        <s v="Lotería Nacional de Beneficencia y Salubridad"/>
        <s v="Consejo Nacional de Vivienda Policial"/>
        <s v="Agencia Nacional de Hidrocarburos"/>
        <s v="Autoridad de Supervisión del Sistema Financiero"/>
        <s v="Instituto Nacional de Innovación Agropecuaria y Forestal"/>
        <s v="Fondo Nacional de Desarrollo Forestal"/>
        <s v="Serv. Nal. para la Sostenibilidad en Saneamiento Básico"/>
        <s v="Zona Franca Comercial e Industrial de Cobija"/>
        <s v="Direc. Dptal. de Educación Potosí"/>
        <s v="Aduana Nacional"/>
        <s v="Administradora Boliviana de Carreteras"/>
        <s v="Vías Bolivia"/>
        <s v="Fundación Cultural del Banco Central de Bolivia"/>
        <s v="Univ. Indígena Bol. Comun. Intercultl Prod. Tupak Katari"/>
        <s v="Univ. Indígena Bol. Comun. Intercult Prod. Casimiro Huanca"/>
        <s v="Univ. Indígena Bol. Comun. Intercult Prod. Apiaguaiki Tupa"/>
        <s v="Autoridad de Regulación y Fiscalización de Telecomunicaciones y Transportes"/>
        <s v="Autoridad de Fiscalizac. y Control Soc de Bosques y Tierras"/>
        <s v="Autoridad de Fiscalización de Empresas"/>
        <s v="Escuela Boliviana Intercultural de Música"/>
        <s v="Autoridad de Fiscalización y Control de Cooperativas"/>
        <s v="Agencia del Desarrollo del Cine y Audiovisual Bolivianos"/>
        <s v="Navegación Aérea y Aeropuertos Bolivianos"/>
        <s v="Corporación de las Fuerzas Armadas p/ el Des. Nacional"/>
        <s v="Empresa de Apoyo a la Producción de Alimentos"/>
        <s v="Empresa Siderúrgica del Mutún"/>
        <s v="Empresa Pública Nacional Estratégica Cartones de Bolivia"/>
        <s v="Empresa Azucarera San Buenaventura"/>
        <s v="Empresa Estatal de Transporte por Cable &quot;Mi teleférico&quot;"/>
        <s v="Administración de Servicios Portuarios - Bolivia"/>
        <s v="Empresa Boliviana de Alimentos y Derivados"/>
        <s v="Órgano Judicial"/>
        <s v="Tribunal Constitucional Plurinacional"/>
        <s v="Órgano Electoral Plurinacional"/>
        <s v="Ministerio Público"/>
        <s v="Procuraduria General del Estado"/>
        <s v="Servicio Nacional Textil" u="1"/>
        <s v="Central de Abastecimiento y Suministros de Salud" u="1"/>
        <s v="Entidad Ejecutora de Medio Ambiente y Agua" u="1"/>
        <s v="Direc. Dptal. de Educación La Paz" u="1"/>
        <s v="Direc. Dptal. de Educación Pando" u="1"/>
        <s v="Servicio Geológico Minero " u="1"/>
        <s v="Empresa Nacional de Electricidad" u="1"/>
        <s v="Depósitos Aduaneros Bolivianos" u="1"/>
        <s v="Agencia de Infraestructura en Salud y Equipamiento Médico" u="1"/>
        <s v="Servicio al Mejoramiento de la Navegación Amazónica" u="1"/>
        <s v="Direc. Dptal. de Educación Cochabamba" u="1"/>
        <s v="Transportes Aéreos Bolivianos" u="1"/>
        <s v="Ministerio de Hidrocarburos y Energías" u="1"/>
        <s v="Ministerio de Trabajo, Empleo y Previsión Social" u="1"/>
        <s v="Agencia Boliviana de Correos &quot;Correos de Bolivia&quot;" u="1"/>
        <s v="Direc. Dptal. de Educación Oruro" u="1"/>
        <s v="Orquesta Sinfónica Nacional" u="1"/>
        <s v="Direc. Dptal. de Educación  Chuquisaca" u="1"/>
        <s v="Ministerio de Medio Ambiente y Agua" u="1"/>
        <s v="Escuela de Gestión Pública Plurinacional" u="1"/>
        <s v="Yacimientos Petrolíferos Fiscales Bolivianos" u="1"/>
        <s v="Servicio de Impuestos Nacionales" u="1"/>
        <s v="Fondo Nacional de Desarrollo Regional" u="1"/>
        <s v="Ministerio de Economía y Finanzas Públicas" u="1"/>
        <s v="Direc. Dptal. de Educación Beni" u="1"/>
        <s v="Empresa Estratégica Boliviana de Construcción y Conservación de Infraestructura Civil" u="1"/>
      </sharedItems>
    </cacheField>
    <cacheField name="5.9.3" numFmtId="164">
      <sharedItems containsSemiMixedTypes="0" containsString="0" containsNumber="1" minValue="0" maxValue="76798659.11999999"/>
    </cacheField>
    <cacheField name="5.9.4" numFmtId="164">
      <sharedItems containsSemiMixedTypes="0" containsString="0" containsNumber="1" containsInteger="1" minValue="0" maxValue="0"/>
    </cacheField>
    <cacheField name="5.9.7" numFmtId="164">
      <sharedItems containsSemiMixedTypes="0" containsString="0" containsNumber="1" minValue="0" maxValue="4312412.4499999993"/>
    </cacheField>
    <cacheField name="5.9.8" numFmtId="164">
      <sharedItems containsSemiMixedTypes="0" containsString="0" containsNumber="1" minValue="0" maxValue="18422534"/>
    </cacheField>
    <cacheField name="Total" numFmtId="164">
      <sharedItems containsSemiMixedTypes="0" containsString="0" containsNumber="1" minValue="380" maxValue="76798659.11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88">
  <r>
    <x v="0"/>
    <m/>
    <x v="0"/>
    <x v="0"/>
    <s v="O20716520002"/>
    <s v="BOD"/>
    <n v="2082284"/>
    <m/>
    <s v="00099021001 DEPOSITO DE EFECTIVO, DEPOSITANTE: ANTONIO ARUQUIPA MALLEA, CONCEPTO: DEVOLUCION DE RETROACTIVO, CUENTA DE DEPOSITO: CUENTA UNICA DEL TESORO"/>
    <m/>
    <m/>
    <m/>
    <m/>
    <m/>
    <m/>
    <n v="0"/>
    <n v="290"/>
    <s v="NO_CONCILIADO"/>
  </r>
  <r>
    <x v="0"/>
    <m/>
    <x v="0"/>
    <x v="0"/>
    <s v="O20716610002"/>
    <s v="BOD"/>
    <n v="2082317"/>
    <m/>
    <s v="00099021001 DEPOSITO DE EFECTIVO, DEPOSITANTE: JUAN CARLOS RUIZ RADA, CONCEPTO: PLAN PAGO MENSUAL-00099021001 DEVOLUCION DE COBRO INDEBIDO, CUENTA DE DEPOSITO: CUENTA UNICA DEL TESORO"/>
    <m/>
    <m/>
    <m/>
    <m/>
    <m/>
    <m/>
    <n v="0"/>
    <n v="1700"/>
    <s v="NO_CONCILIADO"/>
  </r>
  <r>
    <x v="0"/>
    <m/>
    <x v="0"/>
    <x v="0"/>
    <s v="O20716800002"/>
    <s v="BOD"/>
    <n v="2082327"/>
    <m/>
    <s v="00099021001 DEPOSITO DE EFECTIVO, DEPOSITANTE: CIRO CARLOS JINES ESTRADA, CONCEPTO: DEVOLUCION DE UNA DUODECIMA DE AGUINALDO DICIEMBRE 2022|, CUENTA DE DEPOSITO: CUENTA UNICA DEL TESORO"/>
    <m/>
    <m/>
    <m/>
    <m/>
    <m/>
    <m/>
    <n v="0"/>
    <n v="305.67"/>
    <s v="NO_CONCILIADO"/>
  </r>
  <r>
    <x v="0"/>
    <m/>
    <x v="0"/>
    <x v="0"/>
    <s v="O20822840002"/>
    <s v="BOD"/>
    <n v="2082340"/>
    <m/>
    <s v="00099021001 DEPOSITO DE EFECTIVO, DEPOSITANTE: SONIA ELDER VILDOZO VDA DE TARQUI, CONCEPTO: COBRO INDEBIDO, CUENTA DE DEPOSITO: CUENTA UNICA DEL TESORO"/>
    <m/>
    <m/>
    <m/>
    <m/>
    <m/>
    <m/>
    <n v="0"/>
    <n v="2097.7600000000002"/>
    <s v="NO_CONCILIADO"/>
  </r>
  <r>
    <x v="1"/>
    <m/>
    <x v="1"/>
    <x v="0"/>
    <s v="O20823170002"/>
    <s v="BOD"/>
    <n v="2082343"/>
    <m/>
    <s v="00046171101 DEPOSITO DE EFECTIVO, DEPOSITANTE: MEDI-DENT S.R.L., CONCEPTO: (1) SANCION JURIDICA, CUENTA DE DEPOSITO: CUENTA UNICA DEL TESORO"/>
    <m/>
    <m/>
    <m/>
    <m/>
    <m/>
    <m/>
    <n v="0"/>
    <n v="8300"/>
    <s v="NO_CONCILIADO"/>
  </r>
  <r>
    <x v="0"/>
    <m/>
    <x v="0"/>
    <x v="0"/>
    <s v="O20823190002"/>
    <s v="BOD"/>
    <n v="2082415"/>
    <m/>
    <s v="00099021001 DEPOSITO DE EFECTIVO, DEPOSITANTE: EDUARDO VERA BUSTILLOS, CONCEPTO: DEVOLUCIÓN DE 10 DIAS NO TRABAJADOS DEL MES DE JUNIO 2022, CUENTA DE DEPOSITO: CUENTA UNICA DEL TESORO"/>
    <m/>
    <m/>
    <m/>
    <m/>
    <m/>
    <m/>
    <n v="0"/>
    <n v="2949.08"/>
    <s v="NO_CONCILIADO"/>
  </r>
  <r>
    <x v="0"/>
    <m/>
    <x v="0"/>
    <x v="0"/>
    <s v="O20823210002"/>
    <s v="BOD"/>
    <n v="2082418"/>
    <m/>
    <s v="00099021001 DEPOSITO DE EFECTIVO, DEPOSITANTE: EDUARDO VERA BUSTILLOS, CONCEPTO: DEVOLUCIÓN DE SALARIO DEL MES DE JULIO 2022, CUENTA DE DEPOSITO: CUENTA UNICA DEL TESORO"/>
    <m/>
    <m/>
    <m/>
    <m/>
    <m/>
    <m/>
    <n v="0"/>
    <n v="7722.7"/>
    <s v="NO_CONCILIADO"/>
  </r>
  <r>
    <x v="2"/>
    <m/>
    <x v="2"/>
    <x v="0"/>
    <s v="O20823430002"/>
    <s v="BOD"/>
    <n v="2082427"/>
    <m/>
    <s v="00099021001 DEPOSITO DE EFECTIVO, DEPOSITANTE: ADOLFO GUSTAVO ORTIZ BOZO, CONCEPTO: DEVOLUCION DE DEUDA, CUENTA DE DEPOSITO: CUENTA UNICA DEL TESORO /DJBR."/>
    <m/>
    <m/>
    <m/>
    <m/>
    <m/>
    <m/>
    <n v="0"/>
    <n v="1768.48"/>
    <s v="NO_CONCILIADO"/>
  </r>
  <r>
    <x v="3"/>
    <m/>
    <x v="3"/>
    <x v="0"/>
    <s v="O20824270002"/>
    <s v="BOD"/>
    <n v="2082307"/>
    <m/>
    <s v="00099021001 DEP.DE CHEQ.AJENOS,RET.DE CAM.,CONCEPTO: DEVOLUCIÓN DE PASAJES AL EXTERIOR NO UTILIZADOS,DEP.: CARLOS VARGAS ORTIZ , PROCEDENCIA: BANCO UNION S.A., CHEQUE: 511, FECHA DE EMISION:29/12/2022 /DJBR."/>
    <m/>
    <m/>
    <m/>
    <m/>
    <m/>
    <m/>
    <n v="0"/>
    <n v="1388.33"/>
    <s v="NO_CONCILIADO"/>
  </r>
  <r>
    <x v="3"/>
    <m/>
    <x v="3"/>
    <x v="0"/>
    <s v="O20824330002"/>
    <s v="BOD"/>
    <n v="2082309"/>
    <m/>
    <s v="00099021001 DEP.DE CHEQ.AJENOS,RET.DE CAM.,CONCEPTO: DEVOLUCIÓN DE PASAJES AL EXTERIOR NO UTILIZADOS,DEP.: CARLOS VARGAS ORTIZ , PROCEDENCIA: BANCO UNION S.A., CHEQUE: 510, FECHA DE EMISION:29/12/2022 /DJBR."/>
    <m/>
    <m/>
    <m/>
    <m/>
    <m/>
    <m/>
    <n v="0"/>
    <n v="2846"/>
    <s v="NO_CONCILIADO"/>
  </r>
  <r>
    <x v="4"/>
    <m/>
    <x v="4"/>
    <x v="1"/>
    <s v="B20823110002"/>
    <s v="BOD"/>
    <n v="2082588"/>
    <m/>
    <s v="00099021001 DEPOSITO DE EFECTIVO, DEPOSITANTE: AMERICO PANIAGUA MONASTERIOS, CONCEPTO: COMPROMISO DE DEVOLUCION DE DEUDA, CUENTA DE DEPOSITO: CUENTA UNICA DEL TESORO /DJBR."/>
    <m/>
    <m/>
    <m/>
    <m/>
    <m/>
    <m/>
    <n v="0"/>
    <n v="1170.8800000000001"/>
    <s v="NO_CONCILIADO"/>
  </r>
  <r>
    <x v="5"/>
    <m/>
    <x v="5"/>
    <x v="1"/>
    <s v="B20823180002"/>
    <s v="BOD"/>
    <n v="2082610"/>
    <m/>
    <s v="00099021001 DEPOSITO DE EFECTIVO, DEPOSITANTE: JORGE NINA BERNAL, CONCEPTO: DEVOLUCION POR DOBLE PERCEPCION DE ACUERDO A CONVENIO DE PAGO N°004/2021-SENASIR, CUENTA DE DEPOSITO: CUENTA UNICA DEL TESORO"/>
    <m/>
    <m/>
    <m/>
    <m/>
    <m/>
    <m/>
    <n v="0"/>
    <n v="900"/>
    <s v="NO_CONCILIADO"/>
  </r>
  <r>
    <x v="5"/>
    <m/>
    <x v="5"/>
    <x v="1"/>
    <s v="B20823200002"/>
    <s v="BOD"/>
    <n v="2082611"/>
    <m/>
    <s v="00099021001 DEPOSITO DE EFECTIVO, DEPOSITANTE: URSINA MANUELO CORNEJO, CONCEPTO: DEVOLUCION COBRO INDEBIDO POR INCONSISTENCIAS DE COTIZACIONES SENASIR, CUENTA DE DEPOSITO: CUENTA UNICA DEL TESORO"/>
    <m/>
    <m/>
    <m/>
    <m/>
    <m/>
    <m/>
    <n v="0"/>
    <n v="2945"/>
    <s v="NO_CONCILIADO"/>
  </r>
  <r>
    <x v="1"/>
    <m/>
    <x v="1"/>
    <x v="1"/>
    <s v="B20823230002"/>
    <s v="BOD"/>
    <n v="2082620"/>
    <m/>
    <s v="00046171101 DEPOSITO DE EFECTIVO, DEPOSITANTE: RIGAAN IMPORT - EXPORT, CONCEPTO: SANCION POR INCUMPLIMIENTO A REINSCRIPCION GESTION XXIII, CUENTA DE DEPOSITO: CUENTA UNICA DEL TESORO"/>
    <m/>
    <m/>
    <m/>
    <m/>
    <m/>
    <m/>
    <n v="0"/>
    <n v="5000"/>
    <s v="NO_CONCILIADO"/>
  </r>
  <r>
    <x v="0"/>
    <m/>
    <x v="0"/>
    <x v="1"/>
    <s v="O20825880002"/>
    <s v="BOD"/>
    <n v="2082628"/>
    <m/>
    <s v="00099021001 DEPOSITO DE EFECTIVO, DEPOSITANTE: FLORA RODRIGUEZ SIRPA, CONCEPTO: DEVOLUCION POR COBRO INDEBIDO, CUENTA DE DEPOSITO: CUENTA UNICA DEL TESORO"/>
    <m/>
    <m/>
    <m/>
    <m/>
    <m/>
    <m/>
    <n v="0"/>
    <n v="6200"/>
    <s v="NO_CONCILIADO"/>
  </r>
  <r>
    <x v="6"/>
    <m/>
    <x v="6"/>
    <x v="1"/>
    <s v="O20826110002"/>
    <s v="BOD"/>
    <n v="2082665"/>
    <m/>
    <s v="00099021001 DEPOSITO DE EFECTIVO, DEPOSITANTE: EDGAR ENRIQUE POMAR MENESES, CONCEPTO: DEVOLUCION PASAJE AEREO A COBIJA AL MIN PRESIDENCIA, CUENTA DE DEPOSITO: CUENTA UNICA DEL TESORO"/>
    <m/>
    <m/>
    <m/>
    <m/>
    <m/>
    <m/>
    <n v="0"/>
    <n v="1444"/>
    <s v="NO_CONCILIADO"/>
  </r>
  <r>
    <x v="6"/>
    <m/>
    <x v="6"/>
    <x v="1"/>
    <s v="O20826200002"/>
    <s v="BOD"/>
    <n v="2082669"/>
    <m/>
    <s v="00099021001 DEPOSITO DE EFECTIVO, DEPOSITANTE: EDGAR ENRIQUE POMAR MENESES, CONCEPTO: DEVOLUCION PASAJE AEREO LA PAZ - CBBA DE 27/10/2022 AL MIN PRESIDENCIA, CUENTA DE DEPOSITO: CUENTA UNICA DEL TESORO"/>
    <m/>
    <m/>
    <m/>
    <m/>
    <m/>
    <m/>
    <n v="0"/>
    <n v="218"/>
    <s v="NO_CONCILIADO"/>
  </r>
  <r>
    <x v="6"/>
    <m/>
    <x v="6"/>
    <x v="1"/>
    <s v="O20826210002"/>
    <s v="BOD"/>
    <n v="2082671"/>
    <m/>
    <s v="00099021001 DEPOSITO DE EFECTIVO, DEPOSITANTE: EDGAR ENRIQUE POMAR MENESES, CONCEPTO: DEVOLUCION PASAJE AEREO A SUCRE DE 21/07/2022 AL MIN PRESIDENCIA, CUENTA DE DEPOSITO: CUENTA UNICA DEL TESORO"/>
    <m/>
    <m/>
    <m/>
    <m/>
    <m/>
    <m/>
    <n v="0"/>
    <n v="546"/>
    <s v="NO_CONCILIADO"/>
  </r>
  <r>
    <x v="0"/>
    <m/>
    <x v="0"/>
    <x v="1"/>
    <s v="O20826280002"/>
    <s v="BOD"/>
    <n v="2082685"/>
    <m/>
    <s v="00099021001 DEPOSITO DE EFECTIVO, DEPOSITANTE: JACQUELINE JUANA MARIN MOYA, CONCEPTO: DEVOLUCION DE RETROACTIVO, CUENTA DE DEPOSITO: CUENTA UNICA DEL TESORO"/>
    <m/>
    <m/>
    <m/>
    <m/>
    <m/>
    <m/>
    <n v="0"/>
    <n v="471.42"/>
    <s v="NO_CONCILIADO"/>
  </r>
  <r>
    <x v="5"/>
    <m/>
    <x v="5"/>
    <x v="1"/>
    <s v="O20826430002"/>
    <s v="BOD"/>
    <n v="2082690"/>
    <m/>
    <s v="00099021001 DEPOSITO DE EFECTIVO, DEPOSITANTE: GARY VILLARROEL CHUQUIMIA, CONCEPTO: DEVOLUCION A SENASIR COBRO INDEBIDO, CUENTA DE DEPOSITO: CUENTA UNICA DEL TESORO"/>
    <m/>
    <m/>
    <m/>
    <m/>
    <m/>
    <m/>
    <n v="0"/>
    <n v="400"/>
    <s v="NO_CONCILIADO"/>
  </r>
  <r>
    <x v="7"/>
    <m/>
    <x v="7"/>
    <x v="1"/>
    <s v="O20826690002"/>
    <s v="BOD"/>
    <n v="2082722"/>
    <m/>
    <s v="00389012001 DEPOSITO DE EFECTIVO, DEPOSITANTE: FERNANDO ZENON FLORES ORTIZ, CONCEPTO: DEVOLUCION DE FONDOS SEGUN PREVENTIVO N°1788 DA(01), CUENTA DE DEPOSITO: CUENTA UNICA DEL TESORO"/>
    <m/>
    <m/>
    <m/>
    <m/>
    <m/>
    <m/>
    <n v="0"/>
    <n v="415.44"/>
    <s v="NO_CONCILIADO"/>
  </r>
  <r>
    <x v="7"/>
    <m/>
    <x v="7"/>
    <x v="1"/>
    <s v="O20826710002"/>
    <s v="BOD"/>
    <n v="2082723"/>
    <m/>
    <s v="00389042001 DEPOSITO DE EFECTIVO, DEPOSITANTE: ERLAND KOKIN GARCIA BUSTAMANTE, CONCEPTO: DEVOLUCION DE FONDOS SEGUN PREVENTIVO N°249, CUENTA DE DEPOSITO: CUENTA UNICA DEL TESORO"/>
    <m/>
    <m/>
    <m/>
    <m/>
    <m/>
    <m/>
    <n v="0"/>
    <n v="9908.52"/>
    <s v="NO_CONCILIADO"/>
  </r>
  <r>
    <x v="7"/>
    <m/>
    <x v="7"/>
    <x v="1"/>
    <s v="O20826850002"/>
    <s v="BOD"/>
    <n v="2082724"/>
    <m/>
    <s v="00389012001 DEPOSITO DE EFECTIVO, DEPOSITANTE: RICHARD ORLANDO HERBAS CHOQUE, CONCEPTO: DEVOLUCION DE FONDOS SEGUN PREVENTIVO N° 880, CUENTA DE DEPOSITO: CUENTA UNICA DEL TESORO"/>
    <m/>
    <m/>
    <m/>
    <m/>
    <m/>
    <m/>
    <n v="0"/>
    <n v="90"/>
    <s v="NO_CONCILIADO"/>
  </r>
  <r>
    <x v="7"/>
    <m/>
    <x v="7"/>
    <x v="1"/>
    <s v="O20826900002"/>
    <s v="BOD"/>
    <n v="2082733"/>
    <m/>
    <s v="00389012001 DEPOSITO DE EFECTIVO, DEPOSITANTE: GUSTAVO ARMANDO ILLANES VERTIZ BLANCO, CONCEPTO: DEVOLUCION DE FONDOS SIG. PREVENTIVO N°155 DA 01, CUENTA DE DEPOSITO: CUENTA UNICA DEL TESORO"/>
    <m/>
    <m/>
    <m/>
    <m/>
    <m/>
    <m/>
    <n v="0"/>
    <n v="9290"/>
    <s v="NO_CONCILIADO"/>
  </r>
  <r>
    <x v="1"/>
    <m/>
    <x v="1"/>
    <x v="1"/>
    <s v="O20826960002"/>
    <s v="BOD"/>
    <n v="2082735"/>
    <m/>
    <s v="00046171101 DEPOSITO DE EFECTIVO, DEPOSITANTE: EMPRESA FL PHARMA SRL, CONCEPTO: SANCION JURÍDICA, CUENTA DE DEPOSITO: CUENTA UNICA DEL TESORO"/>
    <m/>
    <m/>
    <m/>
    <m/>
    <m/>
    <m/>
    <n v="0"/>
    <n v="5000"/>
    <s v="NO_CONCILIADO"/>
  </r>
  <r>
    <x v="7"/>
    <m/>
    <x v="7"/>
    <x v="1"/>
    <s v="O20827220002"/>
    <s v="BOD"/>
    <n v="2082743"/>
    <m/>
    <s v="00389012001 DEPOSITO DE EFECTIVO, DEPOSITANTE: NAABOL, CONCEPTO: DEVOLUCION DE FONDOS SEGUN N° PREVENTIVO :1900, CUENTA DE DEPOSITO: CUENTA UNICA DEL TESORO"/>
    <m/>
    <m/>
    <m/>
    <m/>
    <m/>
    <m/>
    <n v="0"/>
    <n v="25"/>
    <s v="NO_CONCILIADO"/>
  </r>
  <r>
    <x v="1"/>
    <m/>
    <x v="1"/>
    <x v="1"/>
    <s v="O20827230002"/>
    <s v="BOD"/>
    <n v="2082736"/>
    <m/>
    <s v="00099021001 DEPOSITO DE EFECTIVO, DEPOSITANTE: ALBERTO PELAGIO ALVARADO, CONCEPTO: DEVOLUCION DE RECURSOS NO EJECUTADOS EN EL CAMPAMENTO DEPORTIVO NACIONAL COCHABAMBA, CUENTA DE DEPOSITO: CUENTA UNICA DEL TESORO /DJBR."/>
    <m/>
    <m/>
    <m/>
    <m/>
    <m/>
    <m/>
    <n v="0"/>
    <n v="10"/>
    <s v="NO_CONCILIADO"/>
  </r>
  <r>
    <x v="0"/>
    <m/>
    <x v="0"/>
    <x v="1"/>
    <s v="O20827330002"/>
    <s v="BOD"/>
    <n v="2082742"/>
    <m/>
    <s v="00099021001 DEPOSITO DE EFECTIVO, DEPOSITANTE: CONSTANTINO TARQUI CONDORI, CONCEPTO: DEVOLUCION POR DOBLE PERCEPCION OCTUBRE Y NOVIEMBRE DE 2022 MAS DUODECIMAS AGUINALDO, CUENTA DE DEPOSITO: CUENTA UNICA DEL TESORO"/>
    <m/>
    <m/>
    <m/>
    <m/>
    <m/>
    <m/>
    <n v="0"/>
    <n v="1417.5"/>
    <s v="NO_CONCILIADO"/>
  </r>
  <r>
    <x v="8"/>
    <m/>
    <x v="8"/>
    <x v="1"/>
    <s v="O20827370002"/>
    <s v="BOD"/>
    <n v="2082654"/>
    <m/>
    <s v="00099021001 DEP.DE CHEQ.AJENOS,RET.DE CAM.,CONCEPTO: SALDOS NO EJECUTADOS,DEP.: PROGRAMA NACIONAL DE POST. ALFABETIZACION , PROCEDENCIA: BANCO UNION S.A., CHEQUE: 5893, FECHA DE EMISION:30/12/2022"/>
    <m/>
    <m/>
    <m/>
    <m/>
    <m/>
    <m/>
    <n v="0"/>
    <n v="76250.5"/>
    <s v="NO_CONCILIADO"/>
  </r>
  <r>
    <x v="1"/>
    <m/>
    <x v="1"/>
    <x v="1"/>
    <s v="B20826230002"/>
    <s v="BOD"/>
    <n v="2082661"/>
    <m/>
    <s v="00046171101 DEP.DE CHEQ.AJENOS,RET.DE CAM.,CONCEPTO: CRISTIAN EDUARDO DOMINGUEZ QUINTEROS,DEP.: BANCO UNION S.A. , PROCEDENCIA: BANCO UNION S.A., CHEQUE: 187911, FECHA DE EMISION:04/01/2023"/>
    <m/>
    <m/>
    <m/>
    <m/>
    <m/>
    <m/>
    <n v="0"/>
    <n v="5000"/>
    <s v="NO_CONCILIADO"/>
  </r>
  <r>
    <x v="1"/>
    <m/>
    <x v="1"/>
    <x v="1"/>
    <s v="B20826490002"/>
    <s v="BOD"/>
    <n v="2082664"/>
    <m/>
    <s v="00046171101 DEP.DE CHEQ.AJENOS,RET.DE CAM.,CONCEPTO: CRISTIAN EDUARDO DOMINNGUEZ QUINTEROS,DEP.: BANCO UNION S.A. , PROCEDENCIA: BANCO UNION S.A., CHEQUE: 187912, FECHA DE EMISION:04/01/2023"/>
    <m/>
    <m/>
    <m/>
    <m/>
    <m/>
    <m/>
    <n v="0"/>
    <n v="11500"/>
    <s v="NO_CONCILIADO"/>
  </r>
  <r>
    <x v="0"/>
    <m/>
    <x v="0"/>
    <x v="2"/>
    <s v="B20826510002"/>
    <s v="BOD"/>
    <n v="2082881"/>
    <m/>
    <s v="00099021001 DEPOSITO DE EFECTIVO, DEPOSITANTE: DENIS ALEJANDRO SALGUERO SILES, CONCEPTO: DEVOLUCIÓN HABERES NOVIEMBRE, CUENTA DE DEPOSITO: CUENTA UNICA DEL TESORO"/>
    <m/>
    <m/>
    <m/>
    <m/>
    <m/>
    <m/>
    <n v="0"/>
    <n v="7588"/>
    <s v="NO_CONCILIADO"/>
  </r>
  <r>
    <x v="9"/>
    <m/>
    <x v="9"/>
    <x v="2"/>
    <s v="B20826540002"/>
    <s v="BOD"/>
    <n v="2082883"/>
    <m/>
    <s v="00513212001 DEPOSITO DE EFECTIVO, DEPOSITANTE: YPFB, CONCEPTO: REVERSION DE FONDOS, CUENTA DE DEPOSITO: CUENTA UNICA DEL TESORO"/>
    <m/>
    <m/>
    <m/>
    <m/>
    <m/>
    <m/>
    <n v="0"/>
    <n v="1193"/>
    <s v="NO_CONCILIADO"/>
  </r>
  <r>
    <x v="5"/>
    <m/>
    <x v="5"/>
    <x v="2"/>
    <s v="B20826580002"/>
    <s v="BOD"/>
    <n v="2082884"/>
    <m/>
    <s v="00099021001 DEPOSITO DE EFECTIVO, DEPOSITANTE: ROSSMARY BARRERA VINO, CONCEPTO: PAGO POR CONVENIO CON SENASIR, CUENTA DE DEPOSITO: CUENTA UNICA DEL TESORO"/>
    <m/>
    <m/>
    <m/>
    <m/>
    <m/>
    <m/>
    <n v="0"/>
    <n v="1140"/>
    <s v="NO_CONCILIADO"/>
  </r>
  <r>
    <x v="5"/>
    <m/>
    <x v="5"/>
    <x v="2"/>
    <s v="B20826610002"/>
    <s v="BOD"/>
    <n v="2082885"/>
    <m/>
    <s v="00099021001 DEPOSITO DE EFECTIVO, DEPOSITANTE: ROSSMARY BARRERA VINO, CONCEPTO: PAGO POR CONVENIO CON SENASIR, CUENTA DE DEPOSITO: CUENTA UNICA DEL TESORO"/>
    <m/>
    <m/>
    <m/>
    <m/>
    <m/>
    <m/>
    <n v="0"/>
    <n v="1140"/>
    <s v="NO_CONCILIADO"/>
  </r>
  <r>
    <x v="0"/>
    <m/>
    <x v="0"/>
    <x v="2"/>
    <s v="B20826640002"/>
    <s v="BOD"/>
    <n v="2082887"/>
    <m/>
    <s v="00099021001 DEPOSITO DE EFECTIVO, DEPOSITANTE: BENEDICTA CERON VDA DE CALLE, CONCEPTO: SUSCRIPCION DE CONVENIO PARA EL PAGO DE LO ADEUDADO, CUENTA DE DEPOSITO: CUENTA UNICA DEL TESORO"/>
    <m/>
    <m/>
    <m/>
    <m/>
    <m/>
    <m/>
    <n v="0"/>
    <n v="1441"/>
    <s v="NO_CONCILIADO"/>
  </r>
  <r>
    <x v="10"/>
    <m/>
    <x v="10"/>
    <x v="2"/>
    <s v="O20828810002"/>
    <s v="BOD"/>
    <n v="2082908"/>
    <m/>
    <s v="00099021001 DEPOSITO DE EFECTIVO, DEPOSITANTE: CELESTINO ZABALA MORENO, CONCEPTO: DEVOLUCION POR SALDO NO UTILIZADO DEL PREVENTIVO C31 202/2022 A FAVOR DEL INIAF, CUENTA DE DEPOSITO: CUENTA UNICA DEL TESORO"/>
    <m/>
    <m/>
    <m/>
    <m/>
    <m/>
    <m/>
    <n v="0"/>
    <n v="1550"/>
    <s v="NO_CONCILIADO"/>
  </r>
  <r>
    <x v="0"/>
    <m/>
    <x v="0"/>
    <x v="2"/>
    <s v="O20828830002"/>
    <s v="BOD"/>
    <n v="2082909"/>
    <m/>
    <s v="00099021001 DEPOSITO DE EFECTIVO, DEPOSITANTE: ALBERTINA GUTIERREZ QUISPE, CONCEPTO: DEVOLUCION DE RETROACTIVO, CUENTA DE DEPOSITO: CUENTA UNICA DEL TESORO"/>
    <m/>
    <m/>
    <m/>
    <m/>
    <m/>
    <m/>
    <n v="0"/>
    <n v="810"/>
    <s v="NO_CONCILIADO"/>
  </r>
  <r>
    <x v="0"/>
    <m/>
    <x v="0"/>
    <x v="2"/>
    <s v="O20828840002"/>
    <s v="BOD"/>
    <n v="2082911"/>
    <m/>
    <s v="00099021001 DEPOSITO DE EFECTIVO, DEPOSITANTE: ROBERTO FLOR CALZADILLA, CONCEPTO: DEVOLUCION, CUENTA DE DEPOSITO: CUENTA UNICA DEL TESORO"/>
    <m/>
    <m/>
    <m/>
    <m/>
    <m/>
    <m/>
    <n v="0"/>
    <n v="1360"/>
    <s v="NO_CONCILIADO"/>
  </r>
  <r>
    <x v="4"/>
    <m/>
    <x v="4"/>
    <x v="2"/>
    <s v="O20828850002"/>
    <s v="BOD"/>
    <n v="2082915"/>
    <m/>
    <s v="00099021001 DEPOSITO DE EFECTIVO, DEPOSITANTE: DOMINGO CALLISAYA CALLISAYA, CONCEPTO: DEVOLUCION DE DEUDA, CUENTA DE DEPOSITO: CUENTA UNICA DEL TESORO /DJBR."/>
    <m/>
    <m/>
    <m/>
    <m/>
    <m/>
    <m/>
    <n v="0"/>
    <n v="1362.96"/>
    <s v="NO_CONCILIADO"/>
  </r>
  <r>
    <x v="0"/>
    <m/>
    <x v="0"/>
    <x v="2"/>
    <s v="O20828870002"/>
    <s v="BOD"/>
    <n v="2082920"/>
    <m/>
    <s v="00099021001 DEPOSITO DE EFECTIVO, DEPOSITANTE: WENDY MARIN MENDOZA, CONCEPTO: DEVOLUCION, CUENTA DE DEPOSITO: CUENTA UNICA DEL TESORO"/>
    <m/>
    <m/>
    <m/>
    <m/>
    <m/>
    <m/>
    <n v="0"/>
    <n v="930"/>
    <s v="NO_CONCILIADO"/>
  </r>
  <r>
    <x v="0"/>
    <m/>
    <x v="0"/>
    <x v="2"/>
    <s v="O20829090002"/>
    <s v="BOD"/>
    <n v="2082925"/>
    <m/>
    <s v="00099021001 DEPOSITO DE EFECTIVO, DEPOSITANTE: FELICIANO HUANCA LAURA, CONCEPTO: DEVOLUCION DE COBRO INDEBIDO, CUENTA DE DEPOSITO: CUENTA UNICA DEL TESORO"/>
    <m/>
    <m/>
    <m/>
    <m/>
    <m/>
    <m/>
    <n v="0"/>
    <n v="4310"/>
    <s v="NO_CONCILIADO"/>
  </r>
  <r>
    <x v="11"/>
    <m/>
    <x v="11"/>
    <x v="2"/>
    <s v="O20829150002"/>
    <s v="BOD"/>
    <n v="2082947"/>
    <m/>
    <s v="00422012001 DEPOSITO DE EFECTIVO, DEPOSITANTE: SHEYLA RAMOS, CONCEPTO: DEVOLUCIÓN, CUENTA DE DEPOSITO: CUENTA UNICA DEL TESORO"/>
    <m/>
    <m/>
    <m/>
    <m/>
    <m/>
    <m/>
    <n v="0"/>
    <n v="5000"/>
    <s v="NO_CONCILIADO"/>
  </r>
  <r>
    <x v="11"/>
    <m/>
    <x v="11"/>
    <x v="2"/>
    <s v="O20829200002"/>
    <s v="BOD"/>
    <n v="2082948"/>
    <m/>
    <s v="00422012001 DEPOSITO DE EFECTIVO, DEPOSITANTE: ALFREDO GUEVARA, CONCEPTO: DEVOLUCIÓN, CUENTA DE DEPOSITO: CUENTA UNICA DEL TESORO"/>
    <m/>
    <m/>
    <m/>
    <m/>
    <m/>
    <m/>
    <n v="0"/>
    <n v="14057.9"/>
    <s v="NO_CONCILIADO"/>
  </r>
  <r>
    <x v="11"/>
    <m/>
    <x v="11"/>
    <x v="2"/>
    <s v="O20829230002"/>
    <s v="BOD"/>
    <n v="2082951"/>
    <m/>
    <s v="00422012001 DEPOSITO DE EFECTIVO, DEPOSITANTE: MARIANA MOLINA, CONCEPTO: DEVOLUCIÓN, CUENTA DE DEPOSITO: CUENTA UNICA DEL TESORO"/>
    <m/>
    <m/>
    <m/>
    <m/>
    <m/>
    <m/>
    <n v="0"/>
    <n v="775"/>
    <s v="NO_CONCILIADO"/>
  </r>
  <r>
    <x v="11"/>
    <m/>
    <x v="11"/>
    <x v="2"/>
    <s v="O20829250002"/>
    <s v="BOD"/>
    <n v="2082953"/>
    <m/>
    <s v="00422012001 DEPOSITO DE EFECTIVO, DEPOSITANTE: MARIANA MOLINA, CONCEPTO: DEVOLUCIÓN, CUENTA DE DEPOSITO: CUENTA UNICA DEL TESORO"/>
    <m/>
    <m/>
    <m/>
    <m/>
    <m/>
    <m/>
    <n v="0"/>
    <n v="620.71"/>
    <s v="NO_CONCILIADO"/>
  </r>
  <r>
    <x v="11"/>
    <m/>
    <x v="11"/>
    <x v="2"/>
    <s v="O20829410002"/>
    <s v="BOD"/>
    <n v="2082954"/>
    <m/>
    <s v="00422012001 DEPOSITO DE EFECTIVO, DEPOSITANTE: MARIANA MOLINA, CONCEPTO: DEVOLUCIÓN, CUENTA DE DEPOSITO: CUENTA UNICA DEL TESORO"/>
    <m/>
    <m/>
    <m/>
    <m/>
    <m/>
    <m/>
    <n v="0"/>
    <n v="615.01"/>
    <s v="NO_CONCILIADO"/>
  </r>
  <r>
    <x v="0"/>
    <m/>
    <x v="0"/>
    <x v="2"/>
    <s v="O20829470002"/>
    <s v="BOD"/>
    <n v="2082962"/>
    <m/>
    <s v="00099021001 DEPOSITO DE EFECTIVO, DEPOSITANTE: JUAN ZARCO APAZA, CONCEPTO: DEVOLUCION DE RETROACTIVO, CUENTA DE DEPOSITO: CUENTA UNICA DEL TESORO"/>
    <m/>
    <m/>
    <m/>
    <m/>
    <m/>
    <m/>
    <n v="0"/>
    <n v="468.63"/>
    <s v="NO_CONCILIADO"/>
  </r>
  <r>
    <x v="0"/>
    <m/>
    <x v="0"/>
    <x v="2"/>
    <s v="O20829480002"/>
    <s v="BOD"/>
    <n v="2082977"/>
    <m/>
    <s v="00099021001 DEPOSITO DE EFECTIVO, DEPOSITANTE: ROCIO MOLINA, CONCEPTO: DEVOLUCION PASAJE 9302408205671, CUENTA DE DEPOSITO: CUENTA UNICA DEL TESORO"/>
    <m/>
    <m/>
    <m/>
    <m/>
    <m/>
    <m/>
    <n v="0"/>
    <n v="400"/>
    <s v="NO_CONCILIADO"/>
  </r>
  <r>
    <x v="6"/>
    <m/>
    <x v="6"/>
    <x v="2"/>
    <s v="O20829510002"/>
    <s v="BOD"/>
    <n v="2082978"/>
    <m/>
    <s v="00099021001 DEPOSITO DE EFECTIVO, DEPOSITANTE: ROCIO MOLINA, CONCEPTO: DEV. PASAJE 93024082005406 AL MIN PRESIDENCIA, CUENTA DE DEPOSITO: CUENTA UNICA DEL TESORO"/>
    <m/>
    <m/>
    <m/>
    <m/>
    <m/>
    <m/>
    <n v="0"/>
    <n v="1310"/>
    <s v="NO_CONCILIADO"/>
  </r>
  <r>
    <x v="0"/>
    <m/>
    <x v="0"/>
    <x v="2"/>
    <s v="O20829530002"/>
    <s v="BOD"/>
    <n v="2083007"/>
    <m/>
    <s v="00099021001 DEPOSITO DE EFECTIVO, DEPOSITANTE: YHOLA JUANITA YANARICO GABINCHA, CONCEPTO: COBRO INDEBIDO POR NUEVAS NUPCIAS, CUENTA DE DEPOSITO: CUENTA UNICA DEL TESORO"/>
    <m/>
    <m/>
    <m/>
    <m/>
    <m/>
    <m/>
    <n v="0"/>
    <n v="2205"/>
    <s v="NO_CONCILIADO"/>
  </r>
  <r>
    <x v="0"/>
    <m/>
    <x v="0"/>
    <x v="2"/>
    <s v="O20829540002"/>
    <s v="BOD"/>
    <n v="2083019"/>
    <m/>
    <s v="00099021001 DEPOSITO DE EFECTIVO, DEPOSITANTE: MARION ROSSIO VILLEGAS ESCALERA, CONCEPTO: DEV. DE 1 MES DE DUODECIMA DE AGUINALDO DH. SRA. CATALINA ESCALERA VDA DE BRAVO, CUENTA DE DEPOSITO: CUENTA UNICA DEL TESORO"/>
    <m/>
    <m/>
    <m/>
    <m/>
    <m/>
    <m/>
    <n v="0"/>
    <n v="225.75"/>
    <s v="NO_CONCILIADO"/>
  </r>
  <r>
    <x v="0"/>
    <m/>
    <x v="0"/>
    <x v="2"/>
    <s v="O20829620002"/>
    <s v="BOD"/>
    <n v="2083039"/>
    <m/>
    <s v="00099021001 DEPOSITO DE EFECTIVO, DEPOSITANTE: MARCELO ALBERTO ANTONIO ALVAREZ GARCIA TARIFA, CONCEPTO: DEVOLUCION DE PAGO UNICO D.S. 822, CUENTA DE DEPOSITO: CUENTA UNICA DEL TESORO"/>
    <m/>
    <m/>
    <m/>
    <m/>
    <m/>
    <m/>
    <n v="0"/>
    <n v="27831.4"/>
    <s v="NO_CONCILIADO"/>
  </r>
  <r>
    <x v="6"/>
    <m/>
    <x v="6"/>
    <x v="2"/>
    <s v="O20829770002"/>
    <s v="BOD"/>
    <n v="2083024"/>
    <m/>
    <s v="00099021001 DEPOSITO DE EFECTIVO, DEPOSITANTE: DIEGO MAURICIO PRIETO HERBAS, CONCEPTO: DEVOLUCION RETROACTIVO, CUENTA DE DEPOSITO: CUENTA UNICA DEL TESORO /DJBR."/>
    <m/>
    <m/>
    <m/>
    <m/>
    <m/>
    <m/>
    <n v="0"/>
    <n v="1107"/>
    <s v="NO_CONCILIADO"/>
  </r>
  <r>
    <x v="12"/>
    <m/>
    <x v="12"/>
    <x v="2"/>
    <s v="O20830070002"/>
    <s v="BOD"/>
    <n v="2083056"/>
    <m/>
    <s v="00099021001 DEPOSITO DE EFECTIVO, DEPOSITANTE: FILOMON HINOJOSA TORRICO, CONCEPTO: DEVOLUCIÓN POR SALDO NO UTILIZADO DEL PREVENTIVO C-31 (148)/2022, CUENTA DE DEPOSITO: CUENTA UNICA DEL TESORO /DJBR."/>
    <m/>
    <m/>
    <m/>
    <m/>
    <m/>
    <m/>
    <n v="0"/>
    <n v="6130.76"/>
    <s v="NO_CONCILIADO"/>
  </r>
  <r>
    <x v="0"/>
    <m/>
    <x v="0"/>
    <x v="2"/>
    <s v="O20830390002"/>
    <s v="BOD"/>
    <n v="2082944"/>
    <m/>
    <s v="00099021001 DEP.DE CHEQ.AJENOS,RET.DE CAM.,CONCEPTO: RAUL MALDONADO AYALA,DEP.: BANCO UNION SA , PROCEDENCIA: BANCO UNION S.A., CHEQUE: 187913, FECHA DE EMISION:05/01/2023"/>
    <m/>
    <m/>
    <m/>
    <m/>
    <m/>
    <m/>
    <n v="0"/>
    <n v="7272.3"/>
    <s v="NO_CONCILIADO"/>
  </r>
  <r>
    <x v="13"/>
    <m/>
    <x v="13"/>
    <x v="2"/>
    <s v="O20830240002"/>
    <s v="BOD"/>
    <n v="2082943"/>
    <m/>
    <s v="00099021001 DEP.DE CHEQ.AJENOS,RET.DE CAM.,CONCEPTO: DEVOLUCION DE CC NO COBRADA SEPTIEMBRE 2022,DEP.: LA VITALICIA SEGUROS Y REASEGUROS DE VIDA S.A. , PROCEDENCIA: BANCO BISA S.A., CHEQUE: 80284, FECHA DE EMISION:05/01/2023"/>
    <m/>
    <m/>
    <m/>
    <m/>
    <m/>
    <m/>
    <n v="0"/>
    <n v="3534.72"/>
    <s v="NO_CONCILIADO"/>
  </r>
  <r>
    <x v="13"/>
    <m/>
    <x v="13"/>
    <x v="2"/>
    <s v="O20830520002"/>
    <s v="BOD"/>
    <n v="2082942"/>
    <m/>
    <s v="00099021001 DEP.DE CHEQ.AJENOS,RET.DE CAM.,CONCEPTO: DEVOLUCION DE CC NO COBRADA SEPTIEMBRE 2022,DEP.: LA VITALICIA SEGUROS Y REASEGUROS DE VIDA S.A. , PROCEDENCIA: BANCO BISA S.A., CHEQUE: 1867357, FECHA DE EMISION:05/01/2023"/>
    <m/>
    <m/>
    <m/>
    <m/>
    <m/>
    <m/>
    <n v="0"/>
    <n v="1558.74"/>
    <s v="NO_CONCILIADO"/>
  </r>
  <r>
    <x v="0"/>
    <m/>
    <x v="0"/>
    <x v="3"/>
    <s v="O20830560002"/>
    <s v="BOD"/>
    <n v="2083212"/>
    <m/>
    <s v="00099021001 DEPOSITO DE EFECTIVO, DEPOSITANTE: NEPTALI GODOY HELGUERO, CONCEPTO: DEVOLUCION POR DOBLE PERCEPCION, CUENTA DE DEPOSITO: CUENTA UNICA DEL TESORO"/>
    <m/>
    <m/>
    <m/>
    <m/>
    <m/>
    <m/>
    <n v="0"/>
    <n v="882.68"/>
    <s v="NO_CONCILIADO"/>
  </r>
  <r>
    <x v="0"/>
    <m/>
    <x v="0"/>
    <x v="3"/>
    <s v="B20829450002"/>
    <s v="BOD"/>
    <n v="2083233"/>
    <m/>
    <s v="00099021001 DEPOSITO DE EFECTIVO, DEPOSITANTE: BETHY CONDE GUTIERREZ, CONCEPTO: DEVOLUCION DE UNA DUODECIMA DE AGUINALDO, CUENTA DE DEPOSITO: CUENTA UNICA DEL TESORO"/>
    <m/>
    <m/>
    <m/>
    <m/>
    <m/>
    <m/>
    <n v="0"/>
    <n v="266.2"/>
    <s v="NO_CONCILIADO"/>
  </r>
  <r>
    <x v="5"/>
    <m/>
    <x v="5"/>
    <x v="3"/>
    <s v="B20829440002"/>
    <s v="BOD"/>
    <n v="2083245"/>
    <m/>
    <s v="00099021001 DEPOSITO DE EFECTIVO, DEPOSITANTE: MARIA DE LAS MERCEDES CHAMBI BUTRON, CONCEPTO: DEVOLUCION DE GASTOS JUDICIALES NO DESCARGADOS C-31 N°583/2022, CUENTA DE DEPOSITO: CUENTA UNICA DEL TESORO /DJBR."/>
    <m/>
    <m/>
    <m/>
    <m/>
    <m/>
    <m/>
    <n v="0"/>
    <n v="800"/>
    <s v="NO_CONCILIADO"/>
  </r>
  <r>
    <x v="0"/>
    <m/>
    <x v="0"/>
    <x v="3"/>
    <s v="B20829430002"/>
    <s v="BOD"/>
    <n v="2083264"/>
    <m/>
    <s v="00099021001 DEPOSITO DE EFECTIVO, DEPOSITANTE: LUIS ALBERTO CABEZAS LLUSCO, CONCEPTO: PAGO DE ENERGIA ELECTRICA, CUENTA DE DEPOSITO: CUENTA UNICA DEL TESORO"/>
    <m/>
    <m/>
    <m/>
    <m/>
    <m/>
    <m/>
    <n v="0"/>
    <n v="450"/>
    <s v="NO_CONCILIADO"/>
  </r>
  <r>
    <x v="0"/>
    <m/>
    <x v="0"/>
    <x v="3"/>
    <s v="O20832450002"/>
    <s v="BOD"/>
    <n v="2083325"/>
    <m/>
    <s v="00099021001 DEPOSITO DE EFECTIVO, DEPOSITANTE: VICENTA IRENE NAVA, CONCEPTO: DEVOLUCION POR DOBLE PERCEPCION, CUENTA DE DEPOSITO: CUENTA UNICA DEL TESORO"/>
    <m/>
    <m/>
    <m/>
    <m/>
    <m/>
    <m/>
    <n v="0"/>
    <n v="1269.49"/>
    <s v="NO_CONCILIADO"/>
  </r>
  <r>
    <x v="0"/>
    <m/>
    <x v="0"/>
    <x v="3"/>
    <s v="O20832830002"/>
    <s v="BOD"/>
    <n v="2083368"/>
    <m/>
    <s v="00099021001 DEPOSITO DE EFECTIVO, DEPOSITANTE: JORGE JUANIQUINA AGATA, CONCEPTO: DEVOLUCION POR REMUNERACION MAXIMA PERMITIDA EN EL SECTOR PUBLICO DICIEMBRE 2022, CUENTA DE DEPOSITO: CUENTA UNICA DEL TESORO"/>
    <m/>
    <m/>
    <m/>
    <m/>
    <m/>
    <m/>
    <n v="0"/>
    <n v="5261.73"/>
    <s v="NO_CONCILIADO"/>
  </r>
  <r>
    <x v="7"/>
    <m/>
    <x v="7"/>
    <x v="3"/>
    <s v="O20833460002"/>
    <s v="BOD"/>
    <n v="2083371"/>
    <m/>
    <s v="00389032001 DEPOSITO DE EFECTIVO, DEPOSITANTE: ELSA PATRICIA RUIZ SANCHEZ, CONCEPTO: DEVOLUCION DE FONDOS SEGUN PREVENTIVO N°390 DA 03, CUENTA DE DEPOSITO: CUENTA UNICA DEL TESORO"/>
    <m/>
    <m/>
    <m/>
    <m/>
    <m/>
    <m/>
    <n v="0"/>
    <n v="16000"/>
    <s v="NO_CONCILIADO"/>
  </r>
  <r>
    <x v="1"/>
    <m/>
    <x v="1"/>
    <x v="3"/>
    <s v="O20833680002"/>
    <s v="BOD"/>
    <n v="2083381"/>
    <m/>
    <s v="00046171101 DEPOSITO DE EFECTIVO, DEPOSITANTE: SYROS CORP, CONCEPTO: INGRESOS POR VENTA DE SERVICIOS, CUENTA DE DEPOSITO: CUENTA UNICA DEL TESORO"/>
    <m/>
    <m/>
    <m/>
    <m/>
    <m/>
    <m/>
    <n v="0"/>
    <n v="1000"/>
    <s v="NO_CONCILIADO"/>
  </r>
  <r>
    <x v="1"/>
    <m/>
    <x v="1"/>
    <x v="3"/>
    <s v="O20833690002"/>
    <s v="BOD"/>
    <n v="2083382"/>
    <m/>
    <s v="00046171101 DEPOSITO DE EFECTIVO, DEPOSITANTE: SYROS CORP, CONCEPTO: INGRESOS POR VENTA DE SERVICIOS, CUENTA DE DEPOSITO: CUENTA UNICA DEL TESORO"/>
    <m/>
    <m/>
    <m/>
    <m/>
    <m/>
    <m/>
    <n v="0"/>
    <n v="1000"/>
    <s v="NO_CONCILIADO"/>
  </r>
  <r>
    <x v="1"/>
    <m/>
    <x v="1"/>
    <x v="3"/>
    <s v="O20833700002"/>
    <s v="BOD"/>
    <n v="2083385"/>
    <m/>
    <s v="00046171101 DEPOSITO DE EFECTIVO, DEPOSITANTE: SYROS CORP, CONCEPTO: INGRESOS POR VENTA DE SERVICIOS, CUENTA DE DEPOSITO: CUENTA UNICA DEL TESORO"/>
    <m/>
    <m/>
    <m/>
    <m/>
    <m/>
    <m/>
    <n v="0"/>
    <n v="1668"/>
    <s v="NO_CONCILIADO"/>
  </r>
  <r>
    <x v="1"/>
    <m/>
    <x v="1"/>
    <x v="3"/>
    <s v="O20833710002"/>
    <s v="BOD"/>
    <n v="2083388"/>
    <m/>
    <s v="00046171101 DEPOSITO DE EFECTIVO, DEPOSITANTE: SYROS CORP, CONCEPTO: INGRESOS POR VENTA DE SERVICIOS, CUENTA DE DEPOSITO: CUENTA UNICA DEL TESORO"/>
    <m/>
    <m/>
    <m/>
    <m/>
    <m/>
    <m/>
    <n v="0"/>
    <n v="1660"/>
    <s v="NO_CONCILIADO"/>
  </r>
  <r>
    <x v="0"/>
    <m/>
    <x v="0"/>
    <x v="4"/>
    <s v="O20833850002"/>
    <s v="BOD"/>
    <n v="2083546"/>
    <m/>
    <s v="00099021001 DEPOSITO DE EFECTIVO, DEPOSITANTE: JUSTA MENDOZA DE CARVAJAL, CONCEPTO: DEVOLUCION DE RETROACTIVO, CUENTA DE DEPOSITO: CUENTA UNICA DEL TESORO"/>
    <m/>
    <m/>
    <m/>
    <m/>
    <m/>
    <m/>
    <n v="0"/>
    <n v="700"/>
    <s v="NO_CONCILIADO"/>
  </r>
  <r>
    <x v="14"/>
    <m/>
    <x v="14"/>
    <x v="4"/>
    <s v="O20833880002"/>
    <s v="BOD"/>
    <n v="2083549"/>
    <m/>
    <s v="00081011101 DEPOSITO DE EFECTIVO, DEPOSITANTE: EDGAR LOPEZ RAMOS, CONCEPTO: REPOSICION DE GATETA PORTA CREDENCIAL, CUENTA DE DEPOSITO: CUENTA UNICA DEL TESORO"/>
    <m/>
    <m/>
    <m/>
    <m/>
    <m/>
    <m/>
    <n v="0"/>
    <n v="25"/>
    <s v="NO_CONCILIADO"/>
  </r>
  <r>
    <x v="0"/>
    <m/>
    <x v="0"/>
    <x v="4"/>
    <s v="O20835490002"/>
    <s v="BOD"/>
    <n v="2083570"/>
    <m/>
    <s v="00099021001 DEPOSITO DE EFECTIVO, DEPOSITANTE: ROLANDO SAMUEL MONZON LAURA- MEF, CONCEPTO: DEVOLUCIÓN DE SEGUNDO PAGO SERVICIO PORTAL WEB CONTRATO N°184,2020, CUENTA DE DEPOSITO: CUENTA UNICA DEL TESORO"/>
    <m/>
    <m/>
    <m/>
    <m/>
    <m/>
    <m/>
    <n v="0"/>
    <n v="4165"/>
    <s v="NO_CONCILIADO"/>
  </r>
  <r>
    <x v="5"/>
    <m/>
    <x v="5"/>
    <x v="4"/>
    <s v="O20835560002"/>
    <s v="BOD"/>
    <n v="2083591"/>
    <m/>
    <s v="00099021001 DEPOSITO DE EFECTIVO, DEPOSITANTE: MERY QUIÑONES GABRIEL, CONCEPTO: DEVOLUCION DE COBRO -INDEBIDO -SENASIR, CUENTA DE DEPOSITO: CUENTA UNICA DEL TESORO"/>
    <m/>
    <m/>
    <m/>
    <m/>
    <m/>
    <m/>
    <n v="0"/>
    <n v="1310"/>
    <s v="NO_CONCILIADO"/>
  </r>
  <r>
    <x v="6"/>
    <m/>
    <x v="6"/>
    <x v="4"/>
    <s v="O20835580002"/>
    <s v="BOD"/>
    <n v="2083599"/>
    <m/>
    <s v="00099021001 DEPOSITO DE EFECTIVO, DEPOSITANTE: JUAN JOSE PERALTA IBAÑEZ, CONCEPTO: DEVOLUCION DE PASAJE AEREO DE MINISTERIO DE LA PRESIDENCIA, CUENTA DE DEPOSITO: CUENTA UNICA DEL TESORO"/>
    <m/>
    <m/>
    <m/>
    <m/>
    <m/>
    <m/>
    <n v="0"/>
    <n v="452"/>
    <s v="NO_CONCILIADO"/>
  </r>
  <r>
    <x v="0"/>
    <m/>
    <x v="0"/>
    <x v="4"/>
    <s v="O20835590002"/>
    <s v="BOD"/>
    <n v="2083616"/>
    <m/>
    <s v="00099021001 DEPOSITO DE EFECTIVO, DEPOSITANTE: TEODORO BLANCO MOLLO, CONCEPTO: DEV DOBLE PERCEPCIÓN DE LOS PERIODOS DE DICIEMBRE/2021 A ENERO 2022 MAS DUODECIMAS DE AGUINALDO, CUENTA DE DEPOSITO: CUENTA UNICA DEL TESORO"/>
    <m/>
    <m/>
    <m/>
    <m/>
    <m/>
    <m/>
    <n v="0"/>
    <n v="1011.53"/>
    <s v="NO_CONCILIADO"/>
  </r>
  <r>
    <x v="15"/>
    <m/>
    <x v="15"/>
    <x v="4"/>
    <s v="O20835990002"/>
    <s v="BOD"/>
    <n v="2083592"/>
    <m/>
    <s v="00099021001 DEP.DE CHEQ.AJENOS,RET.DE CAM.,CONCEPTO: BAJAS MEDICAS MES DE OCTUBRE DE 2022-APS,DEP.: CAJA DE SALUD DE LA BANCA PRIVADA , PROCEDENCIA: BANCO NACIONAL DE BOLIVIA S.A., CHEQUE: 9827401, FECHA DE EMISION:31/12/2022"/>
    <m/>
    <m/>
    <m/>
    <m/>
    <m/>
    <m/>
    <n v="0"/>
    <n v="7585.42"/>
    <s v="NO_CONCILIADO"/>
  </r>
  <r>
    <x v="14"/>
    <m/>
    <x v="14"/>
    <x v="4"/>
    <s v="O20836160002"/>
    <s v="BOD"/>
    <n v="2083593"/>
    <m/>
    <s v="00099021001 DEP.DE CHEQ.AJENOS,RET.DE CAM.,CONCEPTO: REEMBOLSO POR INCAPACIDAD TEMPORAL OCTUBRE 2022 MINISTERIO DE OBRAS PUBLICAS,DEP.: CAJA DE SALUD DE LA BANCA PRIVADA , PROCEDENCIA: BANCO NACIONAL DE BOLIVIA S.A., CHEQUE: 9827519, FECHA DE EMISION:31/12/2022"/>
    <m/>
    <m/>
    <m/>
    <m/>
    <m/>
    <m/>
    <n v="0"/>
    <n v="3176.37"/>
    <s v="NO_CONCILIADO"/>
  </r>
  <r>
    <x v="13"/>
    <m/>
    <x v="13"/>
    <x v="4"/>
    <s v="O20836380002"/>
    <s v="BOD"/>
    <n v="2083594"/>
    <m/>
    <s v="00099021001 DEP.DE CHEQ.AJENOS,RET.DE CAM.,CONCEPTO: REEMBOLSO SUBSIDIO INCAPACIDAD OCTUBRE 2022,DEP.: CAJA DE SALUD DE LA BANCA PRIVADA , PROCEDENCIA: BANCO NACIONAL DE BOLIVIA S.A., CHEQUE: 9827621, FECHA DE EMISION:31/12/2022"/>
    <m/>
    <m/>
    <m/>
    <m/>
    <m/>
    <m/>
    <n v="0"/>
    <n v="22653.119999999999"/>
    <s v="NO_CONCILIADO"/>
  </r>
  <r>
    <x v="0"/>
    <m/>
    <x v="0"/>
    <x v="4"/>
    <s v="O20836600002"/>
    <s v="BOD"/>
    <n v="2083597"/>
    <m/>
    <s v="00099021001 DEP.DE CHEQ.AJENOS,RET.DE CAM.,CONCEPTO: INCAPACIDAD TEMPORAL - OCTUBRE 2022- LA PAZ AUTORIDAD DE FISCALIZACION,DEP.: CAJA DE SALUD DE LA BANCA PRIVADA , PROCEDENCIA: BANCO NACIONAL DE BOLIVIA S.A., CHEQUE: 9827317, FECHA DE EMISION:31/12/2022"/>
    <m/>
    <m/>
    <m/>
    <m/>
    <m/>
    <m/>
    <n v="0"/>
    <n v="1807.14"/>
    <s v="NO_CONCILIADO"/>
  </r>
  <r>
    <x v="16"/>
    <m/>
    <x v="16"/>
    <x v="5"/>
    <s v="B20835920002"/>
    <s v="BOD"/>
    <n v="2083818"/>
    <m/>
    <s v="00099021001 DEPOSITO DE EFECTIVO, DEPOSITANTE: FREDDY DAVID CABRERA QUISBERT, CONCEPTO: DOBLE PERCEPCION, CUENTA DE DEPOSITO: CUENTA UNICA DEL TESORO /DJBR."/>
    <m/>
    <m/>
    <m/>
    <m/>
    <m/>
    <m/>
    <n v="0"/>
    <n v="1975.44"/>
    <s v="NO_CONCILIADO"/>
  </r>
  <r>
    <x v="5"/>
    <m/>
    <x v="5"/>
    <x v="5"/>
    <s v="B20835930002"/>
    <s v="BOD"/>
    <n v="2083827"/>
    <m/>
    <s v="00099021001 DEPOSITO DE EFECTIVO, DEPOSITANTE: GROVER ANTONIO FLORES ARANIBAR, CONCEPTO: CONVENIO DOBLE PERCEPCION-SENASIR, CUENTA DE DEPOSITO: CUENTA UNICA DEL TESORO"/>
    <m/>
    <m/>
    <m/>
    <m/>
    <m/>
    <m/>
    <n v="0"/>
    <n v="1000"/>
    <s v="NO_CONCILIADO"/>
  </r>
  <r>
    <x v="5"/>
    <m/>
    <x v="5"/>
    <x v="5"/>
    <s v="O20838180002"/>
    <s v="BOD"/>
    <n v="2083837"/>
    <m/>
    <s v="00099021001 DEPOSITO DE EFECTIVO, DEPOSITANTE: JUAN ANGEL CORONEL SARDON, CONCEPTO: DEVOLUCION AL SENASIR COACTIVO SOCIAL, CUENTA DE DEPOSITO: CUENTA UNICA DEL TESORO"/>
    <m/>
    <m/>
    <m/>
    <m/>
    <m/>
    <m/>
    <n v="0"/>
    <n v="3513.93"/>
    <s v="NO_CONCILIADO"/>
  </r>
  <r>
    <x v="1"/>
    <m/>
    <x v="1"/>
    <x v="5"/>
    <s v="O20838270002"/>
    <s v="BOD"/>
    <n v="2083849"/>
    <m/>
    <s v="00046171101 DEPOSITO DE EFECTIVO, DEPOSITANTE: TECHMA, CONCEPTO: CANCELACION DE MULTA SEGÚN R.A. N° S/180, CUENTA DE DEPOSITO: CUENTA UNICA DEL TESORO"/>
    <m/>
    <m/>
    <m/>
    <m/>
    <m/>
    <m/>
    <n v="0"/>
    <n v="6500"/>
    <s v="NO_CONCILIADO"/>
  </r>
  <r>
    <x v="2"/>
    <m/>
    <x v="2"/>
    <x v="5"/>
    <s v="O20838300002"/>
    <s v="BOD"/>
    <n v="2083859"/>
    <m/>
    <s v="00099021001 DEPOSITO DE EFECTIVO, DEPOSITANTE: JUAN CARLOS TORRES REYES, CONCEPTO: DOBLE PERCEPCION, CUENTA DE DEPOSITO: CUENTA UNICA DEL TESORO /DJBR."/>
    <m/>
    <m/>
    <m/>
    <m/>
    <m/>
    <m/>
    <n v="0"/>
    <n v="485.42"/>
    <s v="NO_CONCILIADO"/>
  </r>
  <r>
    <x v="0"/>
    <m/>
    <x v="0"/>
    <x v="5"/>
    <s v="O20838310002"/>
    <s v="BOD"/>
    <n v="2083889"/>
    <m/>
    <s v="00099021001 DEPOSITO DE EFECTIVO, DEPOSITANTE: MAYULI GLADYS ELIZABETH MURGUIA ALCOREZA, CONCEPTO: REPOSICION DUODECIMAS AGUINALDO, CUENTA DE DEPOSITO: CUENTA UNICA DEL TESORO"/>
    <m/>
    <m/>
    <m/>
    <m/>
    <m/>
    <m/>
    <n v="0"/>
    <n v="268.10000000000002"/>
    <s v="NO_CONCILIADO"/>
  </r>
  <r>
    <x v="17"/>
    <m/>
    <x v="17"/>
    <x v="5"/>
    <s v="O20838320002"/>
    <s v="BOD"/>
    <n v="2083895"/>
    <m/>
    <s v="00590012001 DEPOSITO DE EFECTIVO, DEPOSITANTE: CRHISTIAN JOSE POLO APURI, CONCEPTO: DEVOLUCION DE FONDOS NO USADOS, CUENTA DE DEPOSITO: CUENTA UNICA DEL TESORO"/>
    <m/>
    <m/>
    <m/>
    <m/>
    <m/>
    <m/>
    <n v="0"/>
    <n v="9178.5"/>
    <s v="NO_CONCILIADO"/>
  </r>
  <r>
    <x v="0"/>
    <m/>
    <x v="0"/>
    <x v="5"/>
    <s v="O20838370002"/>
    <s v="BOD"/>
    <n v="2083903"/>
    <m/>
    <s v="00099021001 DEPOSITO DE EFECTIVO, DEPOSITANTE: ALEJANDRA SARAI HURTADO MOSCOSO, CONCEPTO: REPOSICION DUODECIMA AGUINALDO, CUENTA DE DEPOSITO: CUENTA UNICA DEL TESORO"/>
    <m/>
    <m/>
    <m/>
    <m/>
    <m/>
    <m/>
    <n v="0"/>
    <n v="45.01"/>
    <s v="NO_CONCILIADO"/>
  </r>
  <r>
    <x v="4"/>
    <m/>
    <x v="4"/>
    <x v="5"/>
    <s v="O20838490002"/>
    <s v="BOD"/>
    <n v="2083905"/>
    <m/>
    <s v="00015011107 DEPOSITO DE EFECTIVO, DEPOSITANTE: JORGE COSTAS, CONCEPTO: PAGO CONTRAPARTE SERVICIO DE ENERGIA ELECTRICA OFICINA CALLE CUBA N°1617, CUENTA DE DEPOSITO: CUENTA UNICA DEL TESORO"/>
    <m/>
    <m/>
    <m/>
    <m/>
    <m/>
    <m/>
    <n v="0"/>
    <n v="290.67"/>
    <s v="NO_CONCILIADO"/>
  </r>
  <r>
    <x v="2"/>
    <m/>
    <x v="2"/>
    <x v="5"/>
    <s v="O20838590002"/>
    <s v="BOD"/>
    <n v="2083939"/>
    <m/>
    <s v="00099021001 DEPOSITO DE EFECTIVO, DEPOSITANTE: SONIA DURAN VELASCO, CONCEPTO: DEVOLUCION DE COBRO DE DOBLE PERSEPCION POR EL PERIODO DE JUNIO DE 2021 MAS DUODECIMA AGUINALDO, CUENTA DE DEPOSITO: CUENTA UNICA DEL TESORO /DJBR."/>
    <m/>
    <m/>
    <m/>
    <m/>
    <m/>
    <m/>
    <n v="0"/>
    <n v="711.87"/>
    <s v="NO_CONCILIADO"/>
  </r>
  <r>
    <x v="0"/>
    <m/>
    <x v="0"/>
    <x v="5"/>
    <s v="O20838890002"/>
    <s v="BOD"/>
    <n v="2083951"/>
    <m/>
    <s v="00099021001 DEPOSITO DE EFECTIVO, DEPOSITANTE: VIVEROS DURAN CRISTINA S., CONCEPTO: DEVOLUCIÓN DE DEUDA, CUENTA DE DEPOSITO: CUENTA UNICA DEL TESORO"/>
    <m/>
    <m/>
    <m/>
    <m/>
    <m/>
    <m/>
    <n v="0"/>
    <n v="2283.37"/>
    <s v="NO_CONCILIADO"/>
  </r>
  <r>
    <x v="18"/>
    <m/>
    <x v="18"/>
    <x v="5"/>
    <s v="O20838950002"/>
    <s v="BOD"/>
    <n v="2083972"/>
    <m/>
    <s v="00099021001 DEPOSITO DE EFECTIVO, DEPOSITANTE: VICTOR JIMENEZ- AGETIC, CONCEPTO: DEVOLUCIÓN DE FONDOS GESTION 2022 POR PAGO DE VIATICOS DE VICTOR JIMENEZ-AGETIC, CUENTA DE DEPOSITO: CUENTA UNICA DEL TESORO"/>
    <m/>
    <m/>
    <m/>
    <m/>
    <m/>
    <m/>
    <n v="0"/>
    <n v="371"/>
    <s v="NO_CONCILIADO"/>
  </r>
  <r>
    <x v="0"/>
    <m/>
    <x v="0"/>
    <x v="5"/>
    <s v="O20839030002"/>
    <s v="BOD"/>
    <n v="2084014"/>
    <m/>
    <s v="00099021001 DEPOSITO DE EFECTIVO, DEPOSITANTE: LOURDES LEDEZMA LAFUENTE-CI828867CBBA, CONCEPTO: COMPROMISO DE DEVOLUCION DE DEUDA, CUENTA DE DEPOSITO: CUENTA UNICA DEL TESORO"/>
    <m/>
    <m/>
    <m/>
    <m/>
    <m/>
    <m/>
    <n v="0"/>
    <n v="1426.4"/>
    <s v="NO_CONCILIADO"/>
  </r>
  <r>
    <x v="11"/>
    <m/>
    <x v="11"/>
    <x v="5"/>
    <s v="O20839050002"/>
    <s v="BOD"/>
    <n v="2084024"/>
    <m/>
    <s v="00422012001 DEPOSITO DE EFECTIVO, DEPOSITANTE: MARCIA CAROLA ZABALA TARIFA, CONCEPTO: DEVOLUCION A LIBRETA, CUENTA DE DEPOSITO: CUENTA UNICA DEL TESORO"/>
    <m/>
    <m/>
    <m/>
    <m/>
    <m/>
    <m/>
    <n v="0"/>
    <n v="1200"/>
    <s v="NO_CONCILIADO"/>
  </r>
  <r>
    <x v="0"/>
    <m/>
    <x v="0"/>
    <x v="5"/>
    <s v="O20840240002"/>
    <s v="BOD"/>
    <n v="2083886"/>
    <m/>
    <s v="00099021001 DEP.DE CHEQ.AJENOS,RET.DE CAM.,CONCEPTO: GIL AUGUSTO OLIVARES ARANA,DEP.: BANCO UNION S.A. , PROCEDENCIA: BANCO UNION S.A., CHEQUE: 187921, FECHA DE EMISION:10/01/2023"/>
    <m/>
    <m/>
    <m/>
    <m/>
    <m/>
    <m/>
    <n v="0"/>
    <n v="1510"/>
    <s v="NO_CONCILIADO"/>
  </r>
  <r>
    <x v="0"/>
    <m/>
    <x v="0"/>
    <x v="5"/>
    <s v="B20838190002"/>
    <s v="BOD"/>
    <n v="2083890"/>
    <m/>
    <s v="00099021001 DEP.DE CHEQ.AJENOS,RET.DE CAM.,CONCEPTO: ANTONIO GARCIA FLORES,DEP.: BANCO UNION S.A. , PROCEDENCIA: BANCO UNION S.A., CHEQUE: 187920, FECHA DE EMISION:10/01/2023"/>
    <m/>
    <m/>
    <m/>
    <m/>
    <m/>
    <m/>
    <n v="0"/>
    <n v="7272.3"/>
    <s v="NO_CONCILIADO"/>
  </r>
  <r>
    <x v="5"/>
    <m/>
    <x v="5"/>
    <x v="6"/>
    <s v="B20839100002"/>
    <s v="BOD"/>
    <n v="2084207"/>
    <m/>
    <s v="00099021001 DEPOSITO DE EFECTIVO, DEPOSITANTE: SERVICIO NACIONAL DE REPARTO &quot;SENASIR&quot;, CONCEPTO: DEVOLUICIÓN DE DEUDORES DE AGUINALDO, CUENTA DE DEPOSITO: CUENTA UNICA DEL TESORO"/>
    <m/>
    <m/>
    <m/>
    <m/>
    <m/>
    <m/>
    <n v="0"/>
    <n v="291.81"/>
    <s v="NO_CONCILIADO"/>
  </r>
  <r>
    <x v="5"/>
    <m/>
    <x v="5"/>
    <x v="6"/>
    <s v="B20839110002"/>
    <s v="BOD"/>
    <n v="2084211"/>
    <m/>
    <s v="00099021001 DEPOSITO DE EFECTIVO, DEPOSITANTE: SERVICIO NACIONAL DE REPARTO &quot;SENASIR&quot;, CONCEPTO: DEVOLUCIÓN DE DUODECIMA DE AGUINALDO, CUENTA DE DEPOSITO: CUENTA UNICA DEL TESORO"/>
    <m/>
    <m/>
    <m/>
    <m/>
    <m/>
    <m/>
    <n v="0"/>
    <n v="304.75"/>
    <s v="NO_CONCILIADO"/>
  </r>
  <r>
    <x v="5"/>
    <m/>
    <x v="5"/>
    <x v="6"/>
    <s v="O20842070002"/>
    <s v="BOD"/>
    <n v="2084235"/>
    <m/>
    <s v="00099021001 DEPOSITO DE EFECTIVO, DEPOSITANTE: BURGOS MEJIA JOSE ISAIAS, CONCEPTO: DEVOLUCION SENASIR, CUENTA DE DEPOSITO: CUENTA UNICA DEL TESORO"/>
    <m/>
    <m/>
    <m/>
    <m/>
    <m/>
    <m/>
    <n v="0"/>
    <n v="9844.9599999999991"/>
    <s v="NO_CONCILIADO"/>
  </r>
  <r>
    <x v="1"/>
    <m/>
    <x v="1"/>
    <x v="6"/>
    <s v="O20842110002"/>
    <s v="BOD"/>
    <n v="2084225"/>
    <m/>
    <s v="00046171101 DEPOSITO DE EFECTIVO, DEPOSITANTE: QIM INTERNACINAL SRL, CONCEPTO: SANCION JURIDICA, CUENTA DE DEPOSITO: CUENTA UNICA DEL TESORO"/>
    <m/>
    <m/>
    <m/>
    <m/>
    <m/>
    <m/>
    <n v="0"/>
    <n v="500"/>
    <s v="NO_CONCILIADO"/>
  </r>
  <r>
    <x v="1"/>
    <m/>
    <x v="1"/>
    <x v="6"/>
    <s v="O20842120002"/>
    <s v="BOD"/>
    <n v="2084228"/>
    <m/>
    <s v="00046171101 DEPOSITO DE EFECTIVO, DEPOSITANTE: LABORATORIO ADDAX INTERNACIONAL, CONCEPTO: SANCION POR IMCUMPLIMIENTO A LA NORMA SEGUN RES.ADM.111/2022 DE FECHA 25 DE OCTUBRE DE 2022, CUENTA DE DEPOSITO: CUENTA UNICA DEL TESORO"/>
    <m/>
    <m/>
    <m/>
    <m/>
    <m/>
    <m/>
    <n v="0"/>
    <n v="1000"/>
    <s v="NO_CONCILIADO"/>
  </r>
  <r>
    <x v="14"/>
    <m/>
    <x v="14"/>
    <x v="6"/>
    <s v="O20842330002"/>
    <s v="BOD"/>
    <n v="2084263"/>
    <m/>
    <s v="00081011101 DEPOSITO DE EFECTIVO, DEPOSITANTE: HENRRY OVIDIO SOTO GARCIA, CONCEPTO: REPOSICION GAFETE PORTA CREDENCIAL, CUENTA DE DEPOSITO: CUENTA UNICA DEL TESORO"/>
    <m/>
    <m/>
    <m/>
    <m/>
    <m/>
    <m/>
    <n v="0"/>
    <n v="25"/>
    <s v="NO_CONCILIADO"/>
  </r>
  <r>
    <x v="2"/>
    <m/>
    <x v="2"/>
    <x v="6"/>
    <s v="O20842420002"/>
    <s v="BOD"/>
    <n v="2084270"/>
    <m/>
    <s v="00099021001 DEPOSITO DE EFECTIVO, DEPOSITANTE: FREDDY WALTER RODRIGUEZ DELGADO, CONCEPTO: DEVOLUCION DOBLE PERCEPCION POR PERIODOS SEPTIEMBRE/2021 A ENERO/2022 MAS DUODECIMAS DE AGUINALDO, CUENTA DE DEPOSITO: CUENTA UNICA DEL TESORO /DJBR."/>
    <m/>
    <m/>
    <m/>
    <m/>
    <m/>
    <m/>
    <n v="0"/>
    <n v="2978.28"/>
    <s v="NO_CONCILIADO"/>
  </r>
  <r>
    <x v="1"/>
    <m/>
    <x v="1"/>
    <x v="6"/>
    <s v="O20842550002"/>
    <s v="BOD"/>
    <n v="2084281"/>
    <m/>
    <s v="00046171101 DEPOSITO DE EFECTIVO, DEPOSITANTE: GIOVANA CHOQUE, CONCEPTO: SANCIÓN POR INCUMPLIMIENTO A LA NORMA SEGUN RES ADM N°S/50/2022 DE FECHA 04/07/2022 PRIMER PAGO, CUENTA DE DEPOSITO: CUENTA UNICA DEL TESORO"/>
    <m/>
    <m/>
    <m/>
    <m/>
    <m/>
    <m/>
    <n v="0"/>
    <n v="840"/>
    <s v="NO_CONCILIADO"/>
  </r>
  <r>
    <x v="0"/>
    <m/>
    <x v="0"/>
    <x v="6"/>
    <s v="O20842570002"/>
    <s v="BOD"/>
    <n v="2084288"/>
    <m/>
    <s v="00099021001 DEPOSITO DE EFECTIVO, DEPOSITANTE: EMILIA MAMANI ULUNQUE, CONCEPTO: DEVOLUCIÓN DE SUELDOS Y SALARIOS, CUENTA DE DEPOSITO: CUENTA UNICA DEL TESORO"/>
    <m/>
    <m/>
    <m/>
    <m/>
    <m/>
    <m/>
    <n v="0"/>
    <n v="32.74"/>
    <s v="NO_CONCILIADO"/>
  </r>
  <r>
    <x v="0"/>
    <m/>
    <x v="0"/>
    <x v="6"/>
    <s v="O20842630002"/>
    <s v="BOD"/>
    <n v="2084290"/>
    <m/>
    <s v="00099021001 DEPOSITO DE EFECTIVO, DEPOSITANTE: FABRIZIO DURAN ALMENDRAS, CONCEPTO: DEVOLUCIÓN DE SUELDOS Y SALARIOS, CUENTA DE DEPOSITO: CUENTA UNICA DEL TESORO"/>
    <m/>
    <m/>
    <m/>
    <m/>
    <m/>
    <m/>
    <n v="0"/>
    <n v="0.52"/>
    <s v="NO_CONCILIADO"/>
  </r>
  <r>
    <x v="4"/>
    <m/>
    <x v="4"/>
    <x v="6"/>
    <s v="O20842810002"/>
    <s v="BOD"/>
    <n v="2084297"/>
    <m/>
    <s v="00015011107 DEPOSITO DE EFECTIVO, DEPOSITANTE: JORGE COSTAS, CONCEPTO: PAGO CONTRAPARTE SERVICIO DE AGUA POTABLE CALLE CUBA N°1617, CUENTA DE DEPOSITO: CUENTA UNICA DEL TESORO"/>
    <m/>
    <m/>
    <m/>
    <m/>
    <m/>
    <m/>
    <n v="0"/>
    <n v="290.95999999999998"/>
    <s v="NO_CONCILIADO"/>
  </r>
  <r>
    <x v="0"/>
    <m/>
    <x v="0"/>
    <x v="6"/>
    <s v="O20842880002"/>
    <s v="BOD"/>
    <n v="2084299"/>
    <m/>
    <s v="00099021001 DEPOSITO DE EFECTIVO, DEPOSITANTE: MARIA JESUS HOYOS CASTRO, CONCEPTO: COBRO INDEBIDO POR SEGUNDAS NUPCIAS, CUENTA DE DEPOSITO: CUENTA UNICA DEL TESORO "/>
    <m/>
    <m/>
    <m/>
    <m/>
    <m/>
    <m/>
    <n v="0"/>
    <n v="1000"/>
    <s v="NO_CONCILIADO"/>
  </r>
  <r>
    <x v="18"/>
    <m/>
    <x v="18"/>
    <x v="6"/>
    <s v="O20842900002"/>
    <s v="BOD"/>
    <n v="2084302"/>
    <m/>
    <s v="00099021001 DEPOSITO DE EFECTIVO, DEPOSITANTE: CRISTIAN MAMANI -AGETIC, CONCEPTO: DEVOLUCION DE FONDOS NO EJEJCUTADOS POR VAITICOS GESTION FISCAL 2022 CRISTIAN MAMANI -AGETIC, CUENTA DE DEPOSITO: CUENTA UNICA DEL TESORO"/>
    <m/>
    <m/>
    <m/>
    <m/>
    <m/>
    <m/>
    <n v="0"/>
    <n v="371"/>
    <s v="NO_CONCILIADO"/>
  </r>
  <r>
    <x v="7"/>
    <m/>
    <x v="7"/>
    <x v="6"/>
    <s v="O20842970002"/>
    <s v="BOD"/>
    <n v="2084315"/>
    <m/>
    <s v="00389022001 DEPOSITO DE EFECTIVO, DEPOSITANTE: NAABOL-OF CENTRAL, CONCEPTO: DEVOLUCIÓN DE RECURSOS POR PAGO EN EXCESO EMPRESA QUEMA LIM C-31 N°222 D.A. 2 GESTION 2022, CUENTA DE DEPOSITO: CUENTA UNICA DEL TESORO"/>
    <m/>
    <m/>
    <m/>
    <m/>
    <m/>
    <m/>
    <n v="0"/>
    <n v="340"/>
    <s v="NO_CONCILIADO"/>
  </r>
  <r>
    <x v="19"/>
    <m/>
    <x v="19"/>
    <x v="6"/>
    <s v="O20842990002"/>
    <s v="BOD"/>
    <n v="2084320"/>
    <m/>
    <s v="00224012007 DEPOSITO DE EFECTIVO, DEPOSITANTE: INSUMOS BOLIVIA, CONCEPTO: DEVOLUCIÓN DE VIATICOS, CUENTA DE DEPOSITO: CUENTA UNICA DEL TESORO"/>
    <m/>
    <m/>
    <m/>
    <m/>
    <m/>
    <m/>
    <n v="0"/>
    <n v="371"/>
    <s v="NO_CONCILIADO"/>
  </r>
  <r>
    <x v="1"/>
    <m/>
    <x v="1"/>
    <x v="6"/>
    <s v="O20843110002"/>
    <s v="BOD"/>
    <n v="2084240"/>
    <m/>
    <s v="00099021001 DEP.DE CHEQ.AJENOS,RET.DE CAM.,CONCEPTO: RENE TERAN MENDIZABAL,DEP.: BANCO UNION SA , PROCEDENCIA: BANCO UNION S.A., CHEQUE: 187925, FECHA DE EMISION:11/01/2023 /DJBR."/>
    <m/>
    <m/>
    <m/>
    <m/>
    <m/>
    <m/>
    <n v="0"/>
    <n v="6429.27"/>
    <s v="NO_CONCILIADO"/>
  </r>
  <r>
    <x v="1"/>
    <m/>
    <x v="1"/>
    <x v="6"/>
    <s v="O20843150002"/>
    <s v="BOD"/>
    <n v="2084241"/>
    <m/>
    <s v="00099021001 DEP.DE CHEQ.AJENOS,RET.DE CAM.,CONCEPTO: LICETH ESCARLEN VEIZAGA GUTIERREZ,DEP.: BANCO UNION SA , PROCEDENCIA: BANCO UNION S.A., CHEQUE: 187924, FECHA DE EMISION:11/01/2023 /DJBR."/>
    <m/>
    <m/>
    <m/>
    <m/>
    <m/>
    <m/>
    <n v="0"/>
    <n v="5237.3999999999996"/>
    <s v="NO_CONCILIADO"/>
  </r>
  <r>
    <x v="13"/>
    <m/>
    <x v="13"/>
    <x v="6"/>
    <s v="O20843460002"/>
    <s v="BOD"/>
    <n v="2084268"/>
    <m/>
    <s v="00099021001 DEP.DE CHEQ.AJENOS,RET.DE CAM.,CONCEPTO: INCAPACIDAD TEMPORAL DE :CAJA DE SALUD CORDES A: UNIDAD DE COORDINACION DE PROGRAMAS,DEP.: CAJA DE SALUD CORDES , PROCEDENCIA: BANCO UNION S.A., CHEQUE: 29066, FECHA DE EMISION:21/12/2022"/>
    <m/>
    <m/>
    <m/>
    <m/>
    <m/>
    <m/>
    <n v="0"/>
    <n v="12153.86"/>
    <s v="NO_CONCILIADO"/>
  </r>
  <r>
    <x v="13"/>
    <m/>
    <x v="13"/>
    <x v="6"/>
    <s v="O20843760002"/>
    <s v="BOD"/>
    <n v="2084269"/>
    <m/>
    <s v="00099021001 DEP.DE CHEQ.AJENOS,RET.DE CAM.,CONCEPTO: INCAPACIDAD TEMPORAL DE :CAJA DE SALUD CORDES A:AUTORIDAD DE REGULACION Y FISCALIZACION,DEP.: CAJA DE SALUD CORDES , PROCEDENCIA: BANCO UNION S.A., CHEQUE: 29127, FECHA DE EMISION:21/12/2022"/>
    <m/>
    <m/>
    <m/>
    <m/>
    <m/>
    <m/>
    <n v="0"/>
    <n v="77633.679999999993"/>
    <s v="NO_CONCILIADO"/>
  </r>
  <r>
    <x v="20"/>
    <m/>
    <x v="20"/>
    <x v="6"/>
    <s v="B20842400002"/>
    <s v="BOD"/>
    <n v="2084271"/>
    <m/>
    <s v="00099021001 DEP.DE CHEQ.AJENOS,RET.DE CAM.,CONCEPTO: INCAPACIDAD TEMPORAL DE :CAJA DE SALUD CORDES A:MINISTERIO DE MEDIO AMBIENTE Y AGUA,DEP.: CAJA DE SALUD CORDES , PROCEDENCIA: BANCO UNION S.A., CHEQUE: 29078, FECHA DE EMISION:21/12/2022"/>
    <m/>
    <m/>
    <m/>
    <m/>
    <m/>
    <m/>
    <n v="0"/>
    <n v="5000.28"/>
    <s v="NO_CONCILIADO"/>
  </r>
  <r>
    <x v="14"/>
    <m/>
    <x v="14"/>
    <x v="6"/>
    <s v="B20842670002"/>
    <s v="BOD"/>
    <n v="2084276"/>
    <m/>
    <s v="00099021001 DEP.DE CHEQ.AJENOS,RET.DE CAM.,CONCEPTO: INCAPACIDAD TEMPORAL DE :CAJA DE SALUD CORDES A:MINISTERIO DEOBRAS PUBLICAS SERVICIO Y VIVIENDA,DEP.: CAJA DE SALUD CORDES , PROCEDENCIA: BANCO UNION S.A., CHEQUE: 29154, FECHA DE EMISION:30/12/2022"/>
    <m/>
    <m/>
    <m/>
    <m/>
    <m/>
    <m/>
    <n v="0"/>
    <n v="631.25"/>
    <s v="NO_CONCILIADO"/>
  </r>
  <r>
    <x v="14"/>
    <m/>
    <x v="14"/>
    <x v="6"/>
    <s v="B20842680002"/>
    <s v="BOD"/>
    <n v="2084277"/>
    <m/>
    <s v="00081011101 DEP.DE CHEQ.AJENOS,RET.DE CAM.,CONCEPTO: INCAPACIDAD TEMPORAL DE :CAJA DE SALUD CORDES A: MINISTERIO DE OBRAS PUBLICAS SERVICIO Y VIVIENDA,DEP.: CAJA DE SALUD CORDES , PROCEDENCIA: BANCO UNION S.A., CHEQUE: 29077, FECHA DE EMISION:21/12/2022"/>
    <m/>
    <m/>
    <m/>
    <m/>
    <m/>
    <m/>
    <n v="0"/>
    <n v="21589.13"/>
    <s v="NO_CONCILIADO"/>
  </r>
  <r>
    <x v="0"/>
    <m/>
    <x v="0"/>
    <x v="7"/>
    <s v="B20842690002"/>
    <s v="BOD"/>
    <n v="2084566"/>
    <m/>
    <s v="00099021001 DEPOSITO DE EFECTIVO, DEPOSITANTE: FREDDY IVAN CONDORI CUNO, CONCEPTO: POR COBRO INDEVIDO (SEGUNDAS NUPCIAS) DE LOLA CELESTINA CUNO CANSA (Q.E.P.D.), CUENTA DE DEPOSITO: CUENTA UNICA DEL TESORO"/>
    <m/>
    <m/>
    <m/>
    <m/>
    <m/>
    <m/>
    <n v="0"/>
    <n v="800"/>
    <s v="NO_CONCILIADO"/>
  </r>
  <r>
    <x v="0"/>
    <m/>
    <x v="0"/>
    <x v="7"/>
    <s v="B20842710002"/>
    <s v="BOD"/>
    <n v="2084567"/>
    <m/>
    <s v="00099021001 DEPOSITO DE EFECTIVO, DEPOSITANTE: AGUSTINA RODRIGUEZ DE APAZA, CONCEPTO: DEVOLUCION NUPCIA, CUENTA DE DEPOSITO: CUENTA UNICA DEL TESORO"/>
    <m/>
    <m/>
    <m/>
    <m/>
    <m/>
    <m/>
    <n v="0"/>
    <n v="5600"/>
    <s v="NO_CONCILIADO"/>
  </r>
  <r>
    <x v="13"/>
    <m/>
    <x v="13"/>
    <x v="7"/>
    <s v="B20842720002"/>
    <s v="BOD"/>
    <n v="2084574"/>
    <m/>
    <s v="00099021001 DEPOSITO DE EFECTIVO, DEPOSITANTE: IPDSA-JUAN ALEX MAMANI MAMANI, CONCEPTO: DEPÓSITO POR PAGO DE REFRIGERIO, CUENTA DE DEPOSITO: CUENTA UNICA DEL TESORO"/>
    <m/>
    <m/>
    <m/>
    <m/>
    <m/>
    <m/>
    <n v="0"/>
    <n v="18"/>
    <s v="NO_CONCILIADO"/>
  </r>
  <r>
    <x v="1"/>
    <m/>
    <x v="1"/>
    <x v="7"/>
    <s v="B20842760002"/>
    <s v="BOD"/>
    <n v="2084590"/>
    <m/>
    <s v="00046171101 DEPOSITO DE EFECTIVO, DEPOSITANTE: TITANIO SYSTEM SRL, CONCEPTO: TRASLADO DE OFICINA SIN COMUNICACION, CUENTA DE DEPOSITO: CUENTA UNICA DEL TESORO"/>
    <m/>
    <m/>
    <m/>
    <m/>
    <m/>
    <m/>
    <n v="0"/>
    <n v="2000"/>
    <s v="NO_CONCILIADO"/>
  </r>
  <r>
    <x v="21"/>
    <m/>
    <x v="21"/>
    <x v="7"/>
    <s v="B20842770002"/>
    <s v="BOD"/>
    <n v="2084594"/>
    <m/>
    <s v="00099021001 DEPOSITO DE EFECTIVO, DEPOSITANTE: ELIZABETH PAMELA VILLAZON DALENCE, CONCEPTO: DEVOLUCION POR DOBLE PERCEPCION DE SUELDO, CUENTA DE DEPOSITO: CUENTA UNICA DEL TESORO /DJBR."/>
    <m/>
    <m/>
    <m/>
    <m/>
    <m/>
    <m/>
    <n v="0"/>
    <n v="2790.19"/>
    <s v="NO_CONCILIADO"/>
  </r>
  <r>
    <x v="0"/>
    <m/>
    <x v="0"/>
    <x v="7"/>
    <s v="O20845660002"/>
    <s v="BOD"/>
    <n v="2084597"/>
    <m/>
    <s v="00099021001 DEPOSITO DE EFECTIVO, DEPOSITANTE: HUGO P. ALI CALLISAYA, CONCEPTO: DEVOLUCION DE UNA DUODECIMA DE AGUINALDO, CUENTA DE DEPOSITO: CUENTA UNICA DEL TESORO"/>
    <m/>
    <m/>
    <m/>
    <m/>
    <m/>
    <m/>
    <n v="0"/>
    <n v="308.33"/>
    <s v="NO_CONCILIADO"/>
  </r>
  <r>
    <x v="14"/>
    <m/>
    <x v="14"/>
    <x v="7"/>
    <s v="O20845670002"/>
    <s v="BOD"/>
    <n v="2084607"/>
    <m/>
    <s v="00081011101 DEPOSITO DE EFECTIVO, DEPOSITANTE: RUBEN DARIO ROJO REA, CONCEPTO: REPOSICION DE GAFETA PORTA CREDENCIAL, CUENTA DE DEPOSITO: CUENTA UNICA DEL TESORO"/>
    <m/>
    <m/>
    <m/>
    <m/>
    <m/>
    <m/>
    <n v="0"/>
    <n v="25"/>
    <s v="NO_CONCILIADO"/>
  </r>
  <r>
    <x v="0"/>
    <m/>
    <x v="0"/>
    <x v="7"/>
    <s v="O20845740002"/>
    <s v="BOD"/>
    <n v="2084614"/>
    <m/>
    <s v="00099021001 DEPOSITO DE EFECTIVO, DEPOSITANTE: CARLOS DENCEL PELAEZ PACHECO, CONCEPTO: RENUMERACION MAXIMA PERMITIDA DICIEMBRE 2022, CUENTA DE DEPOSITO: CUENTA UNICA DEL TESORO"/>
    <m/>
    <m/>
    <m/>
    <m/>
    <m/>
    <m/>
    <n v="0"/>
    <n v="2589.23"/>
    <s v="NO_CONCILIADO"/>
  </r>
  <r>
    <x v="1"/>
    <m/>
    <x v="1"/>
    <x v="7"/>
    <s v="O20845900002"/>
    <s v="BOD"/>
    <n v="2084629"/>
    <m/>
    <s v="00046171101 DEPOSITO DE EFECTIVO, DEPOSITANTE: HOSPIMED SRL, CONCEPTO: PAGO DE MULTA A AGEMED, CUENTA DE DEPOSITO: CUENTA UNICA DEL TESORO"/>
    <m/>
    <m/>
    <m/>
    <m/>
    <m/>
    <m/>
    <n v="0"/>
    <n v="15000"/>
    <s v="NO_CONCILIADO"/>
  </r>
  <r>
    <x v="1"/>
    <m/>
    <x v="1"/>
    <x v="7"/>
    <s v="O20845940002"/>
    <s v="BOD"/>
    <n v="2084644"/>
    <m/>
    <s v="00046171101 DEPOSITO DE EFECTIVO, DEPOSITANTE: IMPORTADORA H Y G, CONCEPTO: PAGO POR MULTA A LA IMPORTADORA, CUENTA DE DEPOSITO: CUENTA UNICA DEL TESORO"/>
    <m/>
    <m/>
    <m/>
    <m/>
    <m/>
    <m/>
    <n v="0"/>
    <n v="1000"/>
    <s v="NO_CONCILIADO"/>
  </r>
  <r>
    <x v="1"/>
    <m/>
    <x v="1"/>
    <x v="7"/>
    <s v="O20845970002"/>
    <s v="BOD"/>
    <n v="2084646"/>
    <m/>
    <s v="00046171101 DEPOSITO DE EFECTIVO, DEPOSITANTE: FENIRBOL IMPORTADORA Y EXPORTADORA, CONCEPTO: AGEMED INGRESOS POR VENTA DE SERVICIOS, CUENTA DE DEPOSITO: CUENTA UNICA DEL TESORO"/>
    <m/>
    <m/>
    <m/>
    <m/>
    <m/>
    <m/>
    <n v="0"/>
    <n v="500"/>
    <s v="NO_CONCILIADO"/>
  </r>
  <r>
    <x v="0"/>
    <m/>
    <x v="0"/>
    <x v="7"/>
    <s v="O20846290002"/>
    <s v="BOD"/>
    <n v="2084675"/>
    <m/>
    <s v="00099021001 DEPOSITO DE EFECTIVO, DEPOSITANTE: RUTH VICTORIA MORALES MACHICADO DE PABON, CONCEPTO: DEVOLUCION AGUINALDO 2022, CUENTA DE DEPOSITO: CUENTA UNICA DEL TESORO"/>
    <m/>
    <m/>
    <m/>
    <m/>
    <m/>
    <m/>
    <n v="0"/>
    <n v="3436.66"/>
    <s v="NO_CONCILIADO"/>
  </r>
  <r>
    <x v="1"/>
    <m/>
    <x v="1"/>
    <x v="7"/>
    <s v="O20846550002"/>
    <s v="BOD"/>
    <n v="2084686"/>
    <m/>
    <s v="00046171101 DEPOSITO DE EFECTIVO, DEPOSITANTE: SEALAB Y MED S.R.L, CONCEPTO: POR SANCION PECUNIARIA, CUENTA DE DEPOSITO: CUENTA UNICA DEL TESORO"/>
    <m/>
    <m/>
    <m/>
    <m/>
    <m/>
    <m/>
    <n v="0"/>
    <n v="500"/>
    <s v="NO_CONCILIADO"/>
  </r>
  <r>
    <x v="0"/>
    <m/>
    <x v="0"/>
    <x v="7"/>
    <s v="O20846700002"/>
    <s v="BOD"/>
    <n v="2084699"/>
    <m/>
    <s v="00099021001 DEPOSITO DE EFECTIVO, DEPOSITANTE: TERESA GLADYS DE LOS SANTOS CADENA, CONCEPTO: DEVOLUCION DE PAGO DE DEUDA A LA LETRA &quot;A&quot;, CUENTA DE DEPOSITO: CUENTA UNICA DEL TESORO"/>
    <m/>
    <m/>
    <m/>
    <m/>
    <m/>
    <m/>
    <n v="0"/>
    <n v="2000"/>
    <s v="NO_CONCILIADO"/>
  </r>
  <r>
    <x v="2"/>
    <m/>
    <x v="2"/>
    <x v="7"/>
    <s v="O20846750002"/>
    <s v="BOD"/>
    <n v="2084707"/>
    <m/>
    <s v="00099021001 DEPOSITO DE EFECTIVO, DEPOSITANTE: JOSE LUIS BERNAL CATACORA, CONCEPTO: DEVOLUCION DOBLE PERCEPCION AGO-OCT/22, CUENTA DE DEPOSITO: CUENTA UNICA DEL TESORO /DJBR."/>
    <m/>
    <m/>
    <m/>
    <m/>
    <m/>
    <m/>
    <n v="0"/>
    <n v="4462.62"/>
    <s v="NO_CONCILIADO"/>
  </r>
  <r>
    <x v="22"/>
    <m/>
    <x v="22"/>
    <x v="7"/>
    <s v="O20846860002"/>
    <s v="BOD"/>
    <n v="2084735"/>
    <m/>
    <s v="00099021001 DEPOSITO DE EFECTIVO, DEPOSITANTE: LIMBERT ALEX CAMIÑO CHINO, CONCEPTO: DEVOLUCION DE RECURSOS CORRESPONDIENTE A FONDOS EN AVANCE C-31 N°3255-2022, CUENTA DE DEPOSITO: CUENTA UNICA DEL TESORO /DJBR."/>
    <m/>
    <m/>
    <m/>
    <m/>
    <m/>
    <m/>
    <n v="0"/>
    <n v="290"/>
    <s v="NO_CONCILIADO"/>
  </r>
  <r>
    <x v="23"/>
    <m/>
    <x v="23"/>
    <x v="7"/>
    <s v="O20847270002"/>
    <s v="BOD"/>
    <n v="2084568"/>
    <m/>
    <s v="00099021001 DEP.DE CHEQ.AJENOS,RET.DE CAM.,CONCEPTO: DEVOLUCIÓN DE FONDOS POR PAGO EQUIVOCO,DEP.: SEDEM , PROCEDENCIA: BANCO UNION S.A., CHEQUE: 3312, FECHA DE EMISION:09/01/2023"/>
    <m/>
    <m/>
    <m/>
    <m/>
    <m/>
    <m/>
    <n v="0"/>
    <n v="5625"/>
    <s v="NO_CONCILIADO"/>
  </r>
  <r>
    <x v="24"/>
    <m/>
    <x v="24"/>
    <x v="7"/>
    <s v="O20847350002"/>
    <s v="BOD"/>
    <n v="2084609"/>
    <m/>
    <s v="00291014366 DEP.DE CHEQ.AJENOS,RET.DE CAM.,CONCEPTO: ABC-BC-CAF-8789 PROY MONT IPATI, TUNEL INCAHUASI Y PTE FISCULCO,DEP.: NACIONAL SEGUROS PATRIMONIALES Y FIANZAS S.A. , PROCEDENCIA: BANCO NACIONAL DE BOLIVIA S.A., CHEQUE: 314964, FECHA DE EMISION:11/01/2023"/>
    <m/>
    <m/>
    <m/>
    <m/>
    <m/>
    <m/>
    <n v="0"/>
    <n v="30539563"/>
    <s v="NO_CONCILIADO"/>
  </r>
  <r>
    <x v="0"/>
    <m/>
    <x v="0"/>
    <x v="7"/>
    <s v="O20847310002"/>
    <s v="BOD"/>
    <n v="2084632"/>
    <m/>
    <s v="00099021001 DEP.DE CHEQ.AJENOS,RET.DE CAM.,CONCEPTO: WILMA TORRICO VEGA,DEP.: BANCO UNION S.A , PROCEDENCIA: BANCO UNION S.A., CHEQUE: 187927, FECHA DE EMISION:12/01/2023"/>
    <m/>
    <m/>
    <m/>
    <m/>
    <m/>
    <m/>
    <n v="0"/>
    <n v="3604.08"/>
    <s v="NO_CONCILIADO"/>
  </r>
  <r>
    <x v="0"/>
    <m/>
    <x v="0"/>
    <x v="8"/>
    <s v="B20846090002"/>
    <s v="BOD"/>
    <n v="2084895"/>
    <m/>
    <s v="00099021001 DEPOSITO DE EFECTIVO, DEPOSITANTE: IRENE VICENTA CHUI MIRANDA, CONCEPTO: DEVOLUCION DE DEUDA, CUENTA DE DEPOSITO: CUENTA UNICA DEL TESORO"/>
    <m/>
    <m/>
    <m/>
    <m/>
    <m/>
    <m/>
    <n v="0"/>
    <n v="793.2"/>
    <s v="NO_CONCILIADO"/>
  </r>
  <r>
    <x v="1"/>
    <m/>
    <x v="1"/>
    <x v="8"/>
    <s v="B20846730002"/>
    <s v="BOD"/>
    <n v="2084900"/>
    <m/>
    <s v="00046171101 DEPOSITO DE EFECTIVO, DEPOSITANTE: SKG INTERNATIONAL :ORLANDO R. A. GUZMAN DAGLISH, CONCEPTO: SANCION POR INCUMPLIMIENTO A LA NORMA, CUENTA DE DEPOSITO: CUENTA UNICA DEL TESORO"/>
    <m/>
    <m/>
    <m/>
    <m/>
    <m/>
    <m/>
    <n v="0"/>
    <n v="2000"/>
    <s v="NO_CONCILIADO"/>
  </r>
  <r>
    <x v="1"/>
    <m/>
    <x v="1"/>
    <x v="8"/>
    <s v="O20848850002"/>
    <s v="BOD"/>
    <n v="2084915"/>
    <m/>
    <s v="00046171101 DEPOSITO DE EFECTIVO, DEPOSITANTE: BELLESUR SRL, CONCEPTO: SANCION POR INCUMPLIMIENTO A LA NORMA REINSCRIPCION GESTIONES 2017-2022 PAGO 3 CUOTA, CUENTA DE DEPOSITO: CUENTA UNICA DEL TESORO"/>
    <m/>
    <m/>
    <m/>
    <m/>
    <m/>
    <m/>
    <n v="0"/>
    <n v="2500"/>
    <s v="NO_CONCILIADO"/>
  </r>
  <r>
    <x v="1"/>
    <m/>
    <x v="1"/>
    <x v="8"/>
    <s v="O20848980002"/>
    <s v="BOD"/>
    <n v="2084935"/>
    <m/>
    <s v="00099021001 DEPOSITO DE EFECTIVO, DEPOSITANTE: ALFREDO CAMPOS ORELLANA, CONCEPTO: POR CAMBIO DE RUTA EN EL ITINERARIO CANCELADO POR MI CUENTA O RECURSOS PROPIOS, CUENTA DE DEPOSITO: CUENTA UNICA DEL TESORO /DJBR."/>
    <m/>
    <m/>
    <m/>
    <m/>
    <m/>
    <m/>
    <n v="0"/>
    <n v="371"/>
    <s v="NO_CONCILIADO"/>
  </r>
  <r>
    <x v="0"/>
    <m/>
    <x v="0"/>
    <x v="8"/>
    <s v="O20849000002"/>
    <s v="BOD"/>
    <n v="2084975"/>
    <m/>
    <s v="00099021001 DEPOSITO DE EFECTIVO, DEPOSITANTE: ELIZABETH AGREDA JIMENEZ, CONCEPTO: PAGO POR DOBLE PERCEPCION, CUENTA DE DEPOSITO: CUENTA UNICA DEL TESORO"/>
    <m/>
    <m/>
    <m/>
    <m/>
    <m/>
    <m/>
    <n v="0"/>
    <n v="986.25"/>
    <s v="NO_CONCILIADO"/>
  </r>
  <r>
    <x v="1"/>
    <m/>
    <x v="1"/>
    <x v="8"/>
    <s v="O20849350002"/>
    <s v="BOD"/>
    <n v="2085019"/>
    <m/>
    <s v="00046171101 DEPOSITO DE EFECTIVO, DEPOSITANTE: CORPORACION FRAGANCE SRL, CONCEPTO: SANCION POR INCUMPLIMIENTO A REINSCRIPCION GESTION 2023, CUENTA DE DEPOSITO: CUENTA UNICA DEL TESORO"/>
    <m/>
    <m/>
    <m/>
    <m/>
    <m/>
    <m/>
    <n v="0"/>
    <n v="840"/>
    <s v="NO_CONCILIADO"/>
  </r>
  <r>
    <x v="25"/>
    <m/>
    <x v="25"/>
    <x v="8"/>
    <s v="O20849750002"/>
    <s v="BOD"/>
    <n v="2085059"/>
    <m/>
    <s v="00344012001 DEPOSITO DE EFECTIVO, DEPOSITANTE: ANGEL BALLEJOS RAMOS -IPELC, CONCEPTO: DEVOLUCION DE SALDOS POR CONCEPTO DE ACTIVIDADES DEL PREVENTIVO 259 SOLICITUD 23/2022, CUENTA DE DEPOSITO: CUENTA UNICA DEL TESORO"/>
    <m/>
    <m/>
    <m/>
    <m/>
    <m/>
    <m/>
    <n v="0"/>
    <n v="990.68"/>
    <s v="NO_CONCILIADO"/>
  </r>
  <r>
    <x v="5"/>
    <m/>
    <x v="5"/>
    <x v="8"/>
    <s v="O20849800002"/>
    <s v="BOD"/>
    <n v="2084937"/>
    <m/>
    <s v="00099021001 DEP.DE CHEQ.AJENOS,RET.DE CAM.,CONCEPTO: DEVOLUCION Y REVERSION A ALA CUENTA UNICA DEL TESORO,DEP.: MINISTERIO DE DEFENSA , PROCEDENCIA: BANCO UNION S.A., CHEQUE: 9757, FECHA DE EMISION:11/01/2023"/>
    <m/>
    <m/>
    <m/>
    <m/>
    <m/>
    <m/>
    <n v="0"/>
    <n v="8646.35"/>
    <s v="NO_CONCILIADO"/>
  </r>
  <r>
    <x v="0"/>
    <m/>
    <x v="0"/>
    <x v="9"/>
    <s v="B20849110002"/>
    <s v="BOD"/>
    <n v="2085200"/>
    <m/>
    <s v="00099021001 DEPOSITO DE EFECTIVO, DEPOSITANTE: ABEL ANGOLA ARCE, CONCEPTO: DEVOLUCIÓN DE SALDOS NO UTILIZADOS DEL C-31 1943 A FAVOR DEL INIAF, CUENTA DE DEPOSITO: CUENTA UNICA DEL TESORO"/>
    <m/>
    <m/>
    <m/>
    <m/>
    <m/>
    <m/>
    <n v="0"/>
    <n v="280"/>
    <s v="NO_CONCILIADO"/>
  </r>
  <r>
    <x v="13"/>
    <m/>
    <x v="13"/>
    <x v="9"/>
    <s v="B20849650002"/>
    <s v="BOD"/>
    <n v="2085213"/>
    <m/>
    <s v="00099021001 DEPOSITO DE EFECTIVO, DEPOSITANTE: IPD-SA JUAN ANGEL ARCAYA RAMIREZ, CONCEPTO: DEVOLUCION AL COMPROBANTE C-31 N°3307, CUENTA DE DEPOSITO: CUENTA UNICA DEL TESORO"/>
    <m/>
    <m/>
    <m/>
    <m/>
    <m/>
    <m/>
    <n v="0"/>
    <n v="36"/>
    <s v="NO_CONCILIADO"/>
  </r>
  <r>
    <x v="13"/>
    <m/>
    <x v="13"/>
    <x v="9"/>
    <s v="O20852000002"/>
    <s v="BOD"/>
    <n v="2085216"/>
    <m/>
    <s v="00099021001 DEPOSITO DE EFECTIVO, DEPOSITANTE: IPD-SA MARCO CABRERA MAMANI, CONCEPTO: DEVOLUCION DEL COMPROBANTE C-31 N°3307, CUENTA DE DEPOSITO: CUENTA UNICA DEL TESORO"/>
    <m/>
    <m/>
    <m/>
    <m/>
    <m/>
    <m/>
    <n v="0"/>
    <n v="36"/>
    <s v="NO_CONCILIADO"/>
  </r>
  <r>
    <x v="13"/>
    <m/>
    <x v="13"/>
    <x v="9"/>
    <s v="O20852030002"/>
    <s v="BOD"/>
    <n v="2085217"/>
    <m/>
    <s v="00099021001 DEPOSITO DE EFECTIVO, DEPOSITANTE: IPDSA- VLADIMIR HAROLD ALVARADO VASQUEZ, CONCEPTO: DEVOLUCION DEL COMPROBANTE C-31 N°3307, CUENTA DE DEPOSITO: CUENTA UNICA DEL TESORO"/>
    <m/>
    <m/>
    <m/>
    <m/>
    <m/>
    <m/>
    <n v="0"/>
    <n v="18"/>
    <s v="NO_CONCILIADO"/>
  </r>
  <r>
    <x v="0"/>
    <m/>
    <x v="0"/>
    <x v="9"/>
    <s v="O20852080002"/>
    <s v="BOD"/>
    <n v="2085225"/>
    <m/>
    <s v="00099021001 DEPOSITO DE EFECTIVO, DEPOSITANTE: LOURDES ALIAGA ZAPATA, CONCEPTO: DOBLE PERCEPCION DEL MES DE ENERO 2023, CUENTA DE DEPOSITO: CUENTA UNICA DEL TESORO"/>
    <m/>
    <m/>
    <m/>
    <m/>
    <m/>
    <m/>
    <n v="0"/>
    <n v="2000"/>
    <s v="NO_CONCILIADO"/>
  </r>
  <r>
    <x v="13"/>
    <m/>
    <x v="13"/>
    <x v="9"/>
    <s v="O20852130002"/>
    <s v="BOD"/>
    <n v="2085254"/>
    <m/>
    <s v="00099021001 DEPOSITO DE EFECTIVO, DEPOSITANTE: IPDSA-ALDO UGARTE, CONCEPTO: DEVOLUCION DE RECURSOS C31-3306, CUENTA DE DEPOSITO: CUENTA UNICA DEL TESORO"/>
    <m/>
    <m/>
    <m/>
    <m/>
    <m/>
    <m/>
    <n v="0"/>
    <n v="414"/>
    <s v="NO_CONCILIADO"/>
  </r>
  <r>
    <x v="1"/>
    <m/>
    <x v="1"/>
    <x v="9"/>
    <s v="O20852160002"/>
    <s v="BOD"/>
    <n v="2085255"/>
    <m/>
    <s v="00046171101 DEPOSITO DE EFECTIVO, DEPOSITANTE: MAXI-INOVATEC, CONCEPTO: SANCION PECUNIARIA:RESOLUCION ADM. N°S/164 DE FECHA 21 DE DICIEMBRE 2022, CUENTA DE DEPOSITO: CUENTA UNICA DEL TESORO"/>
    <m/>
    <m/>
    <m/>
    <m/>
    <m/>
    <m/>
    <n v="0"/>
    <n v="1500"/>
    <s v="NO_CONCILIADO"/>
  </r>
  <r>
    <x v="1"/>
    <m/>
    <x v="1"/>
    <x v="9"/>
    <s v="O20852170002"/>
    <s v="BOD"/>
    <n v="2085256"/>
    <m/>
    <s v="00046171101 DEPOSITO DE EFECTIVO, DEPOSITANTE: CORMED, CONCEPTO: PAGO DE SANCION, CUENTA DE DEPOSITO: CUENTA UNICA DEL TESORO"/>
    <m/>
    <m/>
    <m/>
    <m/>
    <m/>
    <m/>
    <n v="0"/>
    <n v="1670"/>
    <s v="NO_CONCILIADO"/>
  </r>
  <r>
    <x v="24"/>
    <m/>
    <x v="24"/>
    <x v="9"/>
    <s v="O20852250002"/>
    <s v="BOD"/>
    <n v="2085257"/>
    <m/>
    <s v="00291014205 DEPOSITO DE EFECTIVO, DEPOSITANTE: ENRIQUE VASQUEZ HELGUERO, CONCEPTO: DEVOLUCIÓN DE REMANENTE PARA COMPRA DE SOAT, CUENTA DE DEPOSITO: CUENTA UNICA DEL TESORO"/>
    <m/>
    <m/>
    <m/>
    <m/>
    <m/>
    <m/>
    <n v="0"/>
    <n v="1710"/>
    <s v="NO_CONCILIADO"/>
  </r>
  <r>
    <x v="1"/>
    <m/>
    <x v="1"/>
    <x v="9"/>
    <s v="O20852540002"/>
    <s v="BOD"/>
    <n v="2085267"/>
    <m/>
    <s v="00046171101 DEPOSITO DE EFECTIVO, DEPOSITANTE: SOEMPRO SRL, CONCEPTO: PAGO POR INCUMPLIMIENTO A LA NORMA, CUENTA DE DEPOSITO: CUENTA UNICA DEL TESORO"/>
    <m/>
    <m/>
    <m/>
    <m/>
    <m/>
    <m/>
    <n v="0"/>
    <n v="1500"/>
    <s v="NO_CONCILIADO"/>
  </r>
  <r>
    <x v="0"/>
    <m/>
    <x v="0"/>
    <x v="9"/>
    <s v="O20852560002"/>
    <s v="BOD"/>
    <n v="2085281"/>
    <m/>
    <s v="00099021001 DEPOSITO DE EFECTIVO, DEPOSITANTE: GLADYS RIVAS DE VILLALOBOS, CONCEPTO: DEVOLUCIÓN DE LA CANASTA FAMILIAR, CUENTA DE DEPOSITO: CUENTA UNICA DEL TESORO"/>
    <m/>
    <m/>
    <m/>
    <m/>
    <m/>
    <m/>
    <n v="0"/>
    <n v="400"/>
    <s v="NO_CONCILIADO"/>
  </r>
  <r>
    <x v="2"/>
    <m/>
    <x v="2"/>
    <x v="9"/>
    <s v="O20852570002"/>
    <s v="BOD"/>
    <n v="2085289"/>
    <m/>
    <s v="00099021001 DEPOSITO DE EFECTIVO, DEPOSITANTE: ABEL SANJINES ALVAREZ, CONCEPTO: DEVOLUCION DE DEUDA DE ABEL FERNANDO SANJINES ALVAREZ, CUENTA DE DEPOSITO: CUENTA UNICA DEL TESORO /DJBR."/>
    <m/>
    <m/>
    <m/>
    <m/>
    <m/>
    <m/>
    <n v="0"/>
    <n v="10647.49"/>
    <s v="NO_CONCILIADO"/>
  </r>
  <r>
    <x v="1"/>
    <m/>
    <x v="1"/>
    <x v="9"/>
    <s v="O20852670002"/>
    <s v="BOD"/>
    <n v="2085294"/>
    <m/>
    <s v="00046171101 DEPOSITO DE EFECTIVO, DEPOSITANTE: QUIMFA BOLIVIA S.A., CONCEPTO: SANCION - MS AGEMED INGRESOS POR VENTA DE SERVICIOS, CUENTA DE DEPOSITO: CUENTA UNICA DEL TESORO"/>
    <m/>
    <m/>
    <m/>
    <m/>
    <m/>
    <m/>
    <n v="0"/>
    <n v="5000"/>
    <s v="NO_CONCILIADO"/>
  </r>
  <r>
    <x v="1"/>
    <m/>
    <x v="1"/>
    <x v="9"/>
    <s v="O20852800002"/>
    <s v="BOD"/>
    <n v="2085314"/>
    <m/>
    <s v="00046171101 DEPOSITO DE EFECTIVO, DEPOSITANTE: LIVACORP SRL, CONCEPTO: FALTA DE LETRERO DE RAZON SOCIAL, CUENTA DE DEPOSITO: CUENTA UNICA DEL TESORO"/>
    <m/>
    <m/>
    <m/>
    <m/>
    <m/>
    <m/>
    <n v="0"/>
    <n v="500"/>
    <s v="NO_CONCILIADO"/>
  </r>
  <r>
    <x v="26"/>
    <m/>
    <x v="26"/>
    <x v="9"/>
    <s v="O20852890002"/>
    <s v="BOD"/>
    <n v="2085368"/>
    <m/>
    <s v="00251012001 DEPOSITO DE EFECTIVO, DEPOSITANTE: JAIME FLORES PEREIRA, CONCEPTO: DEVOLUCION VIATICOS, CUENTA DE DEPOSITO: CUENTA UNICA DEL TESORO"/>
    <m/>
    <m/>
    <m/>
    <m/>
    <m/>
    <m/>
    <n v="0"/>
    <n v="742"/>
    <s v="NO_CONCILIADO"/>
  </r>
  <r>
    <x v="26"/>
    <m/>
    <x v="26"/>
    <x v="9"/>
    <s v="O20852930002"/>
    <s v="BOD"/>
    <n v="2085369"/>
    <m/>
    <s v="00251012001 DEPOSITO DE EFECTIVO, DEPOSITANTE: ANGELA PAOLA SORIA DE LA TORRE, CONCEPTO: DEVOLUCION DE PASAJES, CUENTA DE DEPOSITO: CUENTA UNICA DEL TESORO"/>
    <m/>
    <m/>
    <m/>
    <m/>
    <m/>
    <m/>
    <n v="0"/>
    <n v="140"/>
    <s v="NO_CONCILIADO"/>
  </r>
  <r>
    <x v="27"/>
    <m/>
    <x v="27"/>
    <x v="10"/>
    <s v="O20853680002"/>
    <s v="BOD"/>
    <n v="2085562"/>
    <m/>
    <s v="00099021001 DEPOSITO DE EFECTIVO, DEPOSITANTE: CINTHIA ROSIO CUTIPA HERRERA, CONCEPTO: DEVOLUCION E PASAJES EN DEMASIA C-31 2210, CUENTA DE DEPOSITO: CUENTA UNICA DEL TESORO /DJBR."/>
    <m/>
    <m/>
    <m/>
    <m/>
    <m/>
    <m/>
    <n v="0"/>
    <n v="60.24"/>
    <s v="NO_CONCILIADO"/>
  </r>
  <r>
    <x v="0"/>
    <m/>
    <x v="0"/>
    <x v="10"/>
    <s v="B20852840002"/>
    <s v="BOD"/>
    <n v="2085612"/>
    <m/>
    <s v="00099021001 DEPOSITO DE EFECTIVO, DEPOSITANTE: PATZI QUISPE JORGE SEBASTIAN CI:2373575 L.P., CONCEPTO: DEVOLUCION POR DOBLE PERCEPCION, CUENTA DE DEPOSITO: CUENTA UNICA DEL TESORO"/>
    <m/>
    <m/>
    <m/>
    <m/>
    <m/>
    <m/>
    <n v="0"/>
    <n v="1004.4"/>
    <s v="NO_CONCILIADO"/>
  </r>
  <r>
    <x v="0"/>
    <m/>
    <x v="0"/>
    <x v="10"/>
    <s v="O20855620002"/>
    <s v="BOD"/>
    <n v="2085633"/>
    <m/>
    <s v="00099021001 DEPOSITO DE EFECTIVO, DEPOSITANTE: ANA NELLY MARIACA VDA DE SUAZNABAR, CONCEPTO: DEVOLUCION DE 2 DUODECIMAS DE AGUINALDO, CUENTA DE DEPOSITO: CUENTA UNICA DEL TESORO"/>
    <m/>
    <m/>
    <m/>
    <m/>
    <m/>
    <m/>
    <n v="0"/>
    <n v="376.34"/>
    <s v="NO_CONCILIADO"/>
  </r>
  <r>
    <x v="18"/>
    <m/>
    <x v="18"/>
    <x v="10"/>
    <s v="O20856020002"/>
    <s v="BOD"/>
    <n v="2085660"/>
    <m/>
    <s v="00099021001 DEPOSITO DE EFECTIVO, DEPOSITANTE: RAMIRO MENDIETA FRANCO, CONCEPTO: DEVOLUCIONDE FONDOS GASTOS EN VIATICOS Y PASAJES AEREOS VLADIMIR TERAN GUTIERREZ, CUENTA DE DEPOSITO: CUENTA UNICA DEL TESORO /DJBR."/>
    <m/>
    <m/>
    <m/>
    <m/>
    <m/>
    <m/>
    <n v="0"/>
    <n v="500"/>
    <s v="NO_CONCILIADO"/>
  </r>
  <r>
    <x v="1"/>
    <m/>
    <x v="1"/>
    <x v="10"/>
    <s v="O20856030002"/>
    <s v="BOD"/>
    <n v="2085661"/>
    <m/>
    <s v="00046171101 DEPOSITO DE EFECTIVO, DEPOSITANTE: LAFCOS S.RL., CONCEPTO: SANCION REINSCRIPCION, CUENTA DE DEPOSITO: CUENTA UNICA DEL TESORO"/>
    <m/>
    <m/>
    <m/>
    <m/>
    <m/>
    <m/>
    <n v="0"/>
    <n v="5000"/>
    <s v="NO_CONCILIADO"/>
  </r>
  <r>
    <x v="1"/>
    <m/>
    <x v="1"/>
    <x v="10"/>
    <s v="O20856340002"/>
    <s v="BOD"/>
    <n v="2085665"/>
    <m/>
    <s v="00046171101 DEPOSITO DE EFECTIVO, DEPOSITANTE: EMPRESA: ZABIM S.R.L., CONCEPTO: SANCION POR INCUMPLIMIENTO A REINSCRIPCION GESTION 2020,2021,2022, CUENTA DE DEPOSITO: CUENTA UNICA DEL TESORO"/>
    <m/>
    <m/>
    <m/>
    <m/>
    <m/>
    <m/>
    <n v="0"/>
    <n v="2500"/>
    <s v="NO_CONCILIADO"/>
  </r>
  <r>
    <x v="1"/>
    <m/>
    <x v="1"/>
    <x v="10"/>
    <s v="O20856640002"/>
    <s v="BOD"/>
    <n v="2085678"/>
    <m/>
    <s v="00046171101 DEPOSITO DE EFECTIVO, DEPOSITANTE: PROMEDFAR S.R.L, CONCEPTO: INCUMPLIMIENTO A LAS BPA, CUENTA DE DEPOSITO: CUENTA UNICA DEL TESORO"/>
    <m/>
    <m/>
    <m/>
    <m/>
    <m/>
    <m/>
    <n v="0"/>
    <n v="5000"/>
    <s v="NO_CONCILIADO"/>
  </r>
  <r>
    <x v="0"/>
    <m/>
    <x v="0"/>
    <x v="10"/>
    <s v="O20856880002"/>
    <s v="BOD"/>
    <n v="2085573"/>
    <m/>
    <s v="00099021001 DEP.DE CHEQ.AJENOS,RET.DE CAM.,CONCEPTO: RUTH ELIANA SANJINES PAZ,DEP.: BANCO UNION S.A. , PROCEDENCIA: BANCO UNION S.A., CHEQUE: 187930, FECHA DE EMISION:17/01/2023"/>
    <m/>
    <m/>
    <m/>
    <m/>
    <m/>
    <m/>
    <n v="0"/>
    <n v="554.08000000000004"/>
    <s v="NO_CONCILIADO"/>
  </r>
  <r>
    <x v="0"/>
    <m/>
    <x v="0"/>
    <x v="10"/>
    <s v="O20857100002"/>
    <s v="BOD"/>
    <n v="2085576"/>
    <m/>
    <s v="00099021001 DEP.DE CHEQ.AJENOS,RET.DE CAM.,CONCEPTO: JORGE ROLANDO PINTO QUINTANILLA,DEP.: BANCO UNION S.A. , PROCEDENCIA: BANCO UNION S.A., CHEQUE: 187931, FECHA DE EMISION:17/01/2023"/>
    <m/>
    <m/>
    <m/>
    <m/>
    <m/>
    <m/>
    <n v="0"/>
    <n v="788.88"/>
    <s v="NO_CONCILIADO"/>
  </r>
  <r>
    <x v="0"/>
    <m/>
    <x v="0"/>
    <x v="10"/>
    <s v="O20857110002"/>
    <s v="BOD"/>
    <n v="2085578"/>
    <m/>
    <s v="00099021001 DEP.DE CHEQ.AJENOS,RET.DE CAM.,CONCEPTO: JUAN ALBERTO CORRALES,DEP.: BANCO UNION S.A. , PROCEDENCIA: BANCO UNION S.A., CHEQUE: 187932, FECHA DE EMISION:17/01/2023"/>
    <m/>
    <m/>
    <m/>
    <m/>
    <m/>
    <m/>
    <n v="0"/>
    <n v="2424.1"/>
    <s v="NO_CONCILIADO"/>
  </r>
  <r>
    <x v="0"/>
    <m/>
    <x v="0"/>
    <x v="10"/>
    <s v="B20855530002"/>
    <s v="BOD"/>
    <n v="2085580"/>
    <m/>
    <s v="00099021001 DEP.DE CHEQ.AJENOS,RET.DE CAM.,CONCEPTO: ROSA MITHA MONTENEGRO,DEP.: BANCO UNION S.A. , PROCEDENCIA: BANCO UNION S.A., CHEQUE: 187933, FECHA DE EMISION:17/01/2023"/>
    <m/>
    <m/>
    <m/>
    <m/>
    <m/>
    <m/>
    <n v="0"/>
    <n v="445.55"/>
    <s v="NO_CONCILIADO"/>
  </r>
  <r>
    <x v="24"/>
    <m/>
    <x v="24"/>
    <x v="10"/>
    <s v="B20855540002"/>
    <s v="BOD"/>
    <n v="2085605"/>
    <m/>
    <s v="00291012006 DEP.DE CHEQ.AJENOS,RET.DE CAM.,CONCEPTO: PAGO POR EL USO DE PUENTES VIADUCTOS Y OTRAS OBRAS DE ARTE PARA EL TENDIDO DE FIBRA OPTICA GES.2022,DEP.: ENTEL S.A. , PROCEDENCIA: BANCO UNION S.A., CHEQUE: 188265, FECHA DE EMISION:11/01/2023"/>
    <m/>
    <m/>
    <m/>
    <m/>
    <m/>
    <m/>
    <n v="0"/>
    <n v="463052.28"/>
    <s v="NO_CONCILIADO"/>
  </r>
  <r>
    <x v="14"/>
    <m/>
    <x v="14"/>
    <x v="10"/>
    <s v="B20855730002"/>
    <s v="BOD"/>
    <n v="2085611"/>
    <m/>
    <s v="00081011101 DEP.DE CHEQ.AJENOS,RET.DE CAM.,CONCEPTO: INCAPACIDAD TEMPORAL MESES SEPTIEMBRE Y OCTUBRE 2022,DEP.: CAJA DE SALUD CORDES , PROCEDENCIA: BANCO UNION S.A., CHEQUE: 29354, FECHA DE EMISION:30/12/2022"/>
    <m/>
    <m/>
    <m/>
    <m/>
    <m/>
    <m/>
    <n v="0"/>
    <n v="27776.74"/>
    <s v="NO_CONCILIADO"/>
  </r>
  <r>
    <x v="0"/>
    <m/>
    <x v="0"/>
    <x v="11"/>
    <s v="B20855760002"/>
    <s v="BOD"/>
    <n v="2085865"/>
    <m/>
    <s v="00099021001 DEPOSITO DE EFECTIVO, DEPOSITANTE: SARA CRISTINA CHOQUE LUNA, CONCEPTO: REVERSION DE BOLETA HABER MENSUAL DOBLE PERCEPCION, CUENTA DE DEPOSITO: CUENTA UNICA DEL TESORO"/>
    <m/>
    <m/>
    <m/>
    <m/>
    <m/>
    <m/>
    <n v="0"/>
    <n v="7746.82"/>
    <s v="NO_CONCILIADO"/>
  </r>
  <r>
    <x v="0"/>
    <m/>
    <x v="0"/>
    <x v="11"/>
    <s v="B20855800002"/>
    <s v="BOD"/>
    <n v="2085887"/>
    <m/>
    <s v="00099021001 DEPOSITO DE EFECTIVO, DEPOSITANTE: ALICIA ALANES BUTRON, CONCEPTO: DEVOLUCION DE RETROACTIVO, CUENTA DE DEPOSITO: CUENTA UNICA DEL TESORO"/>
    <m/>
    <m/>
    <m/>
    <m/>
    <m/>
    <m/>
    <n v="0"/>
    <n v="420.49"/>
    <s v="NO_CONCILIADO"/>
  </r>
  <r>
    <x v="0"/>
    <m/>
    <x v="0"/>
    <x v="11"/>
    <s v="B20856050002"/>
    <s v="BOD"/>
    <n v="2085892"/>
    <m/>
    <s v="00099021001 DEPOSITO DE EFECTIVO, DEPOSITANTE: LUZ ELENA DELGADO FLORES, CONCEPTO: DEVOLUCION MULTA, CAMISAS, CUENTA DE DEPOSITO: CUENTA UNICA DEL TESORO"/>
    <m/>
    <m/>
    <m/>
    <m/>
    <m/>
    <m/>
    <n v="0"/>
    <n v="197.1"/>
    <s v="NO_CONCILIADO"/>
  </r>
  <r>
    <x v="1"/>
    <m/>
    <x v="1"/>
    <x v="11"/>
    <s v="O20858650002"/>
    <s v="BOD"/>
    <n v="2085907"/>
    <m/>
    <s v="00046171101 DEPOSITO DE EFECTIVO, DEPOSITANTE: VMDENT, CONCEPTO: SANCION POR INCUMPLIMIENTO A LA NORMA SEGUN RESOLUCION ADM 047/2022 DE FECHA 25/11/2022, CUENTA DE DEPOSITO: CUENTA UNICA DEL TESORO"/>
    <m/>
    <m/>
    <m/>
    <m/>
    <m/>
    <m/>
    <n v="0"/>
    <n v="600"/>
    <s v="NO_CONCILIADO"/>
  </r>
  <r>
    <x v="1"/>
    <m/>
    <x v="1"/>
    <x v="11"/>
    <s v="O20858680002"/>
    <s v="BOD"/>
    <n v="2085911"/>
    <m/>
    <s v="00046171101 DEPOSITO DE EFECTIVO, DEPOSITANTE: LOBA IMPORT - EXPORT S.R.L, CONCEPTO: SANCION PECUNARIA, CUENTA DE DEPOSITO: CUENTA UNICA DEL TESORO"/>
    <m/>
    <m/>
    <m/>
    <m/>
    <m/>
    <m/>
    <n v="0"/>
    <n v="5000"/>
    <s v="NO_CONCILIADO"/>
  </r>
  <r>
    <x v="0"/>
    <m/>
    <x v="0"/>
    <x v="11"/>
    <s v="O20858990002"/>
    <s v="BOD"/>
    <n v="2085934"/>
    <m/>
    <s v="00099021001 DEPOSITO DE EFECTIVO, DEPOSITANTE: EDWIN VICTOR LAMAS SIVILA, CONCEPTO: DEPÓSITO POR DEVOLUCION SUELDO SUPERIOR AL PRESIDENTE, CUENTA DE DEPOSITO: CUENTA UNICA DEL TESORO"/>
    <m/>
    <m/>
    <m/>
    <m/>
    <m/>
    <m/>
    <n v="0"/>
    <n v="100"/>
    <s v="NO_CONCILIADO"/>
  </r>
  <r>
    <x v="0"/>
    <m/>
    <x v="0"/>
    <x v="11"/>
    <s v="O20859200002"/>
    <s v="BOD"/>
    <n v="2085986"/>
    <m/>
    <s v="00099021001 DEPOSITO DE EFECTIVO, DEPOSITANTE: MIRIAM LUCY ESPINOZA HERRERA, CONCEPTO: DEVOLUCION POR DOBLE PERCEPCION, CUENTA DE DEPOSITO: CUENTA UNICA DEL TESORO"/>
    <m/>
    <m/>
    <m/>
    <m/>
    <m/>
    <m/>
    <n v="0"/>
    <n v="1319.96"/>
    <s v="NO_CONCILIADO"/>
  </r>
  <r>
    <x v="1"/>
    <m/>
    <x v="1"/>
    <x v="11"/>
    <s v="O20859790002"/>
    <s v="BOD"/>
    <n v="2086042"/>
    <m/>
    <s v="00046171101 DEPOSITO DE EFECTIVO, DEPOSITANTE: NEXTCORP S.R.L., CONCEPTO: SANCION POR INCUMPLIMIENTO A LA NORMA R.A. S/141, CUENTA DE DEPOSITO: CUENTA UNICA DEL TESORO"/>
    <m/>
    <m/>
    <m/>
    <m/>
    <m/>
    <m/>
    <n v="0"/>
    <n v="1500"/>
    <s v="NO_CONCILIADO"/>
  </r>
  <r>
    <x v="24"/>
    <m/>
    <x v="24"/>
    <x v="11"/>
    <s v="O20859860002"/>
    <s v="BOD"/>
    <n v="2086048"/>
    <m/>
    <s v="00099021001 DEPOSITO DE EFECTIVO, DEPOSITANTE: CARMEN GABRIELA CHAMBILLA MAMANI, CONCEPTO: DEVOLUCION DEL COSTO DE PASAJE DE CARMEN GABRIELA CHAMBILLA MAMANI, CUENTA DE DEPOSITO: CUENTA UNICA DEL TESORO /DJBR."/>
    <m/>
    <m/>
    <m/>
    <m/>
    <m/>
    <m/>
    <n v="0"/>
    <n v="765"/>
    <s v="NO_CONCILIADO"/>
  </r>
  <r>
    <x v="0"/>
    <m/>
    <x v="0"/>
    <x v="11"/>
    <s v="O20860240002"/>
    <s v="BOD"/>
    <n v="2086049"/>
    <m/>
    <s v="00099021001 DEPOSITO DE EFECTIVO, DEPOSITANTE: LOLA ESTELA MALDONADO MAMANI, CONCEPTO: DEVOLUCION DEL EXAMEN PREOCUPACIONAL, CUENTA DE DEPOSITO: CUENTA UNICA DEL TESORO"/>
    <m/>
    <m/>
    <m/>
    <m/>
    <m/>
    <m/>
    <n v="0"/>
    <n v="100"/>
    <s v="NO_CONCILIADO"/>
  </r>
  <r>
    <x v="28"/>
    <m/>
    <x v="28"/>
    <x v="11"/>
    <s v="O20860410002"/>
    <s v="BOD"/>
    <n v="2085869"/>
    <m/>
    <s v="00099021001 DEP.DE CHEQ.AJENOS,RET.DE CAM.,CONCEPTO: DEVOLUCION DE SALDOS DEL PROY MANEJO INTEGRAL DE MICROCUENTA DE UMAJALSU-MUN. SAN PEDRO DE TIQUINA,DEP.: G.A.M SAN PEDRO DE TIQUINA"/>
    <m/>
    <m/>
    <m/>
    <m/>
    <m/>
    <m/>
    <n v="0"/>
    <n v="162131.75"/>
    <s v="NO_CONCILIADO"/>
  </r>
  <r>
    <x v="0"/>
    <m/>
    <x v="0"/>
    <x v="11"/>
    <s v="O20860480002"/>
    <s v="BOD"/>
    <n v="2085891"/>
    <m/>
    <s v="00099021001 DEP.DE CHEQ.AJENOS,RET.DE CAM.,CONCEPTO: MARIA SUSANA RODRIGUEZ VELTZE,DEP.: BANCO UNION S.A. , PROCEDENCIA: BANCO UNION S.A., CHEQUE: 187940, FECHA DE EMISION:18/01/2023"/>
    <m/>
    <m/>
    <m/>
    <m/>
    <m/>
    <m/>
    <n v="0"/>
    <n v="1722.76"/>
    <s v="NO_CONCILIADO"/>
  </r>
  <r>
    <x v="13"/>
    <m/>
    <x v="13"/>
    <x v="11"/>
    <s v="O20860490002"/>
    <s v="BOD"/>
    <n v="2085919"/>
    <m/>
    <s v="00099021001 DEP.DE CHEQ.AJENOS,RET.DE CAM.,CONCEPTO: DEVOLUCION DE COTIZACION EXCESO EMPLEADOR,DEP.: FUTURO DE BOLIVIA AFP , PROCEDENCIA: BANCO DE CREDITO DE BOLIVIA S.A., CHEQUE: 68677, FECHA DE EMISION:17/01/2023"/>
    <m/>
    <m/>
    <m/>
    <m/>
    <m/>
    <m/>
    <n v="0"/>
    <n v="3532.9"/>
    <s v="NO_CONCILIADO"/>
  </r>
  <r>
    <x v="13"/>
    <m/>
    <x v="13"/>
    <x v="11"/>
    <s v="B20858670002"/>
    <s v="BOD"/>
    <n v="2085921"/>
    <m/>
    <s v="00099021001 DEP.DE CHEQ.AJENOS,RET.DE CAM.,CONCEPTO: COMPENSACION MENSUAL DE COTIZACION,DEP.: FUTURO DE BOLIVIA AFP , PROCEDENCIA: BANCO DE CREDITO DE BOLIVIA S.A., CHEQUE: 68678, FECHA DE EMISION:17/01/2023"/>
    <m/>
    <m/>
    <m/>
    <m/>
    <m/>
    <m/>
    <n v="0"/>
    <n v="318090.83"/>
    <s v="NO_CONCILIADO"/>
  </r>
  <r>
    <x v="13"/>
    <m/>
    <x v="13"/>
    <x v="11"/>
    <s v="B20858690002"/>
    <s v="BOD"/>
    <n v="2085922"/>
    <m/>
    <s v="00099021001 DEP.DE CHEQ.AJENOS,RET.DE CAM.,CONCEPTO: FRACCION COMPLEMENTARIA MENSUAL,DEP.: FUTURO DE BOLIVIA AFP , PROCEDENCIA: BANCO DE CREDITO DE BOLIVIA S.A., CHEQUE: 68679, FECHA DE EMISION:17/01/2023"/>
    <m/>
    <m/>
    <m/>
    <m/>
    <m/>
    <m/>
    <n v="0"/>
    <n v="11664.58"/>
    <s v="NO_CONCILIADO"/>
  </r>
  <r>
    <x v="13"/>
    <m/>
    <x v="13"/>
    <x v="11"/>
    <s v="B20858880002"/>
    <s v="BOD"/>
    <n v="2085925"/>
    <m/>
    <s v="00099021001 DEP.DE CHEQ.AJENOS,RET.DE CAM.,CONCEPTO: COMPENSACION MENSUAL DE COTIZACION,DEP.: FUTURO DE BOLIVIA AFP , PROCEDENCIA: BANCO DE CREDITO DE BOLIVIA S.A., CHEQUE: 68520, FECHA DE EMISION:18/01/2023"/>
    <m/>
    <m/>
    <m/>
    <m/>
    <m/>
    <m/>
    <n v="0"/>
    <n v="362621.14"/>
    <s v="NO_CONCILIADO"/>
  </r>
  <r>
    <x v="13"/>
    <m/>
    <x v="13"/>
    <x v="11"/>
    <s v="B20858910002"/>
    <s v="BOD"/>
    <n v="2085929"/>
    <m/>
    <s v="00099021001 DEP.DE CHEQ.AJENOS,RET.DE CAM.,CONCEPTO: FRACICON COMPLEMENTARIA MENSUAL,DEP.: FUTURO DE BOLIVIA AFP , PROCEDENCIA: BANCO DE CREDITO DE BOLIVIA S.A., CHEQUE: 68521, FECHA DE EMISION:18/01/2023"/>
    <m/>
    <m/>
    <m/>
    <m/>
    <m/>
    <m/>
    <n v="0"/>
    <n v="1925.75"/>
    <s v="NO_CONCILIADO"/>
  </r>
  <r>
    <x v="5"/>
    <m/>
    <x v="5"/>
    <x v="12"/>
    <s v="B20859190002"/>
    <s v="BOD"/>
    <n v="2086230"/>
    <m/>
    <s v="00099021001 DEPOSITO DE EFECTIVO, DEPOSITANTE: SENASIR, CONCEPTO: DEVOLUCION DE RETROACTIVO, CUENTA DE DEPOSITO: CUENTA UNICA DEL TESORO"/>
    <m/>
    <m/>
    <m/>
    <m/>
    <m/>
    <m/>
    <n v="0"/>
    <n v="304.14"/>
    <s v="NO_CONCILIADO"/>
  </r>
  <r>
    <x v="1"/>
    <m/>
    <x v="1"/>
    <x v="12"/>
    <s v="B20859210002"/>
    <s v="BOD"/>
    <n v="2086237"/>
    <m/>
    <s v="00046171101 DEPOSITO DE EFECTIVO, DEPOSITANTE: YERY ROCHA PEREZ, CONCEPTO: MS-AGEMED INGRESO POR VENTA DE SERVICIOS, CUENTA DE DEPOSITO: CUENTA UNICA DEL TESORO"/>
    <m/>
    <m/>
    <m/>
    <m/>
    <m/>
    <m/>
    <n v="0"/>
    <n v="3000"/>
    <s v="NO_CONCILIADO"/>
  </r>
  <r>
    <x v="4"/>
    <m/>
    <x v="4"/>
    <x v="12"/>
    <s v="B20859220002"/>
    <s v="BOD"/>
    <n v="2086245"/>
    <m/>
    <s v="00015011108 DEPOSITO DE EFECTIVO, DEPOSITANTE: JUBILADOS BANCA PRIVADA, CONCEPTO: PAGO SERVICIO DE AGUA POTABLE 20% FACTURA MES ENERO, CUENTA DE DEPOSITO: CUENTA UNICA DEL TESORO"/>
    <m/>
    <m/>
    <m/>
    <m/>
    <m/>
    <m/>
    <n v="0"/>
    <n v="352.96"/>
    <s v="NO_CONCILIADO"/>
  </r>
  <r>
    <x v="29"/>
    <m/>
    <x v="29"/>
    <x v="12"/>
    <s v="O20862370002"/>
    <s v="BOD"/>
    <n v="2086254"/>
    <m/>
    <s v="00587012012 DEPOSITO DE EFECTIVO, DEPOSITANTE: IRMA CHACON -EBC, CONCEPTO: DEVOLUCION AL COMPROBANTE NRO 2124 GESTION 2022, CUENTA DE DEPOSITO: CUENTA UNICA DEL TESORO"/>
    <m/>
    <m/>
    <m/>
    <m/>
    <m/>
    <m/>
    <n v="0"/>
    <n v="2929.76"/>
    <s v="NO_CONCILIADO"/>
  </r>
  <r>
    <x v="29"/>
    <m/>
    <x v="29"/>
    <x v="12"/>
    <s v="O20862450002"/>
    <s v="BOD"/>
    <n v="2086255"/>
    <m/>
    <s v="00587012016 DEPOSITO DE EFECTIVO, DEPOSITANTE: E.B.C. CAROLA CARMEN GUZMAN RODRIGUEZ, CONCEPTO: DEVOLUCION AL COMPROBANTE NRO 1925 GESTION 2022, CUENTA DE DEPOSITO: CUENTA UNICA DEL TESORO"/>
    <m/>
    <m/>
    <m/>
    <m/>
    <m/>
    <m/>
    <n v="0"/>
    <n v="547.54"/>
    <s v="NO_CONCILIADO"/>
  </r>
  <r>
    <x v="29"/>
    <m/>
    <x v="29"/>
    <x v="12"/>
    <s v="O20862510002"/>
    <s v="BOD"/>
    <n v="2086258"/>
    <m/>
    <s v="00587012016 DEPOSITO DE EFECTIVO, DEPOSITANTE: CAROLA CARMEN GUZMAN RODRIGUEZ E.B.C, CONCEPTO: DEVOLUCION AL COMPROBANTE NRO 2227 GESTION 2022, CUENTA DE DEPOSITO: CUENTA UNICA DEL TESORO"/>
    <m/>
    <m/>
    <m/>
    <m/>
    <m/>
    <m/>
    <n v="0"/>
    <n v="190.94"/>
    <s v="NO_CONCILIADO"/>
  </r>
  <r>
    <x v="0"/>
    <m/>
    <x v="0"/>
    <x v="12"/>
    <s v="O20862520002"/>
    <s v="BOD"/>
    <n v="2086276"/>
    <m/>
    <s v="00099021001 DEPOSITO DE EFECTIVO, DEPOSITANTE: LEYDI ROSIO RODRIGUEZ CHURA, CONCEPTO: DEVOLUCION DE RECURSOS, CUENTA DE DEPOSITO: CUENTA UNICA DEL TESORO"/>
    <m/>
    <m/>
    <m/>
    <m/>
    <m/>
    <m/>
    <n v="0"/>
    <n v="40"/>
    <s v="NO_CONCILIADO"/>
  </r>
  <r>
    <x v="2"/>
    <m/>
    <x v="2"/>
    <x v="12"/>
    <s v="O20862530002"/>
    <s v="BOD"/>
    <n v="2086308"/>
    <m/>
    <s v="00099021001 DEPOSITO DE EFECTIVO, DEPOSITANTE: JULIO NICOMEDES ESPRELLA CARVAJAL, CONCEPTO: DEVOLUCION DOBLE PERCEPCION RENTA, CUENTA DE DEPOSITO: CUENTA UNICA DEL TESORO /DJBR."/>
    <m/>
    <m/>
    <m/>
    <m/>
    <m/>
    <m/>
    <n v="0"/>
    <n v="4530.8999999999996"/>
    <s v="NO_CONCILIADO"/>
  </r>
  <r>
    <x v="1"/>
    <m/>
    <x v="1"/>
    <x v="12"/>
    <s v="O20862540002"/>
    <s v="BOD"/>
    <n v="2086315"/>
    <m/>
    <s v="00099021001 DEPOSITO DE EFECTIVO, DEPOSITANTE: PILAR REYNALDA ESPINOZA MICHEL, CONCEPTO: DOBLE PERCEPCION DE HABER, CUENTA DE DEPOSITO: CUENTA UNICA DEL TESORO /DJBR."/>
    <m/>
    <m/>
    <m/>
    <m/>
    <m/>
    <m/>
    <n v="0"/>
    <n v="582.35"/>
    <s v="NO_CONCILIADO"/>
  </r>
  <r>
    <x v="0"/>
    <m/>
    <x v="0"/>
    <x v="12"/>
    <s v="O20862550002"/>
    <s v="BOD"/>
    <n v="2086327"/>
    <m/>
    <s v="00099021001 DEPOSITO DE EFECTIVO, DEPOSITANTE: ELI ROSARIO ITURRI, CONCEPTO: DEVOLUCION UNA DUODECIMA DE AGUINALDO POR FALLECIMIENTO DE LA SRA ELI ROSARIO ITURRI, CUENTA DE DEPOSITO: CUENTA UNICA DEL TESORO"/>
    <m/>
    <m/>
    <m/>
    <m/>
    <m/>
    <m/>
    <n v="0"/>
    <n v="321.60000000000002"/>
    <s v="NO_CONCILIADO"/>
  </r>
  <r>
    <x v="7"/>
    <m/>
    <x v="7"/>
    <x v="12"/>
    <s v="O20862580002"/>
    <s v="BOD"/>
    <n v="2086357"/>
    <m/>
    <s v="00389022001 DEPOSITO DE EFECTIVO, DEPOSITANTE: SIGFRIDO GLEISON GUTIERREZ POMA, CONCEPTO: DEPÓSITO PASES A BORDO DEL 01 AL 06 ENERO 2022 DAI 02, CUENTA DE DEPOSITO: CUENTA UNICA DEL TESORO"/>
    <m/>
    <m/>
    <m/>
    <m/>
    <m/>
    <m/>
    <n v="0"/>
    <n v="1544"/>
    <s v="NO_CONCILIADO"/>
  </r>
  <r>
    <x v="13"/>
    <m/>
    <x v="13"/>
    <x v="12"/>
    <s v="B20862100002"/>
    <s v="BOD"/>
    <n v="2086239"/>
    <m/>
    <s v="00099021001 DEP.DE CHEQ.AJENOS,RET.DE CAM.,CONCEPTO: INCAPACIDAD TEMPORAL MES JUNIO 2022,DEP.: CAJA DE SALUD CORDES , PROCEDENCIA: BANCO UNION S.A., CHEQUE: 29351, FECHA DE EMISION:30/12/2022"/>
    <m/>
    <m/>
    <m/>
    <m/>
    <m/>
    <m/>
    <n v="0"/>
    <n v="1017.3"/>
    <s v="NO_CONCILIADO"/>
  </r>
  <r>
    <x v="13"/>
    <m/>
    <x v="13"/>
    <x v="12"/>
    <s v="B20862110002"/>
    <s v="BOD"/>
    <n v="2086241"/>
    <m/>
    <s v="00099021001 DEP.DE CHEQ.AJENOS,RET.DE CAM.,CONCEPTO: INCAPACIDAD TEMPORAL MES NOVIEMBRE 2022,DEP.: CAJA DE SALUD CORDES , PROCEDENCIA: BANCO UNION S.A., CHEQUE: 29352, FECHA DE EMISION:30/12/2022"/>
    <m/>
    <m/>
    <m/>
    <m/>
    <m/>
    <m/>
    <n v="0"/>
    <n v="9321.94"/>
    <s v="NO_CONCILIADO"/>
  </r>
  <r>
    <x v="22"/>
    <m/>
    <x v="22"/>
    <x v="13"/>
    <s v="B20862390002"/>
    <s v="BOD"/>
    <n v="2086553"/>
    <m/>
    <s v="00099021001 DEPOSITO DE EFECTIVO, DEPOSITANTE: LIMBERT ALEX CAMIÑO CHINO, CONCEPTO: DEVOLUCION DE RECURSOS CORRESPONDIENTE A FONDOS EN AVANCE C-31 N°2304-2022, CUENTA DE DEPOSITO: CUENTA UNICA DEL TESORO /DJBR."/>
    <m/>
    <m/>
    <m/>
    <m/>
    <m/>
    <m/>
    <n v="0"/>
    <n v="300"/>
    <s v="NO_CONCILIADO"/>
  </r>
  <r>
    <x v="0"/>
    <m/>
    <x v="0"/>
    <x v="13"/>
    <s v="B20862410002"/>
    <s v="BOD"/>
    <n v="2086579"/>
    <m/>
    <s v="00099021001 DEPOSITO DE EFECTIVO, DEPOSITANTE: PORFIRIO LIMACHI POMA, CONCEPTO: COBRO INDEBIDO DEVOLUCION, CUENTA DE DEPOSITO: CUENTA UNICA DEL TESORO"/>
    <m/>
    <m/>
    <m/>
    <m/>
    <m/>
    <m/>
    <n v="0"/>
    <n v="950"/>
    <s v="NO_CONCILIADO"/>
  </r>
  <r>
    <x v="30"/>
    <m/>
    <x v="30"/>
    <x v="13"/>
    <s v="B20862430002"/>
    <s v="BOD"/>
    <n v="2086595"/>
    <m/>
    <s v="00601012001 DEPOSITO DE EFECTIVO, DEPOSITANTE: JUSTO MARCELO CARRION SALAZAR, CONCEPTO: DEVOLUCION FONDOS EN AVANCE, CUENTA DE DEPOSITO: CUENTA UNICA DEL TESORO"/>
    <m/>
    <m/>
    <m/>
    <m/>
    <m/>
    <m/>
    <n v="0"/>
    <n v="650"/>
    <s v="NO_CONCILIADO"/>
  </r>
  <r>
    <x v="5"/>
    <m/>
    <x v="5"/>
    <x v="13"/>
    <s v="O20865200002"/>
    <s v="BOD"/>
    <n v="2086634"/>
    <m/>
    <s v="00099021001 DEPOSITO DE EFECTIVO, DEPOSITANTE: REYNALDO APAZA VARGAS, CONCEPTO: CONVENIO DOBLE PERCEPCION - SENASIR, CUENTA DE DEPOSITO: CUENTA UNICA DEL TESORO"/>
    <m/>
    <m/>
    <m/>
    <m/>
    <m/>
    <m/>
    <n v="0"/>
    <n v="1080.52"/>
    <s v="NO_CONCILIADO"/>
  </r>
  <r>
    <x v="1"/>
    <m/>
    <x v="1"/>
    <x v="13"/>
    <s v="O20866970002"/>
    <s v="BOD"/>
    <n v="2086710"/>
    <m/>
    <s v="00046171101 DEPOSITO DE EFECTIVO, DEPOSITANTE: DISTRIPOINT SRL, CONCEPTO: SANCION POR INCUMPLIMIENTO A REINSCRIPCION GESTION 2022, CUENTA DE DEPOSITO: CUENTA UNICA DEL TESORO"/>
    <m/>
    <m/>
    <m/>
    <m/>
    <m/>
    <m/>
    <n v="0"/>
    <n v="830"/>
    <s v="NO_CONCILIADO"/>
  </r>
  <r>
    <x v="1"/>
    <m/>
    <x v="1"/>
    <x v="13"/>
    <s v="O20867070002"/>
    <s v="BOD"/>
    <n v="2086558"/>
    <m/>
    <s v="00099021001 DEP.DE CHEQ.AJENOS,RET.DE CAM.,CONCEPTO: MAGALY ESPINOZA ANTEZANA,DEP.: BANCO UNION SA , PROCEDEN CIA: BANCO UNION S.A., CHEQUE: 187942, FECHA DE EMISION:20/01/2023 /DJBR."/>
    <m/>
    <m/>
    <m/>
    <m/>
    <m/>
    <m/>
    <n v="0"/>
    <n v="4349.6400000000003"/>
    <s v="NO_CONCILIADO"/>
  </r>
  <r>
    <x v="5"/>
    <m/>
    <x v="5"/>
    <x v="13"/>
    <s v="B20865520002"/>
    <s v="BOD"/>
    <n v="2086561"/>
    <m/>
    <s v="00099021001 DEP.DE CHEQ.AJENOS,RET.DE CAM.,CONCEPTO: RETENCION JUDICIAL NC 77/09 PROCESO COACTIVO FISCAL SEGUIDO POR MEFP C/LIDIA G. BASPINEIRO A.,DEP.: MINISTERIO DE ECONOMIA Y FINANZAS PUBLICAS"/>
    <m/>
    <m/>
    <m/>
    <m/>
    <m/>
    <m/>
    <n v="0"/>
    <n v="19954"/>
    <s v="NO_CONCILIADO"/>
  </r>
  <r>
    <x v="5"/>
    <m/>
    <x v="5"/>
    <x v="13"/>
    <s v="B20865540002"/>
    <s v="BOD"/>
    <n v="2086564"/>
    <m/>
    <s v="00099021001 DEP.DE CHEQ.AJENOS,RET.DE CAM.,CONCEPTO: RETENCION JUDICIAL NC 113/94 PROCESO COACTIVO FISCAL SEGUIDO POR MEFP C/ HUGO LOZANO Y OTROS,DEP.: MINISTERIO DE ECONOMIA Y FINANZAS PUBLICAS"/>
    <m/>
    <m/>
    <m/>
    <m/>
    <m/>
    <m/>
    <n v="0"/>
    <n v="3319.98"/>
    <s v="NO_CONCILIADO"/>
  </r>
  <r>
    <x v="5"/>
    <m/>
    <x v="5"/>
    <x v="13"/>
    <s v="B20865580002"/>
    <s v="BOD"/>
    <n v="2086565"/>
    <m/>
    <s v="00099021001 DEP.DE CHEQ.AJENOS,RET.DE CAM.,CONCEPTO: RETENCION JUDICIAL NC 113/94 PROCESO COACTIVO FISCAL SEGUIDO POR MEFP C/ HUGO LOZANO Y OTROS,DEP.: MINISTERIO DE ECONOMIA Y FINANZAS PUBLICAS"/>
    <m/>
    <m/>
    <m/>
    <m/>
    <m/>
    <m/>
    <n v="0"/>
    <n v="1268.7"/>
    <s v="NO_CONCILIADO"/>
  </r>
  <r>
    <x v="5"/>
    <m/>
    <x v="5"/>
    <x v="13"/>
    <s v="B20865590002"/>
    <s v="BOD"/>
    <n v="2086567"/>
    <m/>
    <s v="00099021001 DEP.DE CHEQ.AJENOS,RET.DE CAM.,CONCEPTO: RETENCION JUDICIAL NC 113/94 PROCESO COACTIVO FISCAL SEGUIDO POR MEFP C/ HUGO LOZANO Y OTROS,DEP.: MINISTERIO DE ECONOMIA Y FINANZAS PUBLICAS"/>
    <m/>
    <m/>
    <m/>
    <m/>
    <m/>
    <m/>
    <n v="0"/>
    <n v="1479.97"/>
    <s v="NO_CONCILIADO"/>
  </r>
  <r>
    <x v="5"/>
    <m/>
    <x v="5"/>
    <x v="13"/>
    <s v="B20865600002"/>
    <s v="BOD"/>
    <n v="2086568"/>
    <m/>
    <s v="00099021001 DEP.DE CHEQ.AJENOS,RET.DE CAM.,CONCEPTO: RETENCION JUDICIAL NC 113/94 PROCESO COACTIVO FISCAL SEGUIDO POR MEFP C/HUGO LOZANO Y OTROS,DEP.: MINISTERIO DE ECONOMIA Y FINANZAS PUBLICAS"/>
    <m/>
    <m/>
    <m/>
    <m/>
    <m/>
    <m/>
    <n v="0"/>
    <n v="3205.88"/>
    <s v="NO_CONCILIADO"/>
  </r>
  <r>
    <x v="27"/>
    <m/>
    <x v="27"/>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232.05"/>
    <s v="NO_CONCILIADO"/>
  </r>
  <r>
    <x v="14"/>
    <m/>
    <x v="14"/>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9130"/>
    <s v="NO_CONCILIADO"/>
  </r>
  <r>
    <x v="31"/>
    <m/>
    <x v="31"/>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658.6"/>
    <s v="NO_CONCILIADO"/>
  </r>
  <r>
    <x v="32"/>
    <m/>
    <x v="32"/>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979.47"/>
    <s v="NO_CONCILIADO"/>
  </r>
  <r>
    <x v="4"/>
    <m/>
    <x v="4"/>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400.88"/>
    <s v="NO_CONCILIADO"/>
  </r>
  <r>
    <x v="5"/>
    <m/>
    <x v="5"/>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3991.16"/>
    <s v="NO_CONCILIADO"/>
  </r>
  <r>
    <x v="27"/>
    <m/>
    <x v="27"/>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782.84"/>
    <s v="NO_CONCILIADO"/>
  </r>
  <r>
    <x v="27"/>
    <m/>
    <x v="27"/>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11838.06"/>
    <s v="NO_CONCILIADO"/>
  </r>
  <r>
    <x v="27"/>
    <m/>
    <x v="27"/>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4688.42"/>
    <s v="NO_CONCILIADO"/>
  </r>
  <r>
    <x v="27"/>
    <m/>
    <x v="27"/>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11191.52"/>
    <s v="NO_CONCILIADO"/>
  </r>
  <r>
    <x v="33"/>
    <m/>
    <x v="33"/>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143818.76"/>
    <s v="NO_CONCILIADO"/>
  </r>
  <r>
    <x v="33"/>
    <m/>
    <x v="33"/>
    <x v="13"/>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279418.65999999997"/>
    <s v="NO_CONCILIADO"/>
  </r>
  <r>
    <x v="34"/>
    <m/>
    <x v="34"/>
    <x v="13"/>
    <s v="B2086570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7646.4"/>
    <s v="NO_CONCILIADO"/>
  </r>
  <r>
    <x v="35"/>
    <m/>
    <x v="35"/>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5415.92"/>
    <s v="NO_CONCILIADO"/>
  </r>
  <r>
    <x v="35"/>
    <m/>
    <x v="35"/>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8505.2000000000007"/>
    <s v="NO_CONCILIADO"/>
  </r>
  <r>
    <x v="35"/>
    <m/>
    <x v="35"/>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1393.46"/>
    <s v="NO_CONCILIADO"/>
  </r>
  <r>
    <x v="35"/>
    <m/>
    <x v="35"/>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5258.52"/>
    <s v="NO_CONCILIADO"/>
  </r>
  <r>
    <x v="35"/>
    <m/>
    <x v="35"/>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9355.7099999999991"/>
    <s v="NO_CONCILIADO"/>
  </r>
  <r>
    <x v="35"/>
    <m/>
    <x v="35"/>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459.38"/>
    <s v="NO_CONCILIADO"/>
  </r>
  <r>
    <x v="35"/>
    <m/>
    <x v="35"/>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719.25"/>
    <s v="NO_CONCILIADO"/>
  </r>
  <r>
    <x v="35"/>
    <m/>
    <x v="35"/>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6780.34"/>
    <s v="NO_CONCILIADO"/>
  </r>
  <r>
    <x v="36"/>
    <m/>
    <x v="36"/>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3349.35"/>
    <s v="NO_CONCILIADO"/>
  </r>
  <r>
    <x v="35"/>
    <m/>
    <x v="35"/>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5255.28"/>
    <s v="NO_CONCILIADO"/>
  </r>
  <r>
    <x v="35"/>
    <m/>
    <x v="35"/>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0723.62"/>
    <s v="NO_CONCILIADO"/>
  </r>
  <r>
    <x v="37"/>
    <m/>
    <x v="37"/>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2890.56"/>
    <s v="NO_CONCILIADO"/>
  </r>
  <r>
    <x v="12"/>
    <m/>
    <x v="12"/>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938.7"/>
    <s v="NO_CONCILIADO"/>
  </r>
  <r>
    <x v="4"/>
    <m/>
    <x v="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625.36"/>
    <s v="NO_CONCILIADO"/>
  </r>
  <r>
    <x v="4"/>
    <m/>
    <x v="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3694"/>
    <s v="NO_CONCILIADO"/>
  </r>
  <r>
    <x v="38"/>
    <m/>
    <x v="38"/>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7165.8"/>
    <s v="NO_CONCILIADO"/>
  </r>
  <r>
    <x v="39"/>
    <m/>
    <x v="39"/>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7283.14"/>
    <s v="NO_CONCILIADO"/>
  </r>
  <r>
    <x v="39"/>
    <m/>
    <x v="39"/>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6748.62"/>
    <s v="NO_CONCILIADO"/>
  </r>
  <r>
    <x v="39"/>
    <m/>
    <x v="39"/>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45699.040000000001"/>
    <s v="NO_CONCILIADO"/>
  </r>
  <r>
    <x v="39"/>
    <m/>
    <x v="39"/>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3673.8"/>
    <s v="NO_CONCILIADO"/>
  </r>
  <r>
    <x v="34"/>
    <m/>
    <x v="3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5235.04"/>
    <s v="NO_CONCILIADO"/>
  </r>
  <r>
    <x v="34"/>
    <m/>
    <x v="3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3848.54"/>
    <s v="NO_CONCILIADO"/>
  </r>
  <r>
    <x v="4"/>
    <m/>
    <x v="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4335.74"/>
    <s v="NO_CONCILIADO"/>
  </r>
  <r>
    <x v="34"/>
    <m/>
    <x v="3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9773.7199999999993"/>
    <s v="NO_CONCILIADO"/>
  </r>
  <r>
    <x v="34"/>
    <m/>
    <x v="3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54687.73"/>
    <s v="NO_CONCILIADO"/>
  </r>
  <r>
    <x v="34"/>
    <m/>
    <x v="3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5898.6"/>
    <s v="NO_CONCILIADO"/>
  </r>
  <r>
    <x v="34"/>
    <m/>
    <x v="3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3588.31"/>
    <s v="NO_CONCILIADO"/>
  </r>
  <r>
    <x v="34"/>
    <m/>
    <x v="3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5400.72"/>
    <s v="NO_CONCILIADO"/>
  </r>
  <r>
    <x v="34"/>
    <m/>
    <x v="3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6183.25"/>
    <s v="NO_CONCILIADO"/>
  </r>
  <r>
    <x v="34"/>
    <m/>
    <x v="3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13929.06"/>
    <s v="NO_CONCILIADO"/>
  </r>
  <r>
    <x v="4"/>
    <m/>
    <x v="4"/>
    <x v="14"/>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4335.74"/>
    <s v="NO_CONCILIADO"/>
  </r>
  <r>
    <x v="0"/>
    <m/>
    <x v="0"/>
    <x v="15"/>
    <s v="B20865700002"/>
    <s v="BOD"/>
    <n v="2086874"/>
    <m/>
    <s v="00099021001 DEPOSITO DE EFECTIVO, DEPOSITANTE: BERNAL MAMANI CAPCHIRI, CONCEPTO: DEVOLUCION, CUENTA DE DEPOSITO: CUENTA UNICA DEL TESORO"/>
    <m/>
    <m/>
    <m/>
    <m/>
    <m/>
    <m/>
    <n v="0"/>
    <n v="1713.97"/>
    <s v="NO_CONCILIADO"/>
  </r>
  <r>
    <x v="4"/>
    <m/>
    <x v="4"/>
    <x v="15"/>
    <s v="B20865710002"/>
    <s v="BOD"/>
    <n v="2086882"/>
    <m/>
    <s v="00015011107 DEPOSITO DE EFECTIVO, DEPOSITANTE: ELIANA PATRICIA DUCHEN URIARTE -UMSA, CONCEPTO: DEVOLUCION DE GASTOS ADMINISTRATIVOS, CUENTA DE DEPOSITO: CUENTA UNICA DEL TESORO"/>
    <m/>
    <m/>
    <m/>
    <m/>
    <m/>
    <m/>
    <n v="0"/>
    <n v="3556"/>
    <s v="NO_CONCILIADO"/>
  </r>
  <r>
    <x v="40"/>
    <m/>
    <x v="40"/>
    <x v="15"/>
    <s v="B20865780002"/>
    <s v="BOD"/>
    <n v="2086884"/>
    <m/>
    <s v="00599032003 DEPOSITO DE EFECTIVO, DEPOSITANTE: IRENE CASILLO PEREZ, CONCEPTO: PAGO DE 13% DE LA FACTURA NO DECLARADA, CUENTA DE DEPOSITO: CUENTA UNICA DEL TESORO"/>
    <m/>
    <m/>
    <m/>
    <m/>
    <m/>
    <m/>
    <n v="0"/>
    <n v="6.5"/>
    <s v="NO_CONCILIADO"/>
  </r>
  <r>
    <x v="0"/>
    <m/>
    <x v="0"/>
    <x v="15"/>
    <s v="B20865800002"/>
    <s v="BOD"/>
    <n v="2086886"/>
    <m/>
    <s v="00099021001 DEPOSITO DE EFECTIVO, DEPOSITANTE: ISMAEL BLANCO QUISPE, CONCEPTO: DEVOLUCION POR CONCEPTO DE PAGO DUODECIMA DE AGUINALDO, CUENTA DE DEPOSITO: CUENTA UNICA DEL TESORO"/>
    <m/>
    <m/>
    <m/>
    <m/>
    <m/>
    <m/>
    <n v="0"/>
    <n v="493.97"/>
    <s v="NO_CONCILIADO"/>
  </r>
  <r>
    <x v="1"/>
    <m/>
    <x v="1"/>
    <x v="15"/>
    <s v="O20868740002"/>
    <s v="BOD"/>
    <n v="2086897"/>
    <m/>
    <s v="00099021001 DEPOSITO DE EFECTIVO, DEPOSITANTE: WILDER LOPEZ AYALA, CONCEPTO: DEVOLUCION DE FONDOS EN AVANCE DEL SR. WILDER LOPEZ AYALA DE SALDO DE LOS I.D. UNIVERSITARIOS, CUENTA DE DEPOSITO: CUENTA UNICA DEL TESORO /DJBR."/>
    <m/>
    <m/>
    <m/>
    <m/>
    <m/>
    <m/>
    <n v="0"/>
    <n v="2780"/>
    <s v="NO_CONCILIADO"/>
  </r>
  <r>
    <x v="41"/>
    <m/>
    <x v="41"/>
    <x v="15"/>
    <s v="O20868930002"/>
    <s v="BOD"/>
    <n v="2086912"/>
    <m/>
    <s v="00099021001 DEPOSITO DE EFECTIVO, DEPOSITANTE: JAVIER HUMBERTO MENACHO HIZA, CONCEPTO: DEVOLUCIÓN POR DOBLE PERCEPCION, CUENTA DE DEPOSITO: CUENTA UNICA DEL TESORO /DJBR."/>
    <m/>
    <m/>
    <m/>
    <m/>
    <m/>
    <m/>
    <n v="0"/>
    <n v="49085.33"/>
    <s v="NO_CONCILIADO"/>
  </r>
  <r>
    <x v="0"/>
    <m/>
    <x v="0"/>
    <x v="15"/>
    <s v="O20868970002"/>
    <s v="BOD"/>
    <n v="2086920"/>
    <m/>
    <s v="00099021001 DEPOSITO DE EFECTIVO, DEPOSITANTE: FERMIN QUISPE VALERIANO, CONCEPTO: DEVOLUCION POR DOBLE PERCEPCION, CUENTA DE DEPOSITO: CUENTA UNICA DEL TESORO"/>
    <m/>
    <m/>
    <m/>
    <m/>
    <m/>
    <m/>
    <n v="0"/>
    <n v="859.04"/>
    <s v="NO_CONCILIADO"/>
  </r>
  <r>
    <x v="1"/>
    <m/>
    <x v="1"/>
    <x v="15"/>
    <s v="O20868980002"/>
    <s v="BOD"/>
    <n v="2086922"/>
    <m/>
    <s v="00046171101 DEPOSITO DE EFECTIVO, DEPOSITANTE: IMPORTADORA BOLIVIANA DE LA PAZ IMBOLPAZ SRL, CONCEPTO: SANCION POR INCUMPLIMIENTO A REINSCRIPCION GESTION 2023, CUENTA DE DEPOSITO: CUENTA UNICA DEL TESORO"/>
    <m/>
    <m/>
    <m/>
    <m/>
    <m/>
    <m/>
    <n v="0"/>
    <n v="1000"/>
    <s v="NO_CONCILIADO"/>
  </r>
  <r>
    <x v="0"/>
    <m/>
    <x v="0"/>
    <x v="15"/>
    <s v="O20868990002"/>
    <s v="BOD"/>
    <n v="2086923"/>
    <m/>
    <s v="00099021001 DEPOSITO DE EFECTIVO, DEPOSITANTE: COPROPIETARIOS EDIFICIO CONAVI, CONCEPTO: DEVOLUCION PAGO EPSAS OCTUBRE 2022, CUENTA DE DEPOSITO: CUENTA UNICA DEL TESORO"/>
    <m/>
    <m/>
    <m/>
    <m/>
    <m/>
    <m/>
    <n v="0"/>
    <n v="1265.94"/>
    <s v="NO_CONCILIADO"/>
  </r>
  <r>
    <x v="0"/>
    <m/>
    <x v="0"/>
    <x v="15"/>
    <s v="O20869080002"/>
    <s v="BOD"/>
    <n v="2086926"/>
    <m/>
    <s v="00099021001 DEPOSITO DE EFECTIVO, DEPOSITANTE: COPROPIETARIOS EDIFICIO CONAVI, CONCEPTO: DEVOLUCION PAGO EPSAS NOVIEMBRE 2022, CUENTA DE DEPOSITO: CUENTA UNICA DEL TESORO"/>
    <m/>
    <m/>
    <m/>
    <m/>
    <m/>
    <m/>
    <n v="0"/>
    <n v="697.47"/>
    <s v="NO_CONCILIADO"/>
  </r>
  <r>
    <x v="0"/>
    <m/>
    <x v="0"/>
    <x v="15"/>
    <s v="O20869120002"/>
    <s v="BOD"/>
    <n v="2086928"/>
    <m/>
    <s v="00099021001 DEPOSITO DE EFECTIVO, DEPOSITANTE: COPROPIETARIOS EDIFICIO CANIVI, CONCEPTO: DEVOLUCION PAGO EPSAS DICIEMBRE 2022, CUENTA DE DEPOSITO: CUENTA UNICA DEL TESORO"/>
    <m/>
    <m/>
    <m/>
    <m/>
    <m/>
    <m/>
    <n v="0"/>
    <n v="775.75"/>
    <s v="NO_CONCILIADO"/>
  </r>
  <r>
    <x v="0"/>
    <m/>
    <x v="0"/>
    <x v="15"/>
    <s v="O20869220002"/>
    <s v="BOD"/>
    <n v="2086965"/>
    <m/>
    <s v="00099021001 DEPOSITO DE EFECTIVO, DEPOSITANTE: MAXIMA QUISPE SUMI, CONCEPTO: DOBLE PERCEPCION POR LOS PERIODOS DE AGOSTO /2022 A SEPTIEMBRE /2022, CUENTA DE DEPOSITO: CUENTA UNICA DEL TESORO"/>
    <m/>
    <m/>
    <m/>
    <m/>
    <m/>
    <m/>
    <n v="0"/>
    <n v="150.94"/>
    <s v="NO_CONCILIADO"/>
  </r>
  <r>
    <x v="23"/>
    <m/>
    <x v="23"/>
    <x v="15"/>
    <s v="O20869260002"/>
    <s v="BOD"/>
    <n v="2086971"/>
    <m/>
    <s v="00132072001 DEPOSITO DE EFECTIVO, DEPOSITANTE: GUIMER SULLCAMANI ROJAS, CONCEPTO: DEVOLUCION DEL PREV. 1111, CUENTA DE DEPOSITO: CUENTA UNICA DEL TESORO"/>
    <m/>
    <m/>
    <m/>
    <m/>
    <m/>
    <m/>
    <n v="0"/>
    <n v="6600"/>
    <s v="NO_CONCILIADO"/>
  </r>
  <r>
    <x v="1"/>
    <m/>
    <x v="1"/>
    <x v="15"/>
    <s v="O20869280002"/>
    <s v="BOD"/>
    <n v="2086973"/>
    <m/>
    <s v="00046171101 DEPOSITO DE EFECTIVO, DEPOSITANTE: INDUSTRIA ULTRA, CONCEPTO: SANCION POR INCUMPLIMIENTO A REINSCRIPCION GESTION 2023, CUENTA DE DEPOSITO: CUENTA UNICA DEL TESORO"/>
    <m/>
    <m/>
    <m/>
    <m/>
    <m/>
    <m/>
    <n v="0"/>
    <n v="840"/>
    <s v="NO_CONCILIADO"/>
  </r>
  <r>
    <x v="0"/>
    <m/>
    <x v="0"/>
    <x v="15"/>
    <s v="O20869480002"/>
    <s v="BOD"/>
    <n v="2086977"/>
    <m/>
    <s v="00099021001 DEPOSITO DE EFECTIVO, DEPOSITANTE: SAYA MIRANDA CHOQUE, CONCEPTO: DEVOLUCION DE HABERES CANCELADOS POR ERROR, CUENTA DE DEPOSITO: CUENTA UNICA DEL TESORO"/>
    <m/>
    <m/>
    <m/>
    <m/>
    <m/>
    <m/>
    <n v="0"/>
    <n v="4638.59"/>
    <s v="NO_CONCILIADO"/>
  </r>
  <r>
    <x v="7"/>
    <m/>
    <x v="7"/>
    <x v="16"/>
    <s v="B20869340002"/>
    <s v="BOD"/>
    <n v="2087195"/>
    <m/>
    <s v="00389052001 DEPOSITO DE EFECTIVO, DEPOSITANTE: ALEJANDRO RODOLFO SUAREZ CHAVEZ, CONCEPTO: DEVOLUCION DE FONDOS SEGUN PREV N°80 DA 05 2022, CUENTA DE DEPOSITO: CUENTA UNICA DEL TESORO"/>
    <m/>
    <m/>
    <m/>
    <m/>
    <m/>
    <m/>
    <n v="0"/>
    <n v="888"/>
    <s v="NO_CONCILIADO"/>
  </r>
  <r>
    <x v="7"/>
    <m/>
    <x v="7"/>
    <x v="16"/>
    <s v="B20869360002"/>
    <s v="BOD"/>
    <n v="2087196"/>
    <m/>
    <s v="00389052001 DEPOSITO DE EFECTIVO, DEPOSITANTE: JAVIER ALEJANDRO RUBIN DE CELIS BARBA, CONCEPTO: DEVOLUCION DE FONDOS SEGUN PREV N° 79 DA05 2022, CUENTA DE DEPOSITO: CUENTA UNICA DEL TESORO"/>
    <m/>
    <m/>
    <m/>
    <m/>
    <m/>
    <m/>
    <n v="0"/>
    <n v="888"/>
    <s v="NO_CONCILIADO"/>
  </r>
  <r>
    <x v="4"/>
    <m/>
    <x v="4"/>
    <x v="16"/>
    <s v="O20871940002"/>
    <s v="BOD"/>
    <n v="2087208"/>
    <m/>
    <s v="00099021001 DEPOSITO DE EFECTIVO, DEPOSITANTE: TEOFILO BAPTISTA RAMIREZ, CONCEPTO: DEVOLUCION DE HABERES 2010 CORRESPONDIENTE AL MES DE DICIEMBRE 2022, CUENTA DE DEPOSITO: CUENTA UNICA DEL TESORO /DJBR."/>
    <m/>
    <m/>
    <m/>
    <m/>
    <m/>
    <m/>
    <n v="0"/>
    <n v="1364.9"/>
    <s v="NO_CONCILIADO"/>
  </r>
  <r>
    <x v="23"/>
    <m/>
    <x v="23"/>
    <x v="16"/>
    <s v="O20871970002"/>
    <s v="BOD"/>
    <n v="2087238"/>
    <m/>
    <s v="00132022001 DEPOSITO DE EFECTIVO, DEPOSITANTE: PAPELBOL, CONCEPTO: DEPÓSITO POR DEVOLUCION DE FUCOV NO UTILIZADO DE MARCO CASTELLON, CUENTA DE DEPOSITO: CUENTA UNICA DEL TESORO"/>
    <m/>
    <m/>
    <m/>
    <m/>
    <m/>
    <m/>
    <n v="0"/>
    <n v="742"/>
    <s v="NO_CONCILIADO"/>
  </r>
  <r>
    <x v="0"/>
    <m/>
    <x v="0"/>
    <x v="16"/>
    <s v="O20871980002"/>
    <s v="BOD"/>
    <n v="2087261"/>
    <m/>
    <s v="00099021001 DEPOSITO DE EFECTIVO, DEPOSITANTE: JOSE LUIS PAREDES MARTINEZ, CONCEPTO: PAGO DE DUODECIMA DE AGUINALDO, CUENTA DE DEPOSITO: CUENTA UNICA DEL TESORO"/>
    <m/>
    <m/>
    <m/>
    <m/>
    <m/>
    <m/>
    <n v="0"/>
    <n v="456.62"/>
    <s v="NO_CONCILIADO"/>
  </r>
  <r>
    <x v="0"/>
    <m/>
    <x v="0"/>
    <x v="16"/>
    <s v="O20872080002"/>
    <s v="BOD"/>
    <n v="2087264"/>
    <m/>
    <s v="00099021001 DEPOSITO DE EFECTIVO, DEPOSITANTE: MARIA ELENA OCLUMBA COSSIO, CONCEPTO: DEVOLUCION PAGO DUODECIMA DE AGUINALDO GESTION 2022(FECBRERO Y MARZO 2022), CUENTA DE DEPOSITO: CUENTA UNICA DEL TESORO"/>
    <m/>
    <m/>
    <m/>
    <m/>
    <m/>
    <m/>
    <n v="0"/>
    <n v="1300.26"/>
    <s v="NO_CONCILIADO"/>
  </r>
  <r>
    <x v="1"/>
    <m/>
    <x v="1"/>
    <x v="16"/>
    <s v="O20872090002"/>
    <s v="BOD"/>
    <n v="2087292"/>
    <m/>
    <s v="00046171101 DEPOSITO DE EFECTIVO, DEPOSITANTE: MEDICAL BEACON, CONCEPTO: SANCION POR INCUMPLIMIENTO A REINSCRIPCION GESTION 2023, CUENTA DE DEPOSITO: CUENTA UNICA DEL TESORO"/>
    <m/>
    <m/>
    <m/>
    <m/>
    <m/>
    <m/>
    <n v="0"/>
    <n v="5000"/>
    <s v="NO_CONCILIADO"/>
  </r>
  <r>
    <x v="0"/>
    <m/>
    <x v="0"/>
    <x v="16"/>
    <s v="O20872100002"/>
    <s v="BOD"/>
    <n v="2087297"/>
    <m/>
    <s v="00099021001 DEPOSITO DE EFECTIVO, DEPOSITANTE: ANA NELLY MARIACA VDA DE SUAZNABAR, CONCEPTO: REINTEGRO DEVOLUCION DE 2 DUODECIMAS DE AGUINALDO, CUENTA DE DEPOSITO: CUENTA UNICA DEL TESORO"/>
    <m/>
    <m/>
    <m/>
    <m/>
    <m/>
    <m/>
    <n v="0"/>
    <n v="75.16"/>
    <s v="NO_CONCILIADO"/>
  </r>
  <r>
    <x v="42"/>
    <m/>
    <x v="42"/>
    <x v="16"/>
    <s v="O20872380002"/>
    <s v="BOD"/>
    <n v="2087301"/>
    <m/>
    <s v="00292012001 DEPOSITO DE EFECTIVO, DEPOSITANTE: JUAN CARLOS LAYME HUANCA, CONCEPTO: DEPÓSITO POR IMPORTES CONSIGNADOS PAGO EN EXCESO, CUENTA DE DEPOSITO: CUENTA UNICA DEL TESORO"/>
    <m/>
    <m/>
    <m/>
    <m/>
    <m/>
    <m/>
    <n v="0"/>
    <n v="54"/>
    <s v="NO_CONCILIADO"/>
  </r>
  <r>
    <x v="11"/>
    <m/>
    <x v="11"/>
    <x v="16"/>
    <s v="O20872610002"/>
    <s v="BOD"/>
    <n v="2087327"/>
    <m/>
    <s v="00422012001 DEPOSITO DE EFECTIVO, DEPOSITANTE: JUDITH ELIANA PADILLA PERALES, CONCEPTO: DEVOLUCION DE PAGO DE BENEFICIOS SOCIALES JUDITH ELIANA PADILLA PERALES, CUENTA DE DEPOSITO: CUENTA UNICA DEL TESORO"/>
    <m/>
    <m/>
    <m/>
    <m/>
    <m/>
    <m/>
    <n v="0"/>
    <n v="38111.18"/>
    <s v="NO_CONCILIADO"/>
  </r>
  <r>
    <x v="0"/>
    <m/>
    <x v="0"/>
    <x v="16"/>
    <s v="O20872920002"/>
    <s v="BOD"/>
    <n v="2087390"/>
    <m/>
    <s v="00099021001 DEPOSITO DE EFECTIVO, DEPOSITANTE: CARLA GREGORIA GUTIERREZ ROQUE, CONCEPTO: DEVOLUCION POR CONCEPTO DE PAGO DUODECIMA DE AGUINALDO GESTION 2022, CUENTA DE DEPOSITO: CUENTA UNICA DEL TESORO"/>
    <m/>
    <m/>
    <m/>
    <m/>
    <m/>
    <m/>
    <n v="0"/>
    <n v="188.33"/>
    <s v="NO_CONCILIADO"/>
  </r>
  <r>
    <x v="0"/>
    <m/>
    <x v="0"/>
    <x v="16"/>
    <s v="O20872970002"/>
    <s v="BOD"/>
    <n v="2087192"/>
    <m/>
    <s v="00099021001 DEP.DE CHEQ.AJENOS,RET.DE CAM.,CONCEPTO: DEVOLUCION DEPÓSITO DUPLICADO ERRONEO MEDIANTE SIGEP,DEP.: COMTECO R.L , PROCEDENCIA: BANCO BISA S.A., CHEQUE: 28801, FECHA DE EMISION:13/01/2023"/>
    <m/>
    <m/>
    <m/>
    <m/>
    <m/>
    <m/>
    <n v="0"/>
    <n v="3024"/>
    <s v="NO_CONCILIADO"/>
  </r>
  <r>
    <x v="0"/>
    <m/>
    <x v="0"/>
    <x v="16"/>
    <s v="O20873270002"/>
    <s v="BOD"/>
    <n v="2087260"/>
    <m/>
    <s v="00099021001 DEP.DE CHEQ.AJENOS,RET.DE CAM.,CONCEPTO: MARTHA MONTECINOS CANDIA,DEP.: BANCO UNION S.A. , PROCEDENCIA: BANCO UNION S.A., CHEQUE: 187944, FECHA DE EMISION:23/01/2023"/>
    <m/>
    <m/>
    <m/>
    <m/>
    <m/>
    <m/>
    <n v="0"/>
    <n v="936.24"/>
    <s v="NO_CONCILIADO"/>
  </r>
  <r>
    <x v="43"/>
    <m/>
    <x v="43"/>
    <x v="17"/>
    <s v="O20873900002"/>
    <s v="BOD"/>
    <n v="2087599"/>
    <m/>
    <s v="00006114201 DEPOSITO DE EFECTIVO, DEPOSITANTE: VICEPRESIDENCIA DEL ESTADO PLURINACIONAL, CONCEPTO: SALDOS NO EJECUTADOS, CUENTA DE DEPOSITO: CUENTA UNICA DEL TESORO"/>
    <m/>
    <m/>
    <m/>
    <m/>
    <m/>
    <m/>
    <n v="0"/>
    <n v="0.25"/>
    <s v="NO_CONCILIADO"/>
  </r>
  <r>
    <x v="1"/>
    <m/>
    <x v="1"/>
    <x v="17"/>
    <s v="B20871920002"/>
    <s v="BOD"/>
    <n v="2087600"/>
    <m/>
    <s v="00046171101 DEPOSITO DE EFECTIVO, DEPOSITANTE: WORLD DENT IMPORT, CONCEPTO: CIERRE INTEMPESTIVO DE EMPRESA SIN PREVIA COMUNICACION A LA AUTORIDAD DE LA SALUD, CUENTA DE DEPOSITO: CUENTA UNICA DEL TESORO"/>
    <m/>
    <m/>
    <m/>
    <m/>
    <m/>
    <m/>
    <n v="0"/>
    <n v="1000"/>
    <s v="NO_CONCILIADO"/>
  </r>
  <r>
    <x v="4"/>
    <m/>
    <x v="4"/>
    <x v="17"/>
    <s v="B20872170002"/>
    <s v="BOD"/>
    <n v="2087604"/>
    <m/>
    <s v="00099021001 DEPOSITO DE EFECTIVO, DEPOSITANTE: MINISTERIO DE GOBIERNO DIPREVCON, CONCEPTO: REMANENTE FONDOS EN AVANCE ANA PATRICIA SERRANO SALAZAR PREV 3788, CUENTA DE DEPOSITO: CUENTA UNICA DEL TESORO"/>
    <m/>
    <m/>
    <m/>
    <m/>
    <m/>
    <m/>
    <n v="0"/>
    <n v="1000"/>
    <s v="NO_CONCILIADO"/>
  </r>
  <r>
    <x v="0"/>
    <m/>
    <x v="0"/>
    <x v="17"/>
    <s v="B20872600002"/>
    <s v="BOD"/>
    <n v="2087627"/>
    <m/>
    <s v="00099021001 DEPOSITO DE EFECTIVO, DEPOSITANTE: VALERIO APAZA GUTIERREZ, CONCEPTO: DEVOLUCION DE DEUDA, CUENTA DE DEPOSITO: CUENTA UNICA DEL TESORO"/>
    <m/>
    <m/>
    <m/>
    <m/>
    <m/>
    <m/>
    <n v="0"/>
    <n v="706.68"/>
    <s v="NO_CONCILIADO"/>
  </r>
  <r>
    <x v="1"/>
    <m/>
    <x v="1"/>
    <x v="17"/>
    <s v="O20875860002"/>
    <s v="BOD"/>
    <n v="2087636"/>
    <m/>
    <s v="00046171101 DEPOSITO DE EFECTIVO, DEPOSITANTE: GUILLPAR SRL, CONCEPTO: SANCION POR INCUMPLIMIENTO A REINSCRIPCION GESTIONES 2019,2020,2021,2022 Y 2023 1ER PAGO, CUENTA DE DEPOSITO: CUENTA UNICA DEL TESORO"/>
    <m/>
    <m/>
    <m/>
    <m/>
    <m/>
    <m/>
    <n v="0"/>
    <n v="5000"/>
    <s v="NO_CONCILIADO"/>
  </r>
  <r>
    <x v="8"/>
    <m/>
    <x v="8"/>
    <x v="17"/>
    <s v="O20875990002"/>
    <s v="BOD"/>
    <n v="2087640"/>
    <m/>
    <s v="00099021001 DEPOSITO DE EFECTIVO, DEPOSITANTE: PAOLA RAMOS CRUZ, CONCEPTO: DEVOLUCION DE HABERES DE MAYO 2021 DE POTOSI, CUENTA DE DEPOSITO: CUENTA UNICA DEL TESORO /DJBR."/>
    <m/>
    <m/>
    <m/>
    <m/>
    <m/>
    <m/>
    <n v="0"/>
    <n v="6646.67"/>
    <s v="NO_CONCILIADO"/>
  </r>
  <r>
    <x v="14"/>
    <m/>
    <x v="14"/>
    <x v="17"/>
    <s v="O20876000002"/>
    <s v="BOD"/>
    <n v="2087644"/>
    <m/>
    <s v="00081161101 DEPOSITO DE EFECTIVO, DEPOSITANTE: ELENA A. RUIZ DAYER, CONCEPTO: DEVOLUCION DEL CALCULO ERRONEO DE VIATICOS, CUENTA DE DEPOSITO: CUENTA UNICA DEL TESORO"/>
    <m/>
    <m/>
    <m/>
    <m/>
    <m/>
    <m/>
    <n v="0"/>
    <n v="111.3"/>
    <s v="NO_CONCILIADO"/>
  </r>
  <r>
    <x v="14"/>
    <m/>
    <x v="14"/>
    <x v="17"/>
    <s v="O20876040002"/>
    <s v="BOD"/>
    <n v="2087645"/>
    <m/>
    <s v="00081161101 DEPOSITO DE EFECTIVO, DEPOSITANTE: CLAUDIA VANESA SORIA G., CONCEPTO: DEVOLUCION DEL CALCULO ERRONEO DE VIATICOS C-31 141, CUENTA DE DEPOSITO: CUENTA UNICA DEL TESORO"/>
    <m/>
    <m/>
    <m/>
    <m/>
    <m/>
    <m/>
    <n v="0"/>
    <n v="111.3"/>
    <s v="NO_CONCILIADO"/>
  </r>
  <r>
    <x v="0"/>
    <m/>
    <x v="0"/>
    <x v="17"/>
    <s v="O20876270002"/>
    <s v="BOD"/>
    <n v="2087688"/>
    <m/>
    <s v="00099021001 DEPOSITO DE EFECTIVO, DEPOSITANTE: IVAN RODRIGO COCARICO MAMANI, CONCEPTO: DEVOLUCION DE FONDOS NO EJEJCUTADOS C31-6021, CUENTA DE DEPOSITO: CUENTA UNICA DEL TESORO"/>
    <m/>
    <m/>
    <m/>
    <m/>
    <m/>
    <m/>
    <n v="0"/>
    <n v="100"/>
    <s v="NO_CONCILIADO"/>
  </r>
  <r>
    <x v="33"/>
    <m/>
    <x v="33"/>
    <x v="17"/>
    <s v="O20876440002"/>
    <s v="BOD"/>
    <n v="2087702"/>
    <m/>
    <s v="00099021001 DEPOSITO DE EFECTIVO, DEPOSITANTE: WALTER QUENTA OYARDO CI 3305459LP, CONCEPTO: DEVOLUCION, CUENTA DE DEPOSITO: CUENTA UNICA DEL TESORO /DJBR."/>
    <m/>
    <m/>
    <m/>
    <m/>
    <m/>
    <m/>
    <n v="0"/>
    <n v="952.77"/>
    <s v="NO_CONCILIADO"/>
  </r>
  <r>
    <x v="20"/>
    <m/>
    <x v="20"/>
    <x v="17"/>
    <s v="O20876450002"/>
    <s v="BOD"/>
    <n v="2087704"/>
    <m/>
    <s v="00086071101 DEPOSITO DE EFECTIVO, DEPOSITANTE: SENASBA, CONCEPTO: TRANSFERENCIA DE COMISIONES DE COMPROMISO, CUENTA DE DEPOSITO: CUENTA UNICA DEL TESORO"/>
    <m/>
    <m/>
    <m/>
    <m/>
    <m/>
    <m/>
    <n v="0"/>
    <n v="11319.07"/>
    <s v="NO_CONCILIADO"/>
  </r>
  <r>
    <x v="13"/>
    <m/>
    <x v="13"/>
    <x v="17"/>
    <s v="O20876880002"/>
    <s v="BOD"/>
    <n v="2087585"/>
    <m/>
    <s v="00099021001 DEP.DE CHEQ.AJENOS,RET.DE CAM.,CONCEPTO: REVERSION CC GLOBAL CUA 43408345,DEP.: FUTURO DE BOLIVIA AFP , PROCEDENCIA: BANCO DE CREDITO DE BOLIVIA S.A., CHEQUE: 68720, FECHA DE EMISION:25/01/2023"/>
    <m/>
    <m/>
    <m/>
    <m/>
    <m/>
    <m/>
    <n v="0"/>
    <n v="11221.06"/>
    <s v="NO_CONCILIADO"/>
  </r>
  <r>
    <x v="20"/>
    <m/>
    <x v="20"/>
    <x v="17"/>
    <s v="O20876850002"/>
    <s v="BOD"/>
    <n v="2087589"/>
    <m/>
    <s v="00099021001 DEP.DE CHEQ.AJENOS,RET.DE CAM.,CONCEPTO: PAGO COMISIONES POR AMPLIACION CONTRATOS DE PRESTAMO,DEP.: MINISTERIO DE MEDIO AMBIENTE Y AGUA , PROCEDENCIA: BANCO UNION S.A., CHEQUE: 1343, FECHA DE EMISION:26/01/2023"/>
    <m/>
    <m/>
    <m/>
    <m/>
    <m/>
    <m/>
    <n v="0"/>
    <n v="1188003.1499999999"/>
    <s v="NO_CONCILIADO"/>
  </r>
  <r>
    <x v="0"/>
    <m/>
    <x v="0"/>
    <x v="17"/>
    <s v="B20875890002"/>
    <s v="BOD"/>
    <n v="2087608"/>
    <m/>
    <s v="00099021001 DEP.DE CHEQ.AJENOS,RET.DE CAM.,CONCEPTO: MERY DAGA QUISBERT,DEP.: BANCO UNION SA , PROCEDENCIA: BANCO UNION S.A., CHEQUE: 187948, FECHA DE EMISION:26/01/2023"/>
    <m/>
    <m/>
    <m/>
    <m/>
    <m/>
    <m/>
    <n v="0"/>
    <n v="456.58"/>
    <s v="NO_CONCILIADO"/>
  </r>
  <r>
    <x v="0"/>
    <m/>
    <x v="0"/>
    <x v="18"/>
    <s v="B20875960002"/>
    <s v="BOD"/>
    <n v="2087890"/>
    <m/>
    <s v="00099021001 DEPOSITO DE EFECTIVO, DEPOSITANTE: FLAVIO CONDORI FUENTES, CONCEPTO: DEVOLUCION POR PAGO POR DEMASIA DE ENERGIA ELECTRICA CORRESPONDIENTE MES DICIEMBRE 2022 POTOSI, CUENTA DE DEPOSITO: CUENTA UNICA DEL TESORO"/>
    <m/>
    <m/>
    <m/>
    <m/>
    <m/>
    <m/>
    <n v="0"/>
    <n v="14.36"/>
    <s v="NO_CONCILIADO"/>
  </r>
  <r>
    <x v="14"/>
    <m/>
    <x v="14"/>
    <x v="18"/>
    <s v="O20878700002"/>
    <s v="BOD"/>
    <n v="2087908"/>
    <m/>
    <s v="00081011101 DEPOSITO DE EFECTIVO, DEPOSITANTE: JHILDA OCSA AJHUACHO, CONCEPTO: REPOSICION DE GAFETA PORTA CREDENCIAL, CUENTA DE DEPOSITO: CUENTA UNICA DEL TESORO"/>
    <m/>
    <m/>
    <m/>
    <m/>
    <m/>
    <m/>
    <n v="0"/>
    <n v="25"/>
    <s v="NO_CONCILIADO"/>
  </r>
  <r>
    <x v="0"/>
    <m/>
    <x v="0"/>
    <x v="18"/>
    <s v="O20878910002"/>
    <s v="BOD"/>
    <n v="2087922"/>
    <m/>
    <s v="00099021001 DEPOSITO DE EFECTIVO, DEPOSITANTE: LUCRECIA VELARDE VDA. DE FLORES, CONCEPTO: NUEVAS NUPCIAS, CUENTA DE DEPOSITO: CUENTA UNICA DEL TESORO"/>
    <m/>
    <m/>
    <m/>
    <m/>
    <m/>
    <m/>
    <n v="0"/>
    <n v="1500"/>
    <s v="NO_CONCILIADO"/>
  </r>
  <r>
    <x v="1"/>
    <m/>
    <x v="1"/>
    <x v="18"/>
    <s v="O20878920002"/>
    <s v="BOD"/>
    <n v="2087926"/>
    <m/>
    <s v="00046024204 DEPOSITO DE EFECTIVO, DEPOSITANTE: MINISTERIO DE SALUD Y DEPORTES RAUL ZAPATA A., CONCEPTO: REVERSION DE SALDO NO EJECUTADO FONDOS EN AVANCE C31-1096 GASTOS DE ALMACENAJE Y DESADUANIZACION, CUENTA DE DEPOSITO: CUENTA UNICA DEL TESORO"/>
    <m/>
    <m/>
    <m/>
    <m/>
    <m/>
    <m/>
    <n v="0"/>
    <n v="549"/>
    <s v="NO_CONCILIADO"/>
  </r>
  <r>
    <x v="1"/>
    <m/>
    <x v="1"/>
    <x v="18"/>
    <s v="O20879080002"/>
    <s v="BOD"/>
    <n v="2087927"/>
    <m/>
    <s v="00046024204 DEPOSITO DE EFECTIVO, DEPOSITANTE: MINISTERIO DE SALUD Y DEPORTES RAUL ZAPATA A., CONCEPTO: REVERSION DE SALDO NO EJECUTADO FONDOS EN AVANCE C31-705 ALMACENAJE Y DESADUANIZACION, CUENTA DE DEPOSITO: CUENTA UNICA DEL TESORO"/>
    <m/>
    <m/>
    <m/>
    <m/>
    <m/>
    <m/>
    <n v="0"/>
    <n v="394.2"/>
    <s v="NO_CONCILIADO"/>
  </r>
  <r>
    <x v="1"/>
    <m/>
    <x v="1"/>
    <x v="18"/>
    <s v="O20879100002"/>
    <s v="BOD"/>
    <n v="2087928"/>
    <m/>
    <s v="00046024204 DEPOSITO DE EFECTIVO, DEPOSITANTE: MINISTERIO DE SALUD Y DEPORTES RAUL ZAPATA A., CONCEPTO: REVERSION DE SALDO NO EJECUTADO FONDOS EN AVANCE C31-1817 GASTOS DE ALMACENAJE Y DESADUANIZACION, CUENTA DE DEPOSITO: CUENTA UNICA DEL TESORO"/>
    <m/>
    <m/>
    <m/>
    <m/>
    <m/>
    <m/>
    <n v="0"/>
    <n v="160.6"/>
    <s v="NO_CONCILIADO"/>
  </r>
  <r>
    <x v="1"/>
    <m/>
    <x v="1"/>
    <x v="18"/>
    <s v="O20879220002"/>
    <s v="BOD"/>
    <n v="2087982"/>
    <m/>
    <s v="00046171101 DEPOSITO DE EFECTIVO, DEPOSITANTE: SODIPHAR CORPORATION SRL, CONCEPTO: SANCION POR INCUMPLIMIENTO A LA NORMA SEGUN RES. ADM N°S/063 DE FECHA 25 DE JULIO DE 2022, CUENTA DE DEPOSITO: CUENTA UNICA DEL TESORO"/>
    <m/>
    <m/>
    <m/>
    <m/>
    <m/>
    <m/>
    <n v="0"/>
    <n v="1670"/>
    <s v="NO_CONCILIADO"/>
  </r>
  <r>
    <x v="24"/>
    <m/>
    <x v="24"/>
    <x v="18"/>
    <s v="O20879260002"/>
    <s v="BOD"/>
    <n v="2087987"/>
    <m/>
    <s v="00291012002 DEPOSITO DE EFECTIVO, DEPOSITANTE: JOSE LUIS MAMANI QUISPE, CONCEPTO: REPOSICION DE LA CREDENCIAL, CUENTA DE DEPOSITO: CUENTA UNICA DEL TESORO"/>
    <m/>
    <m/>
    <m/>
    <m/>
    <m/>
    <m/>
    <n v="0"/>
    <n v="70"/>
    <s v="NO_CONCILIADO"/>
  </r>
  <r>
    <x v="0"/>
    <m/>
    <x v="0"/>
    <x v="18"/>
    <s v="O20879270002"/>
    <s v="BOD"/>
    <n v="2087998"/>
    <m/>
    <s v="00099021001 DEPOSITO DE EFECTIVO, DEPOSITANTE: ELVA CALDERON RODRIGUEZ, CONCEPTO: DEVOLUCION POR DOBLE PERCEPCION PERIODOS OCTUBRE A DICIEMBRE 2022 MAS DUODECIMAS DE AGUINALDO, CUENTA DE DEPOSITO: CUENTA UNICA DEL TESORO"/>
    <m/>
    <m/>
    <m/>
    <m/>
    <m/>
    <m/>
    <n v="0"/>
    <n v="1105.0999999999999"/>
    <s v="NO_CONCILIADO"/>
  </r>
  <r>
    <x v="0"/>
    <m/>
    <x v="0"/>
    <x v="18"/>
    <s v="O20879280002"/>
    <s v="BOD"/>
    <n v="2088008"/>
    <m/>
    <s v="00099021001 DEPOSITO DE EFECTIVO, DEPOSITANTE: ESPERANZA MARCIA PINTO SARDON, CONCEPTO: DEVOLUCION POR DOBLE PERCEPCION, CUENTA DE DEPOSITO: CUENTA UNICA DEL TESORO"/>
    <m/>
    <m/>
    <m/>
    <m/>
    <m/>
    <m/>
    <n v="0"/>
    <n v="4172.74"/>
    <s v="NO_CONCILIADO"/>
  </r>
  <r>
    <x v="0"/>
    <m/>
    <x v="0"/>
    <x v="18"/>
    <s v="O20879340002"/>
    <s v="BOD"/>
    <n v="2088025"/>
    <m/>
    <s v="00099021001 DEPOSITO DE EFECTIVO, DEPOSITANTE: DIONICIO CALLE TICONA, CONCEPTO: COMPROMISO DE DEVOLUCION DE DEUDA, CUENTA DE DEPOSITO: CUENTA UNICA DEL TESORO"/>
    <m/>
    <m/>
    <m/>
    <m/>
    <m/>
    <m/>
    <n v="0"/>
    <n v="1291.1199999999999"/>
    <s v="NO_CONCILIADO"/>
  </r>
  <r>
    <x v="26"/>
    <m/>
    <x v="26"/>
    <x v="18"/>
    <s v="O20879820002"/>
    <s v="BOD"/>
    <n v="2088059"/>
    <m/>
    <s v="00251012001 DEPOSITO DE EFECTIVO, DEPOSITANTE: TORIBIO ANDRES POCOACA CALLISAYA, CONCEPTO: DEVOLUCION DE PASAJES, CUENTA DE DEPOSITO: CUENTA UNICA DEL TESORO"/>
    <m/>
    <m/>
    <m/>
    <m/>
    <m/>
    <m/>
    <n v="0"/>
    <n v="1600"/>
    <s v="NO_CONCILIADO"/>
  </r>
  <r>
    <x v="0"/>
    <m/>
    <x v="0"/>
    <x v="18"/>
    <s v="O20879870002"/>
    <s v="BOD"/>
    <n v="2088088"/>
    <m/>
    <s v="00099021001 DEPOSITO DE EFECTIVO, DEPOSITANTE: SERGIO GASTON BARRAZA SALAZAR, CONCEPTO: DEVOLUCION DE RECURSOS POR EL PAGO DE REFRIGERIOS EN DEMASIA, CUENTA DE DEPOSITO: CUENTA UNICA DEL TESORO"/>
    <m/>
    <m/>
    <m/>
    <m/>
    <m/>
    <m/>
    <n v="0"/>
    <n v="36"/>
    <s v="NO_CONCILIADO"/>
  </r>
  <r>
    <x v="0"/>
    <m/>
    <x v="0"/>
    <x v="19"/>
    <s v="B20879190002"/>
    <s v="BOD"/>
    <n v="2088248"/>
    <m/>
    <s v="00099021001 DEPOSITO DE EFECTIVO, DEPOSITANTE: ROXANA NOEMI LUJAN PINTO, CONCEPTO: DEVOLUCION POR DOBLE PERCEPCION NOV-DIC/2022 Y DUODECIMAS DE AGUINALDO, CUENTA DE DEPOSITO: CUENTA UNICA DEL TESORO"/>
    <m/>
    <m/>
    <m/>
    <m/>
    <m/>
    <m/>
    <n v="0"/>
    <n v="1375.92"/>
    <s v="NO_CONCILIADO"/>
  </r>
  <r>
    <x v="0"/>
    <m/>
    <x v="0"/>
    <x v="19"/>
    <s v="O20882480002"/>
    <s v="BOD"/>
    <n v="2088293"/>
    <m/>
    <s v="00099021001 DEPOSITO DE EFECTIVO, DEPOSITANTE: NEMIA BENITA VARGAS ANGLES, CONCEPTO: DEVOLUCION DE DEUDA POR DOBLE PERCEPCION, CUENTA DE DEPOSITO: CUENTA UNICA DEL TESORO"/>
    <m/>
    <m/>
    <m/>
    <m/>
    <m/>
    <m/>
    <n v="0"/>
    <n v="633.53"/>
    <s v="NO_CONCILIADO"/>
  </r>
  <r>
    <x v="0"/>
    <m/>
    <x v="0"/>
    <x v="19"/>
    <s v="O20882610002"/>
    <s v="BOD"/>
    <n v="2088298"/>
    <m/>
    <s v="00099021001 DEPOSITO DE EFECTIVO, DEPOSITANTE: FREDY MOISES FLORES MAMANI, CONCEPTO: COBRO INDEBIDO DEL PRA, CUENTA DE DEPOSITO: CUENTA UNICA DEL TESORO"/>
    <m/>
    <m/>
    <m/>
    <m/>
    <m/>
    <m/>
    <n v="0"/>
    <n v="500"/>
    <s v="NO_CONCILIADO"/>
  </r>
  <r>
    <x v="4"/>
    <m/>
    <x v="4"/>
    <x v="19"/>
    <s v="O20882630002"/>
    <s v="BOD"/>
    <n v="2088309"/>
    <m/>
    <s v="00015011108 DEPOSITO DE EFECTIVO, DEPOSITANTE: MINISTERIO DE GOBIERNO, CONCEPTO: DEPÓSITO A LA CUT, CUENTA DE DEPOSITO: CUENTA UNICA DEL TESORO"/>
    <m/>
    <m/>
    <m/>
    <m/>
    <m/>
    <m/>
    <n v="0"/>
    <n v="20000"/>
    <s v="NO_CONCILIADO"/>
  </r>
  <r>
    <x v="0"/>
    <m/>
    <x v="0"/>
    <x v="19"/>
    <s v="O20882640002"/>
    <s v="BOD"/>
    <n v="2088313"/>
    <m/>
    <s v="00099021001 DEPOSITO DE EFECTIVO, DEPOSITANTE: ROSA AMALIA QUISBERT DE MARCA, CONCEPTO: DEVOLUCION DE RETROACTIVO, CUENTA DE DEPOSITO: CUENTA UNICA DEL TESORO"/>
    <m/>
    <m/>
    <m/>
    <m/>
    <m/>
    <m/>
    <n v="0"/>
    <n v="200"/>
    <s v="NO_CONCILIADO"/>
  </r>
  <r>
    <x v="33"/>
    <m/>
    <x v="33"/>
    <x v="19"/>
    <s v="O20882840002"/>
    <s v="BOD"/>
    <n v="2088326"/>
    <m/>
    <s v="00099021001 DEPOSITO DE EFECTIVO, DEPOSITANTE: FELISA SEVERINA QUIROGA CONDE, CONCEPTO: DEVOLUCION DE DOBLE PERCEPCION DE LOS PERIODOS NOVIEMBRE-DICIEMBRE 2022 MAS DUODECIMAS DE AGUINALDO, CUENTA DE DEPOSITO: CUENTA UNICA DEL TESORO /DJBR."/>
    <m/>
    <m/>
    <m/>
    <m/>
    <m/>
    <m/>
    <n v="0"/>
    <n v="297.31"/>
    <s v="NO_CONCILIADO"/>
  </r>
  <r>
    <x v="1"/>
    <m/>
    <x v="1"/>
    <x v="19"/>
    <s v="O20882980002"/>
    <s v="BOD"/>
    <n v="2088340"/>
    <m/>
    <s v="00046171101 DEPOSITO DE EFECTIVO, DEPOSITANTE: EMSERAUT GABRIELA DALENZ CULTRERA, CONCEPTO: PAGO DE MULTA, CUENTA DE DEPOSITO: CUENTA UNICA DEL TESORO"/>
    <m/>
    <m/>
    <m/>
    <m/>
    <m/>
    <m/>
    <n v="0"/>
    <n v="4500"/>
    <s v="NO_CONCILIADO"/>
  </r>
  <r>
    <x v="5"/>
    <m/>
    <x v="5"/>
    <x v="19"/>
    <s v="O20883350002"/>
    <s v="BOD"/>
    <n v="2088424"/>
    <m/>
    <s v="00099021001 DEPOSITO DE EFECTIVO, DEPOSITANTE: RUBEN LUCIO PEREZ ANTEZANA, CONCEPTO: DEVOLUCION SENASIR, CUENTA DE DEPOSITO: CUENTA UNICA DEL TESORO"/>
    <m/>
    <m/>
    <m/>
    <m/>
    <m/>
    <m/>
    <n v="0"/>
    <n v="900"/>
    <s v="NO_CONCILIADO"/>
  </r>
  <r>
    <x v="0"/>
    <m/>
    <x v="0"/>
    <x v="19"/>
    <s v="O20883400002"/>
    <s v="BOD"/>
    <n v="2088431"/>
    <m/>
    <s v="00099021001 DEPOSITO DE EFECTIVO, DEPOSITANTE: ALEJANDRA FERNANDEZ, CONCEPTO: DEVOLUCION DE RECURSOS POR PAGO DE REFRIGUERIOS EN DEMASIA DIC 2022, CUENTA DE DEPOSITO: CUENTA UNICA DEL TESORO"/>
    <m/>
    <m/>
    <m/>
    <m/>
    <m/>
    <m/>
    <n v="0"/>
    <n v="18"/>
    <s v="NO_CONCILIADO"/>
  </r>
  <r>
    <x v="0"/>
    <m/>
    <x v="0"/>
    <x v="19"/>
    <s v="O20883630002"/>
    <s v="BOD"/>
    <n v="2088437"/>
    <m/>
    <s v="00099021001 DEPOSITO DE EFECTIVO, DEPOSITANTE: SIVIA ELENA ARIAS VILLARREAL, CONCEPTO: DEVOLUCION DE RECURSOS POR PAGO DE REFRIGERIOS EN DEMASIA, CUENTA DE DEPOSITO: CUENTA UNICA DEL TESORO"/>
    <m/>
    <m/>
    <m/>
    <m/>
    <m/>
    <m/>
    <n v="0"/>
    <n v="72"/>
    <s v="NO_CONCILIADO"/>
  </r>
  <r>
    <x v="23"/>
    <m/>
    <x v="23"/>
    <x v="19"/>
    <s v="B20882470002"/>
    <s v="BOD"/>
    <n v="2088336"/>
    <m/>
    <s v="00099021001 DEP.DE CHEQ.AJENOS,RET.DE CAM.,CONCEPTO: DEVOLUCION DE VIATICOS OTORGADOS C31:1146/2022,DEP.: ADRIAN PAREDES CONDORI , PROCEDENCIA: BANCO UNION S.A., CHEQUE: 3314, FECHA DE EMISION:20/01/2023 /DJBR."/>
    <m/>
    <m/>
    <m/>
    <m/>
    <m/>
    <m/>
    <n v="0"/>
    <n v="222"/>
    <s v="NO_CONCILIADO"/>
  </r>
  <r>
    <x v="0"/>
    <m/>
    <x v="0"/>
    <x v="20"/>
    <s v="B20882620002"/>
    <s v="BOD"/>
    <n v="2088593"/>
    <m/>
    <s v="00099021001 DEPOSITO DE EFECTIVO, DEPOSITANTE: ADHEMAR AUGUSTO GISMONDI GUTIERREZ, CONCEPTO: DEVOLUCION POR DOBLE PERCEPCION, CUENTA DE DEPOSITO: CUENTA UNICA DEL TESORO"/>
    <m/>
    <m/>
    <m/>
    <m/>
    <m/>
    <m/>
    <n v="0"/>
    <n v="1609.18"/>
    <s v="NO_CONCILIADO"/>
  </r>
  <r>
    <x v="1"/>
    <m/>
    <x v="1"/>
    <x v="20"/>
    <s v="B20883180002"/>
    <s v="BOD"/>
    <n v="2088601"/>
    <m/>
    <s v="00046171101 DEPOSITO DE EFECTIVO, DEPOSITANTE: V.G. EQUIP MED, CONCEPTO: PAGO DE MULTA, CUENTA DE DEPOSITO: CUENTA UNICA DEL TESORO"/>
    <m/>
    <m/>
    <m/>
    <m/>
    <m/>
    <m/>
    <n v="0"/>
    <n v="5000"/>
    <s v="NO_CONCILIADO"/>
  </r>
  <r>
    <x v="0"/>
    <m/>
    <x v="0"/>
    <x v="20"/>
    <s v="O20886250002"/>
    <s v="BOD"/>
    <n v="2088657"/>
    <m/>
    <s v="00099021001 DEPOSITO DE EFECTIVO, DEPOSITANTE: CRISTIAN JETTE MOSTACEDO, CONCEPTO: DEVOLUCION DE SUELDOS Y SALARIOS FUENTE 10, CUENTA DE DEPOSITO: CUENTA UNICA DEL TESORO"/>
    <m/>
    <m/>
    <m/>
    <m/>
    <m/>
    <m/>
    <n v="0"/>
    <n v="7209.5"/>
    <s v="NO_CONCILIADO"/>
  </r>
  <r>
    <x v="0"/>
    <m/>
    <x v="0"/>
    <x v="20"/>
    <s v="O20886550002"/>
    <s v="BOD"/>
    <n v="2088709"/>
    <m/>
    <s v="00099021001 DEPOSITO DE EFECTIVO, DEPOSITANTE: CARLOS VARGAS, CONCEPTO: DEVOLUCION DE PASAJES NO UTILIZADOS DEL EXTERIOR, CUENTA DE DEPOSITO: CUENTA UNICA DEL TESORO"/>
    <m/>
    <m/>
    <m/>
    <m/>
    <m/>
    <m/>
    <n v="0"/>
    <n v="0.13"/>
    <s v="NO_CONCILIADO"/>
  </r>
  <r>
    <x v="1"/>
    <m/>
    <x v="1"/>
    <x v="20"/>
    <s v="O20887030002"/>
    <s v="BOD"/>
    <n v="2088716"/>
    <m/>
    <s v="00046171101 DEPOSITO DE EFECTIVO, DEPOSITANTE: A H M VIDA, CONCEPTO: SANCION INCUMPLIMIENTO A LA MISMA , SEGÚN RES ADM. S/038 DE FECHA 06 DE JUNIO DE 2022, CUENTA DE DEPOSITO: CUENTA UNICA DEL TESORO"/>
    <m/>
    <m/>
    <m/>
    <m/>
    <m/>
    <m/>
    <n v="0"/>
    <n v="840"/>
    <s v="NO_CONCILIADO"/>
  </r>
  <r>
    <x v="31"/>
    <m/>
    <x v="31"/>
    <x v="20"/>
    <s v="O20887050002"/>
    <s v="BOD"/>
    <n v="2088720"/>
    <m/>
    <s v="00099021001 DEPOSITO DE EFECTIVO, DEPOSITANTE: MARINA ROJAS POMA, CONCEPTO: DEVOLUCION FONDOS EN AVANCE-FIC TARIJA ENTREGADOOS MEDIANTE C31 N°2351, CUENTA DE DEPOSITO: CUENTA UNICA DEL TESORO /DJBR."/>
    <m/>
    <m/>
    <m/>
    <m/>
    <m/>
    <m/>
    <n v="0"/>
    <n v="1080"/>
    <s v="NO_CONCILIADO"/>
  </r>
  <r>
    <x v="1"/>
    <m/>
    <x v="1"/>
    <x v="20"/>
    <s v="O20887090002"/>
    <s v="BOD"/>
    <n v="2088739"/>
    <m/>
    <s v="00046171101 DEPOSITO DE EFECTIVO, DEPOSITANTE: DOLPHIN MEDICAL SRL, CONCEPTO: SANCIÓN POR IMCUMPLIMIENTO REINSCRIPCIÓN 2023, CUENTA DE DEPOSITO: CUENTA UNICA DEL TESORO"/>
    <m/>
    <m/>
    <m/>
    <m/>
    <m/>
    <m/>
    <n v="0"/>
    <n v="5000"/>
    <s v="NO_CONCILIADO"/>
  </r>
  <r>
    <x v="1"/>
    <m/>
    <x v="1"/>
    <x v="20"/>
    <s v="O20887130002"/>
    <s v="BOD"/>
    <n v="2088774"/>
    <m/>
    <s v="00046171101 DEPOSITO DE EFECTIVO, DEPOSITANTE: KOREA ENGINEERING BOLIVIA SRL, CONCEPTO: SANCION POR INCUMPLIMIENTO REINSCRIPCION 2022-2023, CUENTA DE DEPOSITO: CUENTA UNICA DEL TESORO"/>
    <m/>
    <m/>
    <m/>
    <m/>
    <m/>
    <m/>
    <n v="0"/>
    <n v="10000"/>
    <s v="NO_CONCILIADO"/>
  </r>
  <r>
    <x v="4"/>
    <m/>
    <x v="4"/>
    <x v="20"/>
    <s v="O20887140002"/>
    <s v="BOD"/>
    <n v="2088801"/>
    <m/>
    <s v="00099021001 DEPOSITO DE EFECTIVO, DEPOSITANTE: SIMON VENTURA CONDORI, CONCEPTO: DEVOLUCION DE APORTES, CUENTA DE DEPOSITO: CUENTA UNICA DEL TESORO /DJBR."/>
    <m/>
    <m/>
    <m/>
    <m/>
    <m/>
    <m/>
    <n v="0"/>
    <n v="2000"/>
    <s v="NO_CONCILIADO"/>
  </r>
  <r>
    <x v="4"/>
    <m/>
    <x v="4"/>
    <x v="20"/>
    <s v="O20887200002"/>
    <s v="BOD"/>
    <n v="2088810"/>
    <m/>
    <s v="00015011107 DEPOSITO DE EFECTIVO, DEPOSITANTE: JORGE COSTAS, CONCEPTO: DEPÓSITO CONTRAPARTE SERVICIO DE ENERGIA ELECTRICA EDIF CUBA N 1617, CUENTA DE DEPOSITO: CUENTA UNICA DEL TESORO"/>
    <m/>
    <m/>
    <m/>
    <m/>
    <m/>
    <m/>
    <n v="0"/>
    <n v="296.73"/>
    <s v="NO_CONCILIADO"/>
  </r>
  <r>
    <x v="4"/>
    <m/>
    <x v="4"/>
    <x v="20"/>
    <s v="O20887390002"/>
    <s v="BOD"/>
    <n v="2088811"/>
    <m/>
    <s v="00015011107 DEPOSITO DE EFECTIVO, DEPOSITANTE: JORGE COSTAS, CONCEPTO: DEPÓSITO CONTRAPARTE SERVICIO AGUA POTABLE CALLE CUBA N1617, CUENTA DE DEPOSITO: CUENTA UNICA DEL TESORO"/>
    <m/>
    <m/>
    <m/>
    <m/>
    <m/>
    <m/>
    <n v="0"/>
    <n v="114.51"/>
    <s v="NO_CONCILIADO"/>
  </r>
  <r>
    <x v="41"/>
    <m/>
    <x v="41"/>
    <x v="20"/>
    <s v="O20888110002"/>
    <s v="BOD"/>
    <n v="2088638"/>
    <m/>
    <s v="00099021001 DEP.DE CHEQ.AJENOS,RET.DE CAM.,CONCEPTO: PAGO POR DESCUENTO RECURSOS PUBLICOS,DEP.: CAJA NACIONAL DE SALUD , PROCEDENCIA: BANCO UNION S.A., CHEQUE: 65762, FECHA DE EMISION:30/01/2023"/>
    <m/>
    <m/>
    <m/>
    <m/>
    <m/>
    <m/>
    <n v="0"/>
    <n v="12790.75"/>
    <s v="NO_CONCILIADO"/>
  </r>
  <r>
    <x v="0"/>
    <m/>
    <x v="0"/>
    <x v="20"/>
    <s v="B20885990002"/>
    <s v="BOD"/>
    <n v="2088644"/>
    <m/>
    <s v="00099021001 DEP.DE CHEQ.AJENOS,RET.DE CAM.,CONCEPTO: INDEMNIZACION POR DAÑOS AERONAVE,DEP.: CREDINFORM INTERNATIONAL S.A. , PROCEDENCIA: BANCO UNION S.A., CHEQUE: 1466, FECHA DE EMISION:30/01/2023"/>
    <m/>
    <m/>
    <m/>
    <m/>
    <m/>
    <m/>
    <n v="0"/>
    <n v="654888.05000000005"/>
    <s v="NO_CONCILIADO"/>
  </r>
  <r>
    <x v="1"/>
    <m/>
    <x v="1"/>
    <x v="20"/>
    <s v="B20886450002"/>
    <s v="BOD"/>
    <n v="2088696"/>
    <m/>
    <s v="00099021001 DEP.DE CHEQ.AJENOS,RET.DE CAM.,CONCEPTO: DIANA REBECA ROJANO TEJEDA,DEP.: BANCO UNION S.A. , PROCEDENCIA: BANCO UNION S.A., CHEQUE: 187949, FECHA DE EMISION:31/01/2023 /DJBR."/>
    <m/>
    <m/>
    <m/>
    <m/>
    <m/>
    <m/>
    <n v="0"/>
    <n v="750.83"/>
    <s v="NO_CONCILIADO"/>
  </r>
  <r>
    <x v="44"/>
    <m/>
    <x v="44"/>
    <x v="0"/>
    <s v="S10514230001"/>
    <s v="DEV"/>
    <n v="1051423"/>
    <m/>
    <s v="'TRANSFERENCIA DE FONDOS||S/G. NOTA CITE: MEFP/VTCP/DGCP/UODP/N°948/2022 DE F.30.12.2022, DEL MIN.DE ECONOMIA Y FINANZAS PUBLICAS.(HRE-TSO-2022-2878). PAGO BTS EXTRABURSATIL - VENCIMIENTO 3 DE ENERO DE 2023 D.S. N°1121 DE 11 DE ENERO DE 2012 DEBITO DE LA LIBRETA N°00099021001, TGN-RECURSOS ORDINARIOS - MONEDA NACIONAL"/>
    <m/>
    <m/>
    <m/>
    <m/>
    <m/>
    <m/>
    <n v="18486"/>
    <n v="0"/>
    <s v="NO_CONCILIADO"/>
  </r>
  <r>
    <x v="44"/>
    <m/>
    <x v="44"/>
    <x v="0"/>
    <s v="S10514230003"/>
    <s v="COB"/>
    <n v="1051423"/>
    <m/>
    <s v="'TRANSFERENCIA DE FONDOS||S/G. NOTA CITE: MEFP/VTCP/DGCP/UODP/N°948/2022 DE F.30.12.2022, DEL MIN.DE ECONOMIA Y FINANZAS PUBLICAS.(HRE-TSO-2022-2878). PAGO BTS EXTRABURSATIL - VENCIMIENTO 3 DE ENERO DE 2023 D.S. N°1121 DE 11 DE ENERO DE 2012 DEBITO DE LA LIBRETA N°00099021001 TGN RECURSOS ORDINARIOS-M/N, REPOSICION UTILES DE ESCRITORIO."/>
    <m/>
    <m/>
    <m/>
    <m/>
    <m/>
    <m/>
    <n v="50"/>
    <n v="0"/>
    <s v="NO_CONCILIADO"/>
  </r>
  <r>
    <x v="45"/>
    <m/>
    <x v="45"/>
    <x v="0"/>
    <s v="S10514760003"/>
    <s v="COB"/>
    <n v="1051476"/>
    <m/>
    <s v="||TRANSFERENCIA DE FONDOS S/G MENSAJES SWIFT NROS. 102 Y 100 DE LA FECHA Y NOTA CITE DGAC/10774/2022 DE F.31.03.2022 (HRE-TGL-5031) DE LA DIRECCION GENERAL DE AERONAUTICA CIVIL (SECTOR PÚBLICO- SOBREVUELOS). DEBITO DE LA LIBRETA 0117012001 DGAC, REPOSICIÓN DE ÚTILES DE ESCRITORIO."/>
    <m/>
    <m/>
    <m/>
    <m/>
    <m/>
    <m/>
    <n v="50"/>
    <n v="0"/>
    <s v="NO_CONCILIADO"/>
  </r>
  <r>
    <x v="13"/>
    <m/>
    <x v="13"/>
    <x v="1"/>
    <s v="Q17423220002"/>
    <s v="CRV"/>
    <n v="1742322"/>
    <m/>
    <s v="NUMERO DE LIBRETA CUT: 00099021001 OPERACIÓN E18 TRANSFERENCIA DEL SISTEMA FINANCIERO POR CUENTA DE TERCEROS A LA CUT reversion aporte patronal para la vivienda TGN segip"/>
    <m/>
    <m/>
    <m/>
    <m/>
    <m/>
    <m/>
    <n v="0"/>
    <n v="283.52"/>
    <s v="NO_CONCILIADO"/>
  </r>
  <r>
    <x v="17"/>
    <m/>
    <x v="17"/>
    <x v="1"/>
    <s v="S10515060001"/>
    <s v="COB"/>
    <n v="1051506"/>
    <m/>
    <s v="||COMISION TRANSFERENCIA FONDOS AL EXTERIOR 0,10% S/USD 89.470,12 REEMB. GASTOS COMUNICACION BS220 Y EMISION COMPROBANTE CONTABLE BS50 REF: PAGO 1 LC I-2022-29 EMP. PUB. QUIPUS A/F GREAT CHIN LIMITED EN COMPLEMENTO A COMPROBANTE S-1051504 DE LA FECHA. LIB:00590019201 EPNE - QUIPUS REF: COMISIONES PAGO N°1 LC I-2022-29"/>
    <m/>
    <m/>
    <m/>
    <m/>
    <m/>
    <m/>
    <n v="883.76"/>
    <n v="0"/>
    <s v="NO_CONCILIADO"/>
  </r>
  <r>
    <x v="44"/>
    <m/>
    <x v="44"/>
    <x v="1"/>
    <s v="S10515090001"/>
    <s v="DEV"/>
    <n v="1051509"/>
    <m/>
    <s v="'TRANSFERENCIA DE FONDOS||S/G. NOTA CITE: MEFP/VTCP/DGCP/UODP/N°13/2023 DE LA FECHA, DEL MIN.DE ECONOMIA Y FINANZAS PUBLICAS.(HRE-TSO-2023-21). PAGO BTS EXTRABURSATIL - VENCIMIENTO 5 DE ENERO DE 2018 D.S. N°1121 DE 11 DE ENERO DE 2012 DEBITO DE LA LIBRETA N°00099021001, TGN-RECURSOS ORDINARIOS - MONEDA NACIONAL"/>
    <m/>
    <m/>
    <m/>
    <m/>
    <m/>
    <m/>
    <n v="179725"/>
    <n v="0"/>
    <s v="NO_CONCILIADO"/>
  </r>
  <r>
    <x v="44"/>
    <m/>
    <x v="44"/>
    <x v="1"/>
    <s v="S10515090003"/>
    <s v="COB"/>
    <n v="1051509"/>
    <m/>
    <s v="'TRANSFERENCIA DE FONDOS||S/G. NOTA CITE: MEFP/VTCP/DGCP/UODP/N°13/2023 DE LA FECHA, DEL MIN.DE ECONOMIA Y FINANZAS PUBLICAS.(HRE-TSO-2023-21). PAGO BTS EXTRABURSATIL - VENCIMIENTO 5 DE ENERO DE 2018 D.S. N°1121 DE 11 DE ENERO DE 2012 DEBITO DE LA LIBRETA N°00099021001 TGN RECURSOS ORDINARIOS - M/N, REPOSICION UTILES DE ESCRITORIO."/>
    <m/>
    <m/>
    <m/>
    <m/>
    <m/>
    <m/>
    <n v="50"/>
    <n v="0"/>
    <s v="NO_CONCILIADO"/>
  </r>
  <r>
    <x v="45"/>
    <m/>
    <x v="45"/>
    <x v="1"/>
    <s v="S10515210003"/>
    <s v="COB"/>
    <n v="1051521"/>
    <m/>
    <s v="||TRANSFERENCIA DE FONDOS SEGÚN MENSAJES SWIFT N°107 Y 106 DE LA FECHA Y NOTA CITE: DGAC-10774/2022 (HRE-TGL-5031) DE FECHA 31/3/2022 DE LA DIRECCIÓN GENERAL DE AERONÁUTICA CIVIL. (SECTOR PÚBLICO-SOBREVUELOS). DÉBITO DE LA LIBRETA 0117012001 DGAC, REPOSICIÓN DE ÚTILES DE ESCRITORIO."/>
    <m/>
    <m/>
    <m/>
    <m/>
    <m/>
    <m/>
    <n v="50"/>
    <n v="0"/>
    <s v="NO_CONCILIADO"/>
  </r>
  <r>
    <x v="44"/>
    <m/>
    <x v="44"/>
    <x v="2"/>
    <s v="S10515650003"/>
    <s v="COB"/>
    <n v="1051565"/>
    <m/>
    <s v="'TRANSFERENCIA DE FONDOS||S/G. NOTA CITE: MEFP/VTCP/DGCP/UODP/N°21/2023 DE LA FECHA, DEL MIN.DE ECONOMIA Y FINANZAS PUBLICAS.(HRE-TSO-2023-24). PAGO BTS EXTRABURSATIL - VENCIMIENTO 6 DE ENERO DE 2023 D.S. N°1121 DE 11 DE ENERO DE 2012 DEBITO DE LA LIBRETA N°00099021001, REPOSICION UTILES DE ESCRITORIO."/>
    <m/>
    <m/>
    <m/>
    <m/>
    <m/>
    <m/>
    <n v="50"/>
    <n v="0"/>
    <s v="NO_CONCILIADO"/>
  </r>
  <r>
    <x v="44"/>
    <m/>
    <x v="44"/>
    <x v="2"/>
    <s v="S10515650001"/>
    <s v="DEV"/>
    <n v="1051565"/>
    <m/>
    <s v="'TRANSFERENCIA DE FONDOS||S/G. NOTA CITE: MEFP/VTCP/DGCP/UODP/N°21/2023 DE LA FECHA, DEL MIN.DE ECONOMIA Y FINANZAS PUBLICAS.(HRE-TSO-2023-24). PAGO BTS EXTRABURSATIL - VENCIMIENTO 6 DE ENERO DE 2023 D.S. N°1121 DE 11 DE ENERO DE 2012 DEBITO DE LA LIBRETA N°00099021001, TGN-RECURSOS ORDINARIOS - MONEDA NACIONAL."/>
    <m/>
    <m/>
    <m/>
    <m/>
    <m/>
    <m/>
    <n v="54"/>
    <n v="0"/>
    <s v="NO_CONCILIADO"/>
  </r>
  <r>
    <x v="44"/>
    <m/>
    <x v="44"/>
    <x v="3"/>
    <s v="S10516020001"/>
    <s v="PTV"/>
    <n v="1051602"/>
    <m/>
    <s v="||TRANSFERENCIA DE FONDOS POR PARTE DEL TGN, PARA EL PAGO DE VALORES &quot;C&quot; EN M/N, CON FECHA DE VENCIMIENTO 06-01-2023, SEGUN NOTA MEFP/VTCP/DGCP/UODP/N°35/2023 DE FECHA 06-01-2023 DEL MINISTERIO DE ECONOMIA Y FINANZAS PUBLICAS, LIBRETA 00099021001 TGN-RECURSOS ORDINARIOS - MONEDA NACIONAL LIBRETA 00099021001 TGN-RECURSOS ORDINARIOS - MONEDA NACIONAL"/>
    <m/>
    <m/>
    <m/>
    <m/>
    <m/>
    <m/>
    <n v="38646716.109999999"/>
    <n v="0"/>
    <s v="NO_CONCILIADO"/>
  </r>
  <r>
    <x v="9"/>
    <m/>
    <x v="9"/>
    <x v="3"/>
    <s v="G21305680003"/>
    <s v="CVD"/>
    <n v="2130568"/>
    <m/>
    <s v="TRANSFERENCIA DE FONDOS AL EXTERIOR A SOLICITUD DE YACIMIENTOS PETROLIFEROS FISCALES BOLIVIANOS SEGUN SOLICITUD YPFB-0001-2023 REF: PAGO VITOL SA 5TO PRE PAGO POR SUM HIDR LIQ SUR ORIENTE 2022 SEGUN OP UPCA 1767 LIB. 00513012004 LBP-YPFB-UNICOMERCIAL (4030005415/1-2188907)"/>
    <m/>
    <m/>
    <m/>
    <m/>
    <m/>
    <m/>
    <n v="48163.360000000001"/>
    <n v="0"/>
    <s v="NO_CONCILIADO"/>
  </r>
  <r>
    <x v="44"/>
    <m/>
    <x v="44"/>
    <x v="3"/>
    <s v="S10516130001"/>
    <s v="DEV"/>
    <n v="1051613"/>
    <m/>
    <s v="'TRANSFERENCIA DE FONDOS||S/G. NOTA CITE: MEFP/VTCP/DGCP/UODP/N°36/2023 DE LA FECHA, DEL MIN.DE ECONOMIA Y FINANZAS PUBLICAS.(HRE-TSO-34). PAGO BTS EXTRABURSATIL - VENCIMIENTO 7 DE ENERO DE 2023 D.S. N°1121 DE 11 DE ENERO DE 2012 DEBITO DE LA LIBRETA N°00099021001, TGN - RECURSOS ORDINARIOS - MONEDA NACIONAL"/>
    <m/>
    <m/>
    <m/>
    <m/>
    <m/>
    <m/>
    <n v="15405"/>
    <n v="0"/>
    <s v="NO_CONCILIADO"/>
  </r>
  <r>
    <x v="44"/>
    <m/>
    <x v="44"/>
    <x v="3"/>
    <s v="S10516130003"/>
    <s v="COB"/>
    <n v="1051613"/>
    <m/>
    <s v="'TRANSFERENCIA DE FONDOS||S/G. NOTA CITE: MEFP/VTCP/DGCP/UODP/N°36/2023 DE LA FECHA, DEL MIN.DE ECONOMIA Y FINANZAS PUBLICAS.(HRE-TSO-34). PAGO BTS EXTRABURSATIL - VENCIMIENTO 7 DE ENERO DE 2023 D.S. N°1121 DE 11 DE ENERO DE 2012 DEBITO DE LA LIBRETA N°00099021001 TGN-RECURSOS ORIDINARIOS-M/N, REPOSICION UTILES DE ESCRITORIO."/>
    <m/>
    <m/>
    <m/>
    <m/>
    <m/>
    <m/>
    <n v="50"/>
    <n v="0"/>
    <s v="NO_CONCILIADO"/>
  </r>
  <r>
    <x v="44"/>
    <m/>
    <x v="44"/>
    <x v="3"/>
    <s v="S10516320001"/>
    <s v="COB"/>
    <n v="1051632"/>
    <m/>
    <s v="||COBRO DE COMISION AL TGN POR ADMINISTRACIÓN DE VALORES BTS &quot;C&quot; M/N, CORRESPONDIENTE AL MES DE DICIEMBRE DE 2022, SEGUN CITE: MEFP/VTCP/DGCP/UODP/N°34/2023 DE FECHA 06-01-2023 DEL MINISTERIO DE ECONOMIA Y FINANZAS PUBLICAS, LIBRETA N°00099021001. DÉBITO DE LA LIBRETA N° 00099021001"/>
    <m/>
    <m/>
    <m/>
    <m/>
    <m/>
    <m/>
    <n v="555000"/>
    <n v="0"/>
    <s v="NO_CONCILIADO"/>
  </r>
  <r>
    <x v="44"/>
    <m/>
    <x v="44"/>
    <x v="3"/>
    <s v="L00050280001"/>
    <s v="CRV"/>
    <n v="40"/>
    <m/>
    <s v="REGISTRO DE CANCELACION ANTICIPADA DEL BONO DEL TESORO NO NEGOCIABLE - AMORTIZABLE DEL FPAH, CLAVE DE SERIE: TGNFPAH-N1A-20, SEGUN NOTA MEFP/VTCP/DGCP/UODP/N°40/2023 Y DOCUMENTACION ADJUNTA. &lt;&gt;LIBRETA 00099021001 TGN RECURSOS ORDINARIOS MN"/>
    <m/>
    <m/>
    <m/>
    <m/>
    <m/>
    <m/>
    <n v="915663461.53999996"/>
    <n v="0"/>
    <s v="NO_CONCILIADO"/>
  </r>
  <r>
    <x v="13"/>
    <m/>
    <x v="13"/>
    <x v="4"/>
    <s v="J05325280002"/>
    <s v="NTE"/>
    <n v="5071782"/>
    <m/>
    <s v="A:00099021001 De 0759069001 A: 00099021001 Transferencia de recursos a la Libreta de Recursos Ordinarios (3987) adjunto extracto bancario."/>
    <m/>
    <m/>
    <m/>
    <m/>
    <m/>
    <m/>
    <n v="0"/>
    <n v="350000000"/>
    <s v="NO_CONCILIADO"/>
  </r>
  <r>
    <x v="46"/>
    <m/>
    <x v="46"/>
    <x v="4"/>
    <s v="S10516490002"/>
    <s v="CRV"/>
    <n v="1051649"/>
    <m/>
    <s v="||REGULARIZACION DE FONDOS SEGÚN NOTA MSYD/DPCH/CE/1456/2022 DE FECHA 29/12/2022, REF: DEVOLUCION DE FONDOS SEGUN MENSAJE SWIFT N°188 RECIBIDA EL 06/01/2023, POR COMISIONES BANCARIAS COBRADAS, CARTA DE CREDITO LC I-2021-13. LIB:00249014201 CEASS-PROGRAMAS, PROYECTOS DE SALUD (MSD)"/>
    <m/>
    <m/>
    <m/>
    <m/>
    <m/>
    <m/>
    <n v="0"/>
    <n v="14181.27"/>
    <s v="NO_CONCILIADO"/>
  </r>
  <r>
    <x v="24"/>
    <m/>
    <x v="24"/>
    <x v="4"/>
    <s v="S10516500001"/>
    <s v="COB"/>
    <n v="1051650"/>
    <m/>
    <s v="'COBRO DE UTILES DE ESCRITORIO POR´||BS50.-Y REEMB.GSTS.COMUNICACION BS220.-.CARTA DE CREDITO STANDBY 10000LG000155700 (BCB:SB-R-2017-57) A/F ADMINISTRADORA BOLIVIANA DE CARRETERAS-ABC,S/G NOTA ABC/GNA/SAF/ATE/2023-0001,03/01/23. LIB.00291012002 ABC-RECURSOS PROPIOS REF.:COMISIONES SBLC 10000LG000155700"/>
    <m/>
    <m/>
    <m/>
    <m/>
    <m/>
    <m/>
    <n v="270"/>
    <n v="0"/>
    <s v="NO_CONCILIADO"/>
  </r>
  <r>
    <x v="44"/>
    <m/>
    <x v="44"/>
    <x v="4"/>
    <s v="S10516850003"/>
    <s v="COB"/>
    <n v="1051685"/>
    <m/>
    <s v="'TRANSFERENCIA DE FONDOS||S/G. NOTA CITE: MEFP/VTCP/DGCP/UODP/N°44/2023 DE LA FECHA, DEL MIN.DE ECONOMIA Y FINANZAS PUBLICAS.(HRE-TSO-46). PAGO BTS EXTRABURSATIL - VENCIMIENTO 10 DE ENERO DE 2023 D.S. N°1121 DE 11 DE ENERO DE 2012 DEBITO DE LA LIBRETA N°00099021001 TGN-RECURSOS ORDINARIOS M/N, REPOSICION UTILES DE ESCRITORIO."/>
    <m/>
    <m/>
    <m/>
    <m/>
    <m/>
    <m/>
    <n v="50"/>
    <n v="0"/>
    <s v="NO_CONCILIADO"/>
  </r>
  <r>
    <x v="44"/>
    <m/>
    <x v="44"/>
    <x v="4"/>
    <s v="S10516850001"/>
    <s v="DEV"/>
    <n v="1051685"/>
    <m/>
    <s v="'TRANSFERENCIA DE FONDOS||S/G. NOTA CITE: MEFP/VTCP/DGCP/UODP/N°44/2023 DE LA FECHA, DEL MIN.DE ECONOMIA Y FINANZAS PUBLICAS.(HRE-TSO-46). PAGO BTS EXTRABURSATIL - VENCIMIENTO 10 DE ENERO DE 2023 D.S. N°1121 DE 11 DE ENERO DE 2012 DEBITO DE LA LIBRETA N°00099021001, TGN-RECURSOS ORDINARIOS.-MONEDA NACIONAL"/>
    <m/>
    <m/>
    <m/>
    <m/>
    <m/>
    <m/>
    <n v="71890"/>
    <n v="0"/>
    <s v="NO_CONCILIADO"/>
  </r>
  <r>
    <x v="13"/>
    <m/>
    <x v="13"/>
    <x v="4"/>
    <s v="S10516440002"/>
    <s v="CRV"/>
    <n v="11"/>
    <m/>
    <s v="||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
    <m/>
    <m/>
    <m/>
    <m/>
    <m/>
    <m/>
    <n v="0"/>
    <n v="6481.87"/>
    <s v="NO_CONCILIADO"/>
  </r>
  <r>
    <x v="47"/>
    <m/>
    <x v="47"/>
    <x v="5"/>
    <s v="F0011625"/>
    <s v="NTE"/>
    <n v="5070957"/>
    <m/>
    <s v="A:00041031107 A: 00041031107 Transferencia que realizamos a solicitud del IBMETRO dependiente del Ministerio de Desarrollo Productivo y Economía Plural mediante nota CITE: IBMETRO-DAF-NE-0514/2022 e Informe Técnico IBMETRO-DAF-INF-0486/2022-02374, correspondiente a recursos por la Venta de Servicios mismas que debieron ser depositados a la cuenta recaudadora y no así a la cuenta de fondo rotativo (H.R. 6-30405-R)."/>
    <m/>
    <m/>
    <m/>
    <m/>
    <m/>
    <m/>
    <n v="0"/>
    <n v="553487.81999999995"/>
    <s v="NO_CONCILIADO"/>
  </r>
  <r>
    <x v="28"/>
    <m/>
    <x v="28"/>
    <x v="5"/>
    <s v="Q17450690002"/>
    <s v="CRV"/>
    <n v="1745069"/>
    <m/>
    <s v="NUMERO DE LIBRETA CUT: 00099021001 OPERACIÓN E75 TRANSFERENCIA DE LA CUENTA FISCAL BUN A LA CUT EN MN TRANSFERENCIA DE FONDOS A SOLICITUD DE: GOBIERNO AUTONOMO MUNICIPAL BERMEJO, CITE: GAMB. I.F.M. OF. NÂ° 001/2023 CUENTA CUT 3987 LIBRETA NÂ° 00099021001 TGN - RECURSOS ORDINARIOS."/>
    <m/>
    <m/>
    <m/>
    <m/>
    <m/>
    <m/>
    <n v="0"/>
    <n v="371413"/>
    <s v="NO_CONCILIADO"/>
  </r>
  <r>
    <x v="13"/>
    <m/>
    <x v="13"/>
    <x v="5"/>
    <s v="Q17450700002"/>
    <s v="CRV"/>
    <n v="1745070"/>
    <m/>
    <s v="NUMERO DE LIBRETA CUT: 00099021001 OPERACIÓN E75 TRANSFERENCIA DE LA CUENTA FISCAL BUN A LA CUT EN MN TRANSFERENCIA DE FONDOS A SOLICITUD DE: UNIVERSIDAD MAYOR REAL Y PONTIFICIA DE SAN FRANCISCO XAVIER DE CHUQUISACA FACULTAD DE CIENCIAS AGRARIAS, CITE:ADM.FCA.OF NÂ° 002 CUENTA CUT 3987 LIBRETA N"/>
    <m/>
    <m/>
    <m/>
    <m/>
    <m/>
    <m/>
    <n v="0"/>
    <n v="256733.45"/>
    <s v="NO_CONCILIADO"/>
  </r>
  <r>
    <x v="23"/>
    <m/>
    <x v="23"/>
    <x v="5"/>
    <s v="S10517300001"/>
    <s v="COB"/>
    <n v="1051730"/>
    <m/>
    <s v="||COMISION TRANSFERENCIA FONDOS AL EXTERIOR 0,10% S/USD 177.570.- REEMB. GASTOS COMUNICACION BS220 Y EMISION COMPROBANTE CONTABLE BS50 REF: PAGO 1 LC I-2022-12 P/C ECEBOL A/F BRICKING SOLUTIONS S.A.EN COMPLEMENTO A COMPROBANTE S-1051729 DE LA FECHA. LIB: 00132039201- SEDEM-ECEBOL-FINPRO REF: COMISIONES PAGO N°1 LC I-2022-12"/>
    <m/>
    <m/>
    <m/>
    <m/>
    <m/>
    <m/>
    <n v="1488.13"/>
    <n v="0"/>
    <s v="NO_CONCILIADO"/>
  </r>
  <r>
    <x v="1"/>
    <m/>
    <x v="1"/>
    <x v="6"/>
    <s v="S10518720001"/>
    <s v="DEV"/>
    <n v="1051872"/>
    <m/>
    <s v="||RESPUESTA A DEBITO DEL BANQUERO SG/MESAJE SWIFT NO.438 DE LA FECHA REF.: COBRO DE COMISIONES POR TRANSFERENCIA EUR 16.407,67 DE FECHA VALOR. 14/12/2022 SG SOLICITUD MIN. DE SALUD, REF.: PAGO A LA CSMC. LIB 00046024207 MS-INASES BECAS DE ESPECIALIDAD PROFESIONAL COMISIONES BANCARIAS EQUIV. A EUR 32,50"/>
    <m/>
    <m/>
    <m/>
    <m/>
    <m/>
    <m/>
    <n v="242.97"/>
    <n v="0"/>
    <s v="NO_CONCILIADO"/>
  </r>
  <r>
    <x v="1"/>
    <m/>
    <x v="1"/>
    <x v="6"/>
    <s v="S10518720004"/>
    <s v="COB"/>
    <n v="1051872"/>
    <m/>
    <s v="||RESPUESTA A DEBITO DEL BANQUERO SG/MESAJE SWIFT NO.438 DE LA FECHA REF.: COBRO DE COMISIONES POR TRANSFERENCIA EUR 16.407,67 DE FECHA VALOR. 14/12/2022 SG SOLICITUD MIN. DE SALUD, REF.: PAGO A LA CSMC. LIB 00046024207 MS-INASES BECAS DE ESPECIALIDAD PROFESIONAL COBRO DE UTILES"/>
    <m/>
    <m/>
    <m/>
    <m/>
    <m/>
    <m/>
    <n v="50"/>
    <n v="0"/>
    <s v="NO_CONCILIADO"/>
  </r>
  <r>
    <x v="28"/>
    <m/>
    <x v="28"/>
    <x v="7"/>
    <s v="Q17461640002"/>
    <s v="CRV"/>
    <n v="1746164"/>
    <m/>
    <s v="NUMERO DE LIBRETA CUT: 00099021001 OPERACIÓN E75 TRANSFERENCIA DE LA CUENTA FISCAL BUN A LA CUT EN MN TRANSFERENCIA DE FONDOS A SOLICITUD DE: GOB. AUTONOMO MCPAL. OCURI CITE: GAMO/001/2023 CTA. 3987 LIBRETA NÂ° 00099021001 TGN RECURSOS ORDINARIOS"/>
    <m/>
    <m/>
    <m/>
    <m/>
    <m/>
    <m/>
    <n v="0"/>
    <n v="489.8"/>
    <s v="NO_CONCILIADO"/>
  </r>
  <r>
    <x v="23"/>
    <m/>
    <x v="23"/>
    <x v="7"/>
    <s v="S10519110001"/>
    <s v="COB"/>
    <n v="1051911"/>
    <m/>
    <s v="||AMPLIACION DE VALIDEZ 0,15% S/USD271.318,25.-POR 48 DIAS,COMISION ENMIENDA LC BS220.-REEMBS.GSTS.COMUNICACION BS220.-Y EMISION COMP.CONTABLE BS50.-,S/G NOTA SEDEM/GG/EB/ORU N° 0014/2023,10/01/23.REF.:I-2022-21 P/C ECEBOL A/F DURO SURFACING S.A. DE C.V. LIB.00132032001 ECEBOL - GESTION OPERATIVA REF.:COMISIONES ENMIENDA 1 LC I-2022-21"/>
    <m/>
    <m/>
    <m/>
    <m/>
    <m/>
    <m/>
    <n v="862.22"/>
    <n v="0"/>
    <s v="NO_CONCILIADO"/>
  </r>
  <r>
    <x v="45"/>
    <m/>
    <x v="45"/>
    <x v="7"/>
    <s v="S10519290003"/>
    <s v="COB"/>
    <n v="1051929"/>
    <m/>
    <s v="||TRANSFERENCIA DEL EXTERIOR SEGUN MENSAJE SWIFT N° 505 DE LA FECHA Y NOTA CITE: DGAC-10774/2022 DE FECHA 31/03/2022. (HRE-TGL-5031) REMITIDA POR DIRECCIÓN GENERAL DE AERONAUTICA CIVIL. (SECTOR PÚBLICO - SOBREVUELOS) DEBITO DE LA LIBRETA 0117012001 DGAC, REPOSICIÓN DE ÚTILES DE ESCRITORIO"/>
    <m/>
    <m/>
    <m/>
    <m/>
    <m/>
    <m/>
    <n v="50"/>
    <n v="0"/>
    <s v="NO_CONCILIADO"/>
  </r>
  <r>
    <x v="45"/>
    <m/>
    <x v="45"/>
    <x v="7"/>
    <s v="S10519040003"/>
    <s v="COB"/>
    <n v="1051904"/>
    <m/>
    <s v="||TRANSFERENCIA DE FONDOS S/G MENSAJES SWIFT NROS. 457 Y 456 DE LA FECHA Y NOTA CITE DGAC/10774/2022 DE F.31.03.2022 (HRE-TGL-5031) DE LA DIRECCION GENERAL DE AERONAUTICA CIVIL (SECTOR PÚBLICO- SOBREVUELOS). DEBITO DE LA LIBRETA 0117012001 DGAC, REPOSICIÓN DE ÚTILES DE ESCRITORIO."/>
    <m/>
    <m/>
    <m/>
    <m/>
    <m/>
    <m/>
    <n v="50"/>
    <n v="0"/>
    <s v="NO_CONCILIADO"/>
  </r>
  <r>
    <x v="45"/>
    <m/>
    <x v="45"/>
    <x v="7"/>
    <s v="S10519000003"/>
    <s v="COB"/>
    <n v="1051900"/>
    <m/>
    <s v="||TRANSFERENCIA DEL EXTERIOR SEGUN MENSAJE SWIFT N° 449 DE LA FECHA Y NOTA CITE: DGAC-10774/2022 DE FECHA 31/03/2022. (HRE-TGL-5031) REMITIDA POR DIRECCIÓN GENERAL DE AERONAUTICA CIVIL. (SECTOR PÚBLICO - SOBREVUELOS) DEBITO DE LA LIBRETA 0117012001 DGAC, REPOSICIÓN DE ÚTILES DE ESCRITORIO"/>
    <m/>
    <m/>
    <m/>
    <m/>
    <m/>
    <m/>
    <n v="50"/>
    <n v="0"/>
    <s v="NO_CONCILIADO"/>
  </r>
  <r>
    <x v="28"/>
    <m/>
    <x v="28"/>
    <x v="8"/>
    <s v="Q17468180002"/>
    <s v="CRV"/>
    <n v="1746818"/>
    <m/>
    <s v="NUMERO DE LIBRETA CUT: 00099021001 OPERACIÓN E75 TRANSFERENCIA DE LA CUENTA FISCAL BUN A LA CUT EN MN TRANSFERENCIA DE FONDOS A SOLICITUD DE: GOBIERNO AUTONOMO MUNICIPAL DE INCAHUASI, CITE:G.A.M. INC./DESPACHO MAE NÂ°73/2023 CUENTA CUT 3987 LIBRETA NÂ° 00099021001 TGN-RECURSOS ORDINARIOS"/>
    <m/>
    <m/>
    <m/>
    <m/>
    <m/>
    <m/>
    <n v="0"/>
    <n v="110"/>
    <s v="NO_CONCILIADO"/>
  </r>
  <r>
    <x v="13"/>
    <m/>
    <x v="13"/>
    <x v="8"/>
    <s v="J05339830002"/>
    <s v="NTE"/>
    <n v="5075300"/>
    <m/>
    <s v="A:00099021001 Transferencia que realizamos a solicitud de la Unidad de Administración e Información Salarial mediante nota CITE: MEFP/VTCP/DGPOT/UAIS/No. 39/2023, informe MEFP/VTCP/DGPOT/UAIS/No. 3/2023 para la reversión definitiva de Boletas de Pago solicitadas por varias entidades consignadas en el comprobante de pago No. 71947 H.R. 6-23267-R"/>
    <m/>
    <m/>
    <m/>
    <m/>
    <m/>
    <m/>
    <n v="0"/>
    <n v="2038642"/>
    <s v="NO_CONCILIADO"/>
  </r>
  <r>
    <x v="13"/>
    <m/>
    <x v="13"/>
    <x v="8"/>
    <s v="J05339850002"/>
    <s v="NTE"/>
    <n v="5075296"/>
    <m/>
    <s v="A:00099021001 Transferencia que realizamos a solicitud de la Unidad de Administración e Información Salarial mediante nota CITE: MEFP/VTCP/DGPOT/UAIS/No. 62/2023, informe MEFP/VTCP/DGPOT/UAIS/No. 4/2023 para la reversión definitiva de las boletas de pago solicitadas por el SENASIR consignadas en el comprobante de pago No. 71949 H.R. 6-30148-R"/>
    <m/>
    <m/>
    <m/>
    <m/>
    <m/>
    <m/>
    <n v="0"/>
    <n v="1057225"/>
    <s v="NO_CONCILIADO"/>
  </r>
  <r>
    <x v="45"/>
    <m/>
    <x v="45"/>
    <x v="8"/>
    <s v="S10521300003"/>
    <s v="COB"/>
    <n v="1052130"/>
    <m/>
    <s v="||TRANSFERENCIA DE FONDOS S/G MENSAJES SWIFTS NROS.554 Y 555 ,EN ATENCION A NOTA: DGAC-10774/2022 DE FECHA 31/3/2022 (HRE-TGL-5031) ENVIADO POR LA DIRECCION GENERAL DE LA AERONAUTICA CIVIL.(SECTOR PÚBLICO-SOBREVUELOS). DEBITO DE LA LIBRETA 0117012001 DGAC, REPOSICION ÚTILES DE ESCRITORIO."/>
    <m/>
    <m/>
    <m/>
    <m/>
    <m/>
    <m/>
    <n v="50"/>
    <n v="0"/>
    <s v="NO_CONCILIADO"/>
  </r>
  <r>
    <x v="45"/>
    <m/>
    <x v="45"/>
    <x v="8"/>
    <s v="S10521370003"/>
    <s v="COB"/>
    <n v="1052137"/>
    <m/>
    <s v="||TRANSFERENCIA DEL EXTERIOR SEGUN MENSAJE SWIFT N° 521 DE LA FECHA Y NOTA CITE: DGAC-10774/2022 DE FECHA 31/03/2022. (HRE-TGL-5031) REMITIDA POR DIRECCIÓN GENERAL DE AERONAUTICA CIVIL. (SECTOR PÚBLICO - SOBREVUELOS) DEBITO DE LA LIBRETA 0117012001 DGAC, REPOSICIÓN DE ÚTILES DE ESCRITORIO"/>
    <m/>
    <m/>
    <m/>
    <m/>
    <m/>
    <m/>
    <n v="50"/>
    <n v="0"/>
    <s v="NO_CONCILIADO"/>
  </r>
  <r>
    <x v="44"/>
    <m/>
    <x v="44"/>
    <x v="9"/>
    <s v="F0011664"/>
    <s v="DAU"/>
    <n v="5077380"/>
    <m/>
    <s v="A:00099021001 Pago de capital e interés corriente a favor del TGN, adeudados por el GAD La Paz, correspondiente al Convenio de Reprogramación del Crédito CAF N°2760."/>
    <m/>
    <m/>
    <m/>
    <m/>
    <m/>
    <m/>
    <n v="0"/>
    <n v="3968150.25"/>
    <s v="NO_CONCILIADO"/>
  </r>
  <r>
    <x v="28"/>
    <m/>
    <x v="28"/>
    <x v="9"/>
    <s v="Q17477220002"/>
    <s v="CRV"/>
    <n v="1747722"/>
    <m/>
    <s v="NUMERO DE LIBRETA CUT: 00099021001 OPERACIÓN E75 TRANSFERENCIA DE LA CUENTA FISCAL BUN A LA CUT EN MN TRANSFERENCIA DE FONDOS A SOLICITUD DE: GOB. AUTONOMO MCPAL. COTAGAITA CITE: NOTA DE FECHA 12/01/2023 CTA. 3987 LIBRETA NÂ° 00099021001 TGN RECURSOS ORDINARIOS"/>
    <m/>
    <m/>
    <m/>
    <m/>
    <m/>
    <m/>
    <n v="0"/>
    <n v="1"/>
    <s v="NO_CONCILIADO"/>
  </r>
  <r>
    <x v="45"/>
    <m/>
    <x v="45"/>
    <x v="9"/>
    <s v="S10523590003"/>
    <s v="COB"/>
    <n v="1052359"/>
    <m/>
    <s v="||REGULARIZACION DE NUESTRA OPERACIÓN NRO. 1051558 DE FECHA 5/01/2023 S/G NOTAS: DGAC/00182/2023 DE LA FECHA (HRE-TSO-92) Y DGAC/10774/2022 DE FECHA 31/3/2022 (HRE-TGL-5031). ENVIADO POR LA DIRECCION GENERAL DE AERONAUTICA CIVIL DEBITO DE LA LIBRETA 0117012001 DGAC, REPOSICION DE UTILES DE ESCRITORIO."/>
    <m/>
    <m/>
    <m/>
    <m/>
    <m/>
    <m/>
    <n v="50"/>
    <n v="0"/>
    <s v="NO_CONCILIADO"/>
  </r>
  <r>
    <x v="48"/>
    <m/>
    <x v="48"/>
    <x v="9"/>
    <s v="S10523690001"/>
    <s v="DEV"/>
    <n v="1052369"/>
    <m/>
    <s v="||TRANSFERENCIA DE FONDOS SEGÚN NOTA CITE: MEFP/VTCP/DGCP/UODP/N°73/2023 DE LA FECHA ENVIADA POR EL MINISTERIO DE ECONOMÍA Y FINANZAS PÚBLICAS. PAGO CUOTA PARTE DEL CRÉDITO IDA 3507-BO A CARGO DEL FNDR - VENCIMIENTO DE 15 DE ENERO DE 2023 (HRE-TSO-93) DÉBITO DE LA CUT, LIBRETA N°00862012006 &quot;FNDR-PSAC-BM IDA 3507/BO REC.FNDR CAP.INT.COM&quot;"/>
    <m/>
    <m/>
    <m/>
    <m/>
    <m/>
    <m/>
    <n v="95819.99"/>
    <n v="0"/>
    <s v="NO_CONCILIADO"/>
  </r>
  <r>
    <x v="48"/>
    <m/>
    <x v="48"/>
    <x v="9"/>
    <s v="S10523680004"/>
    <s v="COB"/>
    <n v="1052368"/>
    <m/>
    <s v="||TRANSFERENCIA DE FONDOS SEGÚN NOTA CITE: MEFP/VTCP/DGCP/UODP/N°73/2023 DE LA FECHA ENVIADA POR EL MINISTERIO DE ECONOMÍA Y FINANZAS PÚBLICAS. PAGO CUOTA PARTE DEL CRÉDITO IDA 3507-BO A CARGO DEL FNDR - VENCIMIENTO DE 15 DE ENERO DE 2023 (HRE-TSO-93) DÉBITO A LA CUT, LIBRETA N°00862012001 &quot;FNDR-ADMINISTRACIÓN&quot;, REPOSICIÓN DE ÚTILES DE ESCRITORIO"/>
    <m/>
    <m/>
    <m/>
    <m/>
    <m/>
    <m/>
    <n v="50"/>
    <n v="0"/>
    <s v="NO_CONCILIADO"/>
  </r>
  <r>
    <x v="48"/>
    <m/>
    <x v="48"/>
    <x v="9"/>
    <s v="S10523690004"/>
    <s v="COB"/>
    <n v="1052369"/>
    <m/>
    <s v="||TRANSFERENCIA DE FONDOS SEGÚN NOTA CITE: MEFP/VTCP/DGCP/UODP/N°73/2023 DE LA FECHA ENVIADA POR EL MINISTERIO DE ECONOMÍA Y FINANZAS PÚBLICAS. PAGO CUOTA PARTE DEL CRÉDITO IDA 3507-BO A CARGO DEL FNDR - VENCIMIENTO DE 15 DE ENERO DE 2023 (HRE-TSO-93) DÉBITO A LA CUT, LIBRETA N°00862012001 &quot;FNDR-ADMINISTRACIÓN&quot;, REPOSICIÓN DE ÚTILES DE ESCRITORIO"/>
    <m/>
    <m/>
    <m/>
    <m/>
    <m/>
    <m/>
    <n v="50"/>
    <n v="0"/>
    <s v="NO_CONCILIADO"/>
  </r>
  <r>
    <x v="45"/>
    <m/>
    <x v="45"/>
    <x v="9"/>
    <s v="S10523640003"/>
    <s v="COB"/>
    <n v="1052364"/>
    <m/>
    <s v="||REGULARIZACIÓN DE NUESTRA OP.N°1051478 DE F.3/1/2023 SG.NOTAS DGAC/00182/2023 DE F.16/1/23 (HRE-TSO-92) (OR.CURSA EN COMP.N°1052359),DGAC-10774/22 (HRE-TGL-5031) DE F.31/3/22 ENV.POR DGAC Y CAR/GG-UNC N°0008/2023 DE F.13/1/23 ENV.POR NAABOL (HRE-TSO-81).(SECTOR PÚBLICO) DÉBITO DE LA LIBRETA 0117012001 DGAC, REPOSICIÓN DE ÚTILES DE ESCRITORIO."/>
    <m/>
    <m/>
    <m/>
    <m/>
    <m/>
    <m/>
    <n v="50"/>
    <n v="0"/>
    <s v="NO_CONCILIADO"/>
  </r>
  <r>
    <x v="48"/>
    <m/>
    <x v="48"/>
    <x v="9"/>
    <s v="S10523680001"/>
    <s v="DEV"/>
    <n v="1052368"/>
    <m/>
    <s v="||TRANSFERENCIA DE FONDOS SEGÚN NOTA CITE: MEFP/VTCP/DGCP/UODP/N°73/2023 DE LA FECHA ENVIADA POR EL MINISTERIO DE ECONOMÍA Y FINANZAS PÚBLICAS. PAGO CUOTA PARTE DEL CRÉDITO IDA 3507-BO A CARGO DEL FNDR - VENCIMIENTO DE 15 DE ENERO DE 2023 (HRE-TSO-93) DÉBITO DE LA CUT, LIBRETA N°00862012005 &quot;FNDR-PSAC-BM IDA 3507/BO REC.LINEA CAP.INT.COM&quot;"/>
    <m/>
    <m/>
    <m/>
    <m/>
    <m/>
    <m/>
    <n v="253343.1"/>
    <n v="0"/>
    <s v="NO_CONCILIADO"/>
  </r>
  <r>
    <x v="23"/>
    <m/>
    <x v="23"/>
    <x v="10"/>
    <s v="S10523890001"/>
    <s v="COB"/>
    <n v="1052389"/>
    <m/>
    <s v="||COMISION TRANSFERENCIA FONDOS AL EXTERIOR 0,10% S/USD 110.656.- REEMB. GASTOS COMUNICACION BS220 Y EMISION COMPROBANTE CONTABLE BS50 REF: PAGO N° 14 LC I-2021-06 P/C ECEBOL A/F TROMBINI EMBALAGENS S/A EN COMPLEMENTO A COMPROBANTE S-1052388 DE LA FECHA. LIB:00132032001 ECEBOL-GESTION OPERATIVA REF: COMISIONES PAGO N°14 LC I-2021-06"/>
    <m/>
    <m/>
    <m/>
    <m/>
    <m/>
    <m/>
    <n v="1029.1300000000001"/>
    <n v="0"/>
    <s v="NO_CONCILIADO"/>
  </r>
  <r>
    <x v="44"/>
    <m/>
    <x v="44"/>
    <x v="10"/>
    <s v="G21418230003"/>
    <s v="COB"/>
    <n v="16920"/>
    <m/>
    <s v="PAGO A BID PRÉSTAMO 3797/BL-BO VCTO. 15-01-2023 POR CUENTA DE TGN , NTI. 016920 VALOR 17-01-2023 INTERESES USD 1.125,65 CTA. 3987 CUENTA UNICA DEL TESORO LIB. 00099021001 REF.: COMISIONES BANCARIAS"/>
    <m/>
    <m/>
    <m/>
    <m/>
    <m/>
    <m/>
    <n v="275.42"/>
    <n v="0"/>
    <s v="NO_CONCILIADO"/>
  </r>
  <r>
    <x v="44"/>
    <m/>
    <x v="44"/>
    <x v="10"/>
    <s v="G21418370003"/>
    <s v="COB"/>
    <n v="16954"/>
    <m/>
    <s v="PAGO A IDA PRÉSTAMO 5745-BO VCTO. 15-01-2023 POR CUENTA DE TGN , NTI. 016954 VALOR 17-01-2023 CAPITAL USD 37.574,33 CTA. 3987 CUENTA UNICA DEL TESORO LIB. 00099021001 REF.: COMISIONES BANCARIAS"/>
    <m/>
    <m/>
    <m/>
    <m/>
    <m/>
    <m/>
    <n v="450.42"/>
    <n v="0"/>
    <s v="NO_CONCILIADO"/>
  </r>
  <r>
    <x v="45"/>
    <m/>
    <x v="45"/>
    <x v="10"/>
    <s v="S10524110003"/>
    <s v="COB"/>
    <n v="1052411"/>
    <m/>
    <s v="||TRANSFERENCIA DE FONDOS S/G. MENSAJES SWIFT NROS. 618 Y 617 DE LA FECHA, Y NOTA REMITIDA POR LA DIRECCIÓN GENERAL DE AERONAUTICA CIVIL CITE: DGAC-10774/2022 DE FECHA 31/03/2022 (HRE-TGL-5031) (SECTOR PÚBLICO - SOBREVUELOS). DÉBITO DE LA LIBRETA 0117012001 DGAC, REPOSICIÓN ÚTILES DE ESCRITORIO."/>
    <m/>
    <m/>
    <m/>
    <m/>
    <m/>
    <m/>
    <n v="50"/>
    <n v="0"/>
    <s v="NO_CONCILIADO"/>
  </r>
  <r>
    <x v="45"/>
    <m/>
    <x v="45"/>
    <x v="10"/>
    <s v="S10524400003"/>
    <s v="COB"/>
    <n v="1052440"/>
    <m/>
    <s v="||TRANSFERENCIA DE FONDOS S/G. MENSAJES SWIFT NROS. 641 Y 640 DE LA FECHA, Y NOTA REMITIDA POR LA DIRECCIÓN GENERAL DE AERONAUTICA CIVIL CITE: DGAC-10774/2022 DE FECHA 31/03/2022 (HRE-TGL-5031) (SECTOR PÚBLICO - SOBREVUELOS). DÉBITO DE LA LIBRETA 0117012001 DGAC, REPOSICIÓN ÚTILES DE ESCRITORIO."/>
    <m/>
    <m/>
    <m/>
    <m/>
    <m/>
    <m/>
    <n v="50"/>
    <n v="0"/>
    <s v="NO_CONCILIADO"/>
  </r>
  <r>
    <x v="45"/>
    <m/>
    <x v="45"/>
    <x v="10"/>
    <s v="S10524520003"/>
    <s v="COB"/>
    <n v="1052452"/>
    <m/>
    <s v="||TRANSFERENCIA DE FONDOS S/G MENSAJE SWIFT NRO. 643 ,EN ATENCION A NOTA: DGAC-10774/2022 DE FECHA 31/3/2022 (HRE-TGL-5031) ENVIADO POR LA DIRECCION GENERAL DE LA AERONAUTICA CIVIL.(SECTOR PÚBLICO-SOBREVUELOS). DEBITO DE LA LIBRETA 0117012001 DGAC, REPOSICION ÚTILES DE ESCRITORIO."/>
    <m/>
    <m/>
    <m/>
    <m/>
    <m/>
    <m/>
    <n v="50"/>
    <n v="0"/>
    <s v="NO_CONCILIADO"/>
  </r>
  <r>
    <x v="24"/>
    <m/>
    <x v="24"/>
    <x v="11"/>
    <s v="S10525120002"/>
    <s v="CRV"/>
    <n v="1052512"/>
    <m/>
    <s v="||TRANSFERENCIA DE FONDOS POR INSTRUCCIONES DEL IDA POR COMPRA DE BOLIVIANOS Y DESEMBOLSO DEL PRESTAMO IDA 5744-BO PROYECTO DE DESARROLLO DE CAPACIDADES DEL SECTOR VIAL (REM.EXT) REF.:AC2672538 REEMBOLSO DLI 2.3 LIBRETA N°00291014301 ABC-ADMINISTRADORA BOLIVIANA DE CARRETERAS"/>
    <m/>
    <m/>
    <m/>
    <m/>
    <m/>
    <m/>
    <n v="0"/>
    <n v="1290979.28"/>
    <s v="NO_CONCILIADO"/>
  </r>
  <r>
    <x v="24"/>
    <m/>
    <x v="24"/>
    <x v="11"/>
    <s v="S10525140001"/>
    <s v="COB"/>
    <n v="1052514"/>
    <m/>
    <s v="||COBRO DE UTILES DE ESCRITORIO POR TRANSFERENCIA DE FONDOS (REM.EXT) Y DESEMBOLSO DEL PRESTAMO IDA 5744-BO PROYECTO DE DESARROLLO DE CAPACIDADES DEL SECTOR VIAL (REM.EXT) REF.: AC2672538 REEMBOLSO DLI 2.3 LIBRETA N°00291012002 ABC-RECURSOS PROPIOS REF.: UTILES DE ESCRITORIO"/>
    <m/>
    <m/>
    <m/>
    <m/>
    <m/>
    <m/>
    <n v="50"/>
    <n v="0"/>
    <s v="NO_CONCILIADO"/>
  </r>
  <r>
    <x v="45"/>
    <m/>
    <x v="45"/>
    <x v="11"/>
    <s v="S10524920003"/>
    <s v="COB"/>
    <n v="1052492"/>
    <m/>
    <s v="||TRANSFERENCIA DE FONDOS SEGÚN MENSAJE SWIFT N°897 DE LA FECHA Y NOTA CITE: DGAC-10774/2022 (HRE-TGL-5031) DE FECHA 31/3/2022 DE LA DIRECCIÓN GENERAL DE AERONÁUTICA CIVIL. (SECTOR PÚBLICO-SOBREVUELOS). DÉBITO DE LA LIBRETA 0117012001 DGAC, REPOSICIÓN DE ÚTILES DE ESCRITORIO."/>
    <m/>
    <m/>
    <m/>
    <m/>
    <m/>
    <m/>
    <n v="50"/>
    <n v="0"/>
    <s v="NO_CONCILIADO"/>
  </r>
  <r>
    <x v="45"/>
    <m/>
    <x v="45"/>
    <x v="11"/>
    <s v="S10524890003"/>
    <s v="COB"/>
    <n v="1052489"/>
    <m/>
    <s v="||TRANSFERENCIA DE FONDOS S/G MENSAJE SWIFT NRO.900 Y EN ATENCION A NOTA: DGAC-10774/2022 DE FECHA 31/3/2022 (HRE-TGL-5031) ENVIADO POR LA DIRECCION GENERAL DE LA AERONAUTICA CIVIL.(SECTOR PÚBLICO-SOBREVUELOS). DEBITO DE LA LIBRETA 0117012001 DGAC, REPOSICION ÚTILES DE ESCRITORIO."/>
    <m/>
    <m/>
    <m/>
    <m/>
    <m/>
    <m/>
    <n v="50"/>
    <n v="0"/>
    <s v="NO_CONCILIADO"/>
  </r>
  <r>
    <x v="13"/>
    <m/>
    <x v="13"/>
    <x v="11"/>
    <s v="S10524910002"/>
    <s v="CRV"/>
    <n v="24"/>
    <m/>
    <s v="||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
    <m/>
    <m/>
    <m/>
    <m/>
    <m/>
    <m/>
    <n v="0"/>
    <n v="17026.330000000002"/>
    <s v="NO_CONCILIADO"/>
  </r>
  <r>
    <x v="27"/>
    <m/>
    <x v="27"/>
    <x v="11"/>
    <s v="G21433350001"/>
    <s v="CVD"/>
    <n v="2143335"/>
    <m/>
    <s v="COBRO COSTOS DE PAPELERIA POR REGULARIZACION DE TRANSFERENCIA DEL EXTERIOR POR ORDEN DE TESORO GENERAL DE LA NACION BOLIVIA BO. REF.: DEVOLUCION MRE ABONAR CUT DOLAR (0514209) LIB. 00099021001 TGN-RECURSOS ORDINARIOS (3987)"/>
    <m/>
    <m/>
    <m/>
    <m/>
    <m/>
    <m/>
    <n v="50"/>
    <n v="0"/>
    <s v="NO_CONCILIADO"/>
  </r>
  <r>
    <x v="13"/>
    <m/>
    <x v="13"/>
    <x v="12"/>
    <s v="Q17501160002"/>
    <s v="CRV"/>
    <n v="1750116"/>
    <m/>
    <s v="NUMERO DE LIBRETA CUT: 00099021001 OPERACIÓN E18 TRANSFERENCIA DEL SISTEMA FINANCIERO POR CUENTA DE TERCEROS A LA CUT devolucion pagos de CC no cobrados septiembre 2022"/>
    <m/>
    <m/>
    <m/>
    <m/>
    <m/>
    <m/>
    <n v="0"/>
    <n v="279496.2"/>
    <s v="NO_CONCILIADO"/>
  </r>
  <r>
    <x v="23"/>
    <m/>
    <x v="23"/>
    <x v="12"/>
    <s v="G21447920002"/>
    <s v="CRV"/>
    <n v="2144792"/>
    <m/>
    <s v="REGULARIZACION DE TRANSFERENCIA DEL EXTERIOR SEGUN SWIFT NO.622 Y NO,621 DE FECHA 19/01/2023 ORDENANTE: TROMBINI EMBALAGENS SA (BR/CURITIBA) REF.: CRED CDE2021-001 Y NOTA SEDEM/GG/EB/ORU NO.0011/2023 DEL 12/01/2023 LIB. 00132032001 ECEBOL - GESTION OPERATIVA"/>
    <m/>
    <m/>
    <m/>
    <m/>
    <m/>
    <m/>
    <n v="0"/>
    <n v="52163.44"/>
    <s v="NO_CONCILIADO"/>
  </r>
  <r>
    <x v="23"/>
    <m/>
    <x v="23"/>
    <x v="12"/>
    <s v="G21447930001"/>
    <s v="CVD"/>
    <n v="2144793"/>
    <m/>
    <s v="COBRO COSTOS DE PAPELERIA POR REGULARIZACION DE TRANSFERENCIA DEL EXTERIOR POR ORDEN DE TROMBINI EMBALAGENS SA (BR/CURITIBA) REF.: CRED CDE2021-001 Y NOTA SEDEM/GG/EB/ORU NO.0011/2023 DEL 12/01/2023 LIB. 00132032001 ECEBOL - GESTION OPERATIVA"/>
    <m/>
    <m/>
    <m/>
    <m/>
    <m/>
    <m/>
    <n v="50"/>
    <n v="0"/>
    <s v="NO_CONCILIADO"/>
  </r>
  <r>
    <x v="45"/>
    <m/>
    <x v="45"/>
    <x v="12"/>
    <s v="S10525980003"/>
    <s v="COB"/>
    <n v="1052598"/>
    <m/>
    <s v="||TRANSFERENCIA DE FONDOS S/G. MENSAJE SWIFT NRO. 924 DE LA FECHA, Y NOTA REMITIDA POR LA DIRECCIÓN GENERAL DE AERONAUTICA CIVIL CITE: DGAC-10774/2022 DE FECHA 31/03/2022 (HRE-TGL-5031) (SECTOR PÚBLICO - SOBREVUELOS). DÉBITO DE LA LIBRETA 0117012001 DGAC, REPOSICIÓN ÚTILES DE ESCRITORIO."/>
    <m/>
    <m/>
    <m/>
    <m/>
    <m/>
    <m/>
    <n v="50"/>
    <n v="0"/>
    <s v="NO_CONCILIADO"/>
  </r>
  <r>
    <x v="49"/>
    <m/>
    <x v="49"/>
    <x v="13"/>
    <s v="S10526580002"/>
    <s v="CRV"/>
    <n v="367"/>
    <m/>
    <s v="||LIBRETA CUT N°573019201, DESEMBOLSO DE PRESTAMO EN EL MARCO DEL FIDEICOMISO FINPRO N°23 CON LA EMPRESA SIDERURGICA DEL MUTUN PROYECTO &quot;PLANTA SIDERURGICA DEL MUTUN&quot; SEGUN NOTA: BDP/GO/JNPC/367/2023."/>
    <m/>
    <m/>
    <m/>
    <m/>
    <m/>
    <m/>
    <n v="0"/>
    <n v="172346002"/>
    <s v="NO_CONCILIADO"/>
  </r>
  <r>
    <x v="44"/>
    <m/>
    <x v="44"/>
    <x v="13"/>
    <s v="G21461360003"/>
    <s v="COB"/>
    <n v="16976"/>
    <m/>
    <s v="PAGO A EXIMBANK CHINA POPUL PRÉSTAMO PBC 2016 (38) 426 VCTO. 21-01-2023 POR CUENTA DE TGN , NTI. 016976 VALOR 20-01-2023 INTERESES USD 5.128.030,21 COMISIONES USD 70.974,44 CTA. 3987 CUENTA UNICA DEL TESORO LIB. 00099021001 REF.: COMISIONES BANCARIAS"/>
    <m/>
    <m/>
    <m/>
    <m/>
    <m/>
    <m/>
    <n v="25235.599999999999"/>
    <n v="0"/>
    <s v="NO_CONCILIADO"/>
  </r>
  <r>
    <x v="45"/>
    <m/>
    <x v="45"/>
    <x v="13"/>
    <s v="S10526300003"/>
    <s v="COB"/>
    <n v="1052630"/>
    <m/>
    <s v="||TRANSFERENCIA DE FONDOS S/G. MENSAJE SWIFT NRO. 1030 DE LA FECHA, Y NOTA REMITIDA POR LA DIRECCIÓN GENERAL DE AERONAUTICA CIVIL CITE: DGAC-10774/2022 DE FECHA 31/03/2022 (HRE-TGL-5031) (SECTOR PÚBLICO - SOBREVUELOS). DÉBITO DE LA LIBRETA 0117012001 DGAC, REPOSICIÓN ÚTILES DE ESCRITORIO."/>
    <m/>
    <m/>
    <m/>
    <m/>
    <m/>
    <m/>
    <n v="50"/>
    <n v="0"/>
    <s v="NO_CONCILIADO"/>
  </r>
  <r>
    <x v="24"/>
    <m/>
    <x v="24"/>
    <x v="13"/>
    <s v="S10526350001"/>
    <s v="COB"/>
    <n v="1052635"/>
    <m/>
    <s v="'COBRO DE UTILES DE ESCRITORIO POR´||BS50.-Y REEMB.GSTS.COMUNICACION BS220.-CARTA DE CREDITO STANDBY REF.:10000LG000282800 (BCB:SB-R-2017-28),S/G NOTA ABC/GNA/SAF/ATE/2023-0140,17/01/2023. LIB.00291012002 ABC-RECURSOS PROPIOS REF.:COMISIONES SBLC 10000LG000282800"/>
    <m/>
    <m/>
    <m/>
    <m/>
    <m/>
    <m/>
    <n v="270"/>
    <n v="0"/>
    <s v="NO_CONCILIADO"/>
  </r>
  <r>
    <x v="17"/>
    <m/>
    <x v="17"/>
    <x v="13"/>
    <s v="S10526660001"/>
    <s v="COB"/>
    <n v="1052666"/>
    <m/>
    <s v="||COMISION TRANSFERENCIA FONDOS AL EXTERIOR 0,10% S/USD 374.520,67 REEM. GASTOS COMUNICACION BS220.- Y EMISION COMPROBANTE CONTABLE BS50.- REF: PAGO 2 C.C. I-2022-29 EMP. PUB. QUIPUS A/F GREAT CHIN LIMITED EN COMPLEMENTO A COMPROBANTE S-1052654 DE LA FECHA. LIB:00590019201 EPNE - QUIPUS REF: COMISIONES PAGO N°2 CC I-2022-29"/>
    <m/>
    <m/>
    <m/>
    <m/>
    <m/>
    <m/>
    <n v="2839.21"/>
    <n v="0"/>
    <s v="NO_CONCILIADO"/>
  </r>
  <r>
    <x v="24"/>
    <m/>
    <x v="24"/>
    <x v="13"/>
    <s v="S10526390001"/>
    <s v="COB"/>
    <n v="1052639"/>
    <m/>
    <s v="'COBRO DE UTILES DE ESCRITORIO POR´||BS50.-Y REEMB.GSTS.COMUNICACION BS220.-CARTA DE CREDITO STANDBY REF.:10000LG000313300 (BCB:SB-R-2017-53),S/G NOTA ABC/GNA/SAF/ATE/2023-0139,17/01/2023,EN COMPL.A COMP.1052637,20/01/2023. LIB.00291012002 ABC-RECURSOS PROPIOS REF.:COMISIONES SBLC 10000LG000313300"/>
    <m/>
    <m/>
    <m/>
    <m/>
    <m/>
    <m/>
    <n v="270"/>
    <n v="0"/>
    <s v="NO_CONCILIADO"/>
  </r>
  <r>
    <x v="28"/>
    <m/>
    <x v="28"/>
    <x v="15"/>
    <s v="Q17514420002"/>
    <s v="CRV"/>
    <n v="1751442"/>
    <m/>
    <s v="NUMERO DE LIBRETA CUT: 00099021001 OPERACIÓN E75 TRANSFERENCIA DE LA CUENTA FISCAL BUN A LA CUT EN MN TRANSFERENCIA DE FONDOS A SOLICITUD DE: GOBIERNO AUTONOMO MUNICIPAL DE PADILLA, CITE:OF. G.A.M.P. 37/2023 CUENTA CUT 3987 LIBRETA NÂ° 00099021001 TGN-RECURSOS ORDINARIOS"/>
    <m/>
    <m/>
    <m/>
    <m/>
    <m/>
    <m/>
    <n v="0"/>
    <n v="1500"/>
    <s v="NO_CONCILIADO"/>
  </r>
  <r>
    <x v="13"/>
    <m/>
    <x v="13"/>
    <x v="15"/>
    <s v="Q17514900002"/>
    <s v="CRV"/>
    <n v="1751490"/>
    <m/>
    <s v="NUMERO DE LIBRETA CUT: 00099021001 OPERACIÓN E18 TRANSFERENCIA DEL SISTEMA FINANCIERO POR CUENTA DE TERCEROS A LA CUT reversion aporte patronal para la vivienda TGN - ministerio de educacion y autoridad jurisdiccional administrativa mienra"/>
    <m/>
    <m/>
    <m/>
    <m/>
    <m/>
    <m/>
    <n v="0"/>
    <n v="4022.28"/>
    <s v="NO_CONCILIADO"/>
  </r>
  <r>
    <x v="45"/>
    <m/>
    <x v="45"/>
    <x v="15"/>
    <s v="S10527620003"/>
    <s v="COB"/>
    <n v="1052762"/>
    <m/>
    <s v="||TRANSFERENCIA DE FONDOS S/G. MENSAJES SWIFT NROS. 1136 Y 1134 DE LA FECHA, Y NOTA REMITIDA POR LA DIRECCIÓN GENERAL DE AERONAUTICA CIVIL CITE: DGAC-10774/2022 DE FECHA 31/03/2022 (HRE-TGL-5031) (SECTOR PÚBLICO - SOBREVUELOS). DÉBITO DE LA LIBRETA 0117012001 DGAC, REPOSICIÓN ÚTILES DE ESCRITORIO."/>
    <m/>
    <m/>
    <m/>
    <m/>
    <m/>
    <m/>
    <n v="50"/>
    <n v="0"/>
    <s v="NO_CONCILIADO"/>
  </r>
  <r>
    <x v="45"/>
    <m/>
    <x v="45"/>
    <x v="15"/>
    <s v="S10527680003"/>
    <s v="COB"/>
    <n v="1052768"/>
    <m/>
    <s v="||TRANSFERENCIA DEL EXTERIOR SEGUN MENSAJES SWIFT NROS. 1120 Y 1119 DE LA FECHA Y NOTA CITE: DGAC-10774/2022 DE FECHA 31/03/2022. (HRE-TGL-5031) REMITIDA POR DIRECCIÓN GENERAL DE AERONAUTICA CIVIL. (SECTOR PÚBLICO - SOBREVUELOS) DEBITO DE LA LIBRETA 0117012001 DGAC, REPOSICIÓN DE ÚTILES DE ESCRITORIO"/>
    <m/>
    <m/>
    <m/>
    <m/>
    <m/>
    <m/>
    <n v="50"/>
    <n v="0"/>
    <s v="NO_CONCILIADO"/>
  </r>
  <r>
    <x v="28"/>
    <m/>
    <x v="28"/>
    <x v="16"/>
    <s v="Q17521590002"/>
    <s v="CRV"/>
    <n v="1752159"/>
    <m/>
    <s v="NUMERO DE LIBRETA CUT: 00099021001 OPERACIÓN E75 TRANSFERENCIA DE LA CUENTA FISCAL BUN A LA CUT EN MN TRANSFERENCIA DE FONDOS A SOLICITUD DE: GOB.AUTONOMO MCPAL. PUNA CITE: OF.DESP MAE NÂ°046/2023 CTA. 3987 LIBRETA NÂ°00099021001 TGN RECURSOS ORDINARIOS"/>
    <m/>
    <m/>
    <m/>
    <m/>
    <m/>
    <m/>
    <n v="0"/>
    <n v="816338.91"/>
    <s v="NO_CONCILIADO"/>
  </r>
  <r>
    <x v="13"/>
    <m/>
    <x v="13"/>
    <x v="16"/>
    <s v="Q17521600002"/>
    <s v="CRV"/>
    <n v="1752160"/>
    <m/>
    <s v="NUMERO DE LIBRETA CUT: 00099021001 OPERACIÓN E75 TRANSFERENCIA DE LA CUENTA FISCAL BUN A LA CUT EN MN TRANSFERENCIA DE FONDOS A SOLICITUD DE: UMSS- CUENTA UNICA UNIVERSITARIA -UMSS , CITE: TYCP-T 3/23 CUENTA CUT 3987069001 LIBRETA NÂ° 00099021001 TGN RECURSOS ORDINARIOS"/>
    <m/>
    <m/>
    <m/>
    <m/>
    <m/>
    <m/>
    <n v="0"/>
    <n v="82371.89"/>
    <s v="NO_CONCILIADO"/>
  </r>
  <r>
    <x v="49"/>
    <m/>
    <x v="49"/>
    <x v="16"/>
    <s v="S10528840001"/>
    <s v="DEV"/>
    <n v="1052884"/>
    <m/>
    <s v="||COMPLEMENTO A NUESTRO CPBTE. S-1052886 DE LA FECHA, PAGO A EXIMBANK CHINA POPULAR PRÉSTAMO PBC 2017 (31) 457 POR CUENTA DE LA ES MUTÚN. COBRO DE COMISIONES DEL BANQUERO USD10, SEGÚN NOTA CITE ESM/GAF/UCPT/006/2023 DE FECHA 18-ENE-2023 DE LA EMPRESA SIDERÚRGICA DEL MUTÚN LIBRETA 00573012001 EMPRESA SIDERÚRGICA DEL MUTÚN-RECURSOS PROPIOS REF.: COMISIONES"/>
    <m/>
    <m/>
    <m/>
    <m/>
    <m/>
    <m/>
    <n v="69.599999999999994"/>
    <n v="0"/>
    <s v="NO_CONCILIADO"/>
  </r>
  <r>
    <x v="49"/>
    <m/>
    <x v="49"/>
    <x v="16"/>
    <s v="S10528860003"/>
    <s v="COB"/>
    <n v="1052886"/>
    <m/>
    <s v="||PAGO A EXIMBANK CHINA POPULAR PRÉSTAMO PBC 2017 (31) 457 VCTO. 21-01-2023 POR CUENTA DE ES-MUTUN, SEGÚN CITE: ESM/GAF/UCPT/006/2023, DE FECHA 18 DE ENERO DE 2023, INTERESES USD 3.618.616,25 COMISIONES USD 409.239,73 LIBRETA 00573012001 EMPRESA SIDERÚRGICA DEL MUTÚN-RECURSOS PROPIOS REF.: COMISIONES"/>
    <m/>
    <m/>
    <m/>
    <m/>
    <m/>
    <m/>
    <n v="19611.77"/>
    <n v="0"/>
    <s v="NO_CONCILIADO"/>
  </r>
  <r>
    <x v="49"/>
    <m/>
    <x v="49"/>
    <x v="16"/>
    <s v="S10528860001"/>
    <s v="DEV"/>
    <n v="1052886"/>
    <m/>
    <s v="||PAGO A EXIMBANK CHINA POPULAR PRÉSTAMO PBC 2017 (31) 457 VCTO. 21-01-2023 POR CUENTA DE ES-MUTUN, SEGÚN CITE: ESM/GAF/UCPT/006/2023, DE FECHA 18 DE ENERO DE 2023, INTERESES USD 3.618.616,25 COMISIONES USD 409.239,73 LIBRETA 00573019201 ES MUTUN FIDEICOMISO"/>
    <m/>
    <m/>
    <m/>
    <m/>
    <m/>
    <m/>
    <n v="28033877.620000001"/>
    <n v="0"/>
    <s v="NO_CONCILIADO"/>
  </r>
  <r>
    <x v="5"/>
    <m/>
    <x v="5"/>
    <x v="17"/>
    <s v="F0011744"/>
    <s v="NTE"/>
    <n v="5117349"/>
    <m/>
    <s v="A:00099021001 A:00099021001 DEVOLUCION DEUDA AL TGN POR PARTE DEL SR. GUILLERMO ARAMAYO HERRERA CORRESPONDIENTE AL MES DE DICIEMBRE/2022. S/G. INF. SENASIR UAF-ITES N° 028/2023, DE FECHA 20/01/2023."/>
    <m/>
    <m/>
    <m/>
    <m/>
    <m/>
    <m/>
    <n v="0"/>
    <n v="1027.3499999999999"/>
    <s v="NO_CONCILIADO"/>
  </r>
  <r>
    <x v="13"/>
    <m/>
    <x v="13"/>
    <x v="17"/>
    <s v="G21505160003"/>
    <s v="CVD"/>
    <n v="2150516"/>
    <m/>
    <s v="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
    <m/>
    <m/>
    <m/>
    <m/>
    <m/>
    <m/>
    <n v="50"/>
    <n v="0"/>
    <s v="NO_CONCILIADO"/>
  </r>
  <r>
    <x v="28"/>
    <m/>
    <x v="28"/>
    <x v="17"/>
    <s v="Q17530060002"/>
    <s v="CRV"/>
    <n v="1753006"/>
    <m/>
    <s v="NUMERO DE LIBRETA CUT: 00099021001 OPERACIÓN E75 TRANSFERENCIA DE LA CUENTA FISCAL BUN A LA CUT EN MN TRANSFERENCIA DE FONDOS A SOLICITUD DE: GOBIERNO AUTONOMO MUNICIPAL DE YACUIBA, CITE: STRIA./DESP NÂ° 45/2023 CUENTA CUT 3987 LIBRETA NÂ° 00099021001 TGN - RECURSOS ORDINARIOS."/>
    <m/>
    <m/>
    <m/>
    <m/>
    <m/>
    <m/>
    <n v="0"/>
    <n v="483804.72"/>
    <s v="NO_CONCILIADO"/>
  </r>
  <r>
    <x v="9"/>
    <m/>
    <x v="9"/>
    <x v="17"/>
    <s v="S10529190001"/>
    <s v="COB"/>
    <n v="1052919"/>
    <m/>
    <s v="||COMISION TRANSFERENCIA FDOS.AL EXTERIOR 0,10% S/USD2.596.557,96,REEMB.GSTS.COMUNICACION BS220.-Y EMISION COMP.CONTABLE BS50.-REF.:PAGO 1 LC I-2022-16 P/C YPFB A/F SIDERCA SOCIEDAD ANONIMA INDUSTRIAL Y COMERCIAL,EN COMPL.A COMP.1052918,26/01/23. LIB.00513042001 YPFB - OPERACIONES G N E E REF.:COMISIONES PAGO 1 LC I-2022-16 P/C YPFB A/F SIDERCA"/>
    <m/>
    <m/>
    <m/>
    <m/>
    <m/>
    <m/>
    <n v="18082.400000000001"/>
    <n v="0"/>
    <s v="NO_CONCILIADO"/>
  </r>
  <r>
    <x v="23"/>
    <m/>
    <x v="23"/>
    <x v="17"/>
    <s v="S10529210001"/>
    <s v="COB"/>
    <n v="1052921"/>
    <m/>
    <s v="||COMISION TRANSFERENCIA FDOS.AL EXTERIOR 0,10% S/USD160.500.-,REEMB.GSTS.COMUNICACION BS220.-Y EMISION COMP.CONTABLE BS50.-REF.:PAGO 1 LC I-2022-11 P/C ECEBOL A/F URANEL S.A.,EN COMPL.A COMP.1052920,26/01/23. LIB.00132039201 SEDEM-ECEBOL-FINPRO REF.:COMISIONES PAGO 1 LC I-2022-11"/>
    <m/>
    <m/>
    <m/>
    <m/>
    <m/>
    <m/>
    <n v="1371.03"/>
    <n v="0"/>
    <s v="NO_CONCILIADO"/>
  </r>
  <r>
    <x v="45"/>
    <m/>
    <x v="45"/>
    <x v="17"/>
    <s v="S10529430003"/>
    <s v="COB"/>
    <n v="1052943"/>
    <m/>
    <s v="||TRANSFERENCIAS DEL EXTERIOR SEGUN MENSAJE SWIFT N° 1234 DE LA FECHA Y NOTA CITE: DGAC-10774/2022 DE FECHA 31/03/2022. (HRE-TGL-5031) REMITIDA POR DIRECCIÓN GENERAL DE AERONAUTICA CIVIL. (SECTOR PÚBLICO - SOBREVUELOS) DEBITO DE LA LIBRETA 0117012001 DGAC, REPOSICIÓN DE ÚTILES DE ESCRITORIO"/>
    <m/>
    <m/>
    <m/>
    <m/>
    <m/>
    <m/>
    <n v="50"/>
    <n v="0"/>
    <s v="NO_CONCILIADO"/>
  </r>
  <r>
    <x v="45"/>
    <m/>
    <x v="45"/>
    <x v="17"/>
    <s v="S10529420003"/>
    <s v="COB"/>
    <n v="1052942"/>
    <m/>
    <s v="||TRANSFERENCIA DE FONDOS S/G MENSAJES SWIFTS NROS.1266 Y 1267 ,EN ATENCION A NOTA: DGAC-10774/2022 DE FECHA 31/3/2022 (HRE-TGL-5031) ENVIADO POR LA DIRECCION GENERAL DE LA AERONAUTICA CIVIL.(SECTOR PÚBLICO-SOBREVUELOS). DEBITO DE LA LIBRETA 0117012001 DGAC, REPOSICION ÚTILES DE ESCRITORIO."/>
    <m/>
    <m/>
    <m/>
    <m/>
    <m/>
    <m/>
    <n v="50"/>
    <n v="0"/>
    <s v="NO_CONCILIADO"/>
  </r>
  <r>
    <x v="23"/>
    <m/>
    <x v="23"/>
    <x v="17"/>
    <s v="S10529770001"/>
    <s v="COB"/>
    <n v="1052977"/>
    <m/>
    <s v="'COBRO DE'||UTILES DE ESCRITORIO POR EL COMPROBANTE NRO.1052976 DE LA FECHA, S/G NOTA CITE: SEDEM/GG/EV N°0024/2022 DE FECHA 25/1/2022 (HR-TGL-1500) ENVIADO POR SERVICIO DE DESARROLLO DE LAS EMPRESAS PÚBLICAS PRODUCTIVAS (SECTOR PÚBLICO-EXPORTACIONES). A LA LIBRETA N°00132072001 SEDEM-ADMINISTRACIÓN RECAUDACION ENVIBOL EN BOLIVIANOS."/>
    <m/>
    <m/>
    <m/>
    <m/>
    <m/>
    <m/>
    <n v="50"/>
    <n v="0"/>
    <s v="NO_CONCILIADO"/>
  </r>
  <r>
    <x v="46"/>
    <m/>
    <x v="46"/>
    <x v="18"/>
    <s v="G21521560004"/>
    <s v="DVD"/>
    <n v="17605"/>
    <m/>
    <s v="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
    <m/>
    <m/>
    <m/>
    <m/>
    <m/>
    <m/>
    <n v="645.96"/>
    <n v="0"/>
    <s v="NO_CONCILIADO"/>
  </r>
  <r>
    <x v="50"/>
    <m/>
    <x v="50"/>
    <x v="18"/>
    <s v="T04412450001"/>
    <s v="DEV"/>
    <n v="441245"/>
    <m/>
    <s v="CONTABILIZACION ORDENES DE TRANSFERENCIA GRACOS"/>
    <m/>
    <m/>
    <m/>
    <m/>
    <m/>
    <m/>
    <n v="4877371.2300000004"/>
    <n v="0"/>
    <s v="NO_CONCILIADO"/>
  </r>
  <r>
    <x v="50"/>
    <m/>
    <x v="50"/>
    <x v="18"/>
    <s v="T04412470001"/>
    <s v="DEV"/>
    <n v="441247"/>
    <m/>
    <s v="CONTABILIZACION ORDENES DE TRANSFERENCIA GRACOS"/>
    <m/>
    <m/>
    <m/>
    <m/>
    <m/>
    <m/>
    <n v="5289959.6900000004"/>
    <n v="0"/>
    <s v="NO_CONCILIADO"/>
  </r>
  <r>
    <x v="50"/>
    <m/>
    <x v="50"/>
    <x v="18"/>
    <s v="T04412490001"/>
    <s v="DEV"/>
    <n v="441249"/>
    <m/>
    <s v="CONTABILIZACION ORDENES DE TRANSFERENCIA GRACOS"/>
    <m/>
    <m/>
    <m/>
    <m/>
    <m/>
    <m/>
    <n v="239381.35"/>
    <n v="0"/>
    <s v="NO_CONCILIADO"/>
  </r>
  <r>
    <x v="50"/>
    <m/>
    <x v="50"/>
    <x v="18"/>
    <s v="T04412510001"/>
    <s v="DEV"/>
    <n v="441251"/>
    <m/>
    <s v="CONTABILIZACION ORDENES DE TRANSFERENCIA GRACOS"/>
    <m/>
    <m/>
    <m/>
    <m/>
    <m/>
    <m/>
    <n v="1859806.3"/>
    <n v="0"/>
    <s v="NO_CONCILIADO"/>
  </r>
  <r>
    <x v="50"/>
    <m/>
    <x v="50"/>
    <x v="18"/>
    <s v="T04412530001"/>
    <s v="DEV"/>
    <n v="441253"/>
    <m/>
    <s v="CONTABILIZACION ORDENES DE TRANSFERENCIA GRACOS"/>
    <m/>
    <m/>
    <m/>
    <m/>
    <m/>
    <m/>
    <n v="4481138.3899999997"/>
    <n v="0"/>
    <s v="NO_CONCILIADO"/>
  </r>
  <r>
    <x v="50"/>
    <m/>
    <x v="50"/>
    <x v="18"/>
    <s v="T04412550001"/>
    <s v="DEV"/>
    <n v="441255"/>
    <m/>
    <s v="CONTABILIZACION ORDENES DE TRANSFERENCIA GRACOS"/>
    <m/>
    <m/>
    <m/>
    <m/>
    <m/>
    <m/>
    <n v="202780.5"/>
    <n v="0"/>
    <s v="NO_CONCILIADO"/>
  </r>
  <r>
    <x v="50"/>
    <m/>
    <x v="50"/>
    <x v="18"/>
    <s v="T04412570001"/>
    <s v="DEV"/>
    <n v="441257"/>
    <m/>
    <s v="CONTABILIZACION ORDENES DE TRANSFERENCIA GRACOS"/>
    <m/>
    <m/>
    <m/>
    <m/>
    <m/>
    <m/>
    <n v="556960.52"/>
    <n v="0"/>
    <s v="NO_CONCILIADO"/>
  </r>
  <r>
    <x v="50"/>
    <m/>
    <x v="50"/>
    <x v="18"/>
    <s v="T04412590001"/>
    <s v="DEV"/>
    <n v="441259"/>
    <m/>
    <s v="CONTABILIZACION ORDENES DE TRANSFERENCIA GRACOS"/>
    <m/>
    <m/>
    <m/>
    <m/>
    <m/>
    <m/>
    <n v="12307972.93"/>
    <n v="0"/>
    <s v="NO_CONCILIADO"/>
  </r>
  <r>
    <x v="50"/>
    <m/>
    <x v="50"/>
    <x v="18"/>
    <s v="T04412610001"/>
    <s v="DEV"/>
    <n v="441261"/>
    <m/>
    <s v="CONTABILIZACION ORDENES DE TRANSFERENCIA GRACOS"/>
    <m/>
    <m/>
    <m/>
    <m/>
    <m/>
    <m/>
    <n v="11348017.050000001"/>
    <n v="0"/>
    <s v="NO_CONCILIADO"/>
  </r>
  <r>
    <x v="50"/>
    <m/>
    <x v="50"/>
    <x v="18"/>
    <s v="T04412630001"/>
    <s v="DEV"/>
    <n v="441263"/>
    <m/>
    <s v="CONTABILIZACION ORDENES DE TRANSFERENCIA GRACOS"/>
    <m/>
    <m/>
    <m/>
    <m/>
    <m/>
    <m/>
    <n v="2264430.23"/>
    <n v="0"/>
    <s v="NO_CONCILIADO"/>
  </r>
  <r>
    <x v="50"/>
    <m/>
    <x v="50"/>
    <x v="18"/>
    <s v="T04412650001"/>
    <s v="DEV"/>
    <n v="441265"/>
    <m/>
    <s v="CONTABILIZACION ORDENES DE TRANSFERENCIA GRACOS"/>
    <m/>
    <m/>
    <m/>
    <m/>
    <m/>
    <m/>
    <n v="939806.21"/>
    <n v="0"/>
    <s v="NO_CONCILIADO"/>
  </r>
  <r>
    <x v="50"/>
    <m/>
    <x v="50"/>
    <x v="18"/>
    <s v="T04412670001"/>
    <s v="DEV"/>
    <n v="441267"/>
    <m/>
    <s v="CONTABILIZACION ORDENES DE TRANSFERENCIA GRACOS"/>
    <m/>
    <m/>
    <m/>
    <m/>
    <m/>
    <m/>
    <n v="2087816.78"/>
    <n v="0"/>
    <s v="NO_CONCILIADO"/>
  </r>
  <r>
    <x v="50"/>
    <m/>
    <x v="50"/>
    <x v="18"/>
    <s v="T04412690001"/>
    <s v="DEV"/>
    <n v="441269"/>
    <m/>
    <s v="CONTABILIZACION ORDENES DE TRANSFERENCIA GRACOS"/>
    <m/>
    <m/>
    <m/>
    <m/>
    <m/>
    <m/>
    <n v="2206976.63"/>
    <n v="0"/>
    <s v="NO_CONCILIADO"/>
  </r>
  <r>
    <x v="50"/>
    <m/>
    <x v="50"/>
    <x v="18"/>
    <s v="T04412710001"/>
    <s v="DEV"/>
    <n v="441271"/>
    <m/>
    <s v="CONTABILIZACION ORDENES DE TRANSFERENCIA GRACOS"/>
    <m/>
    <m/>
    <m/>
    <m/>
    <m/>
    <m/>
    <n v="518357.79"/>
    <n v="0"/>
    <s v="NO_CONCILIADO"/>
  </r>
  <r>
    <x v="50"/>
    <m/>
    <x v="50"/>
    <x v="18"/>
    <s v="T04412730001"/>
    <s v="DEV"/>
    <n v="441273"/>
    <m/>
    <s v="CONTABILIZACION ORDENES DE TRANSFERENCIA GRACOS"/>
    <m/>
    <m/>
    <m/>
    <m/>
    <m/>
    <m/>
    <n v="1494787.89"/>
    <n v="0"/>
    <s v="NO_CONCILIADO"/>
  </r>
  <r>
    <x v="50"/>
    <m/>
    <x v="50"/>
    <x v="18"/>
    <s v="T04412750001"/>
    <s v="DEV"/>
    <n v="441275"/>
    <m/>
    <s v="CONTABILIZACION ORDENES DE TRANSFERENCIA GRACOS"/>
    <m/>
    <m/>
    <m/>
    <m/>
    <m/>
    <m/>
    <n v="4105610.46"/>
    <n v="0"/>
    <s v="NO_CONCILIADO"/>
  </r>
  <r>
    <x v="50"/>
    <m/>
    <x v="50"/>
    <x v="18"/>
    <s v="T04412770001"/>
    <s v="DEV"/>
    <n v="441277"/>
    <m/>
    <s v="CONTABILIZACION ORDENES DE TRANSFERENCIA GRACOS"/>
    <m/>
    <m/>
    <m/>
    <m/>
    <m/>
    <m/>
    <n v="1423730.57"/>
    <n v="0"/>
    <s v="NO_CONCILIADO"/>
  </r>
  <r>
    <x v="50"/>
    <m/>
    <x v="50"/>
    <x v="18"/>
    <s v="T04412790001"/>
    <s v="DEV"/>
    <n v="441279"/>
    <m/>
    <s v="CONTABILIZACION ORDENES DE TRANSFERENCIA GRACOS"/>
    <m/>
    <m/>
    <m/>
    <m/>
    <m/>
    <m/>
    <n v="6061720.46"/>
    <n v="0"/>
    <s v="NO_CONCILIADO"/>
  </r>
  <r>
    <x v="50"/>
    <m/>
    <x v="50"/>
    <x v="18"/>
    <s v="T04412810001"/>
    <s v="DEV"/>
    <n v="441281"/>
    <m/>
    <s v="CONTABILIZACION ORDENES DE TRANSFERENCIA GRACOS"/>
    <m/>
    <m/>
    <m/>
    <m/>
    <m/>
    <m/>
    <n v="3477873.13"/>
    <n v="0"/>
    <s v="NO_CONCILIADO"/>
  </r>
  <r>
    <x v="50"/>
    <m/>
    <x v="50"/>
    <x v="18"/>
    <s v="T04412830001"/>
    <s v="DEV"/>
    <n v="441283"/>
    <m/>
    <s v="CONTABILIZACION ORDENES DE TRANSFERENCIA GRACOS"/>
    <m/>
    <m/>
    <m/>
    <m/>
    <m/>
    <m/>
    <n v="856541.04"/>
    <n v="0"/>
    <s v="NO_CONCILIADO"/>
  </r>
  <r>
    <x v="50"/>
    <m/>
    <x v="50"/>
    <x v="18"/>
    <s v="T04412850001"/>
    <s v="DEV"/>
    <n v="441285"/>
    <m/>
    <s v="CONTABILIZACION ORDENES DE TRANSFERENCIA GRACOS"/>
    <m/>
    <m/>
    <m/>
    <m/>
    <m/>
    <m/>
    <n v="1206045.83"/>
    <n v="0"/>
    <s v="NO_CONCILIADO"/>
  </r>
  <r>
    <x v="50"/>
    <m/>
    <x v="50"/>
    <x v="18"/>
    <s v="T04412870001"/>
    <s v="DEV"/>
    <n v="441287"/>
    <m/>
    <s v="CONTABILIZACION ORDENES DE TRANSFERENCIA GRACOS"/>
    <m/>
    <m/>
    <m/>
    <m/>
    <m/>
    <m/>
    <n v="14103602.970000001"/>
    <n v="0"/>
    <s v="NO_CONCILIADO"/>
  </r>
  <r>
    <x v="50"/>
    <m/>
    <x v="50"/>
    <x v="18"/>
    <s v="T04412890001"/>
    <s v="DEV"/>
    <n v="441289"/>
    <m/>
    <s v="CONTABILIZACION ORDENES DE TRANSFERENCIA GRACOS"/>
    <m/>
    <m/>
    <m/>
    <m/>
    <m/>
    <m/>
    <n v="3312546.44"/>
    <n v="0"/>
    <s v="NO_CONCILIADO"/>
  </r>
  <r>
    <x v="50"/>
    <m/>
    <x v="50"/>
    <x v="18"/>
    <s v="T04412910001"/>
    <s v="DEV"/>
    <n v="441291"/>
    <m/>
    <s v="CONTABILIZACION ORDENES DE TRANSFERENCIA GRACOS"/>
    <m/>
    <m/>
    <m/>
    <m/>
    <m/>
    <m/>
    <n v="9552387.0099999998"/>
    <n v="0"/>
    <s v="NO_CONCILIADO"/>
  </r>
  <r>
    <x v="50"/>
    <m/>
    <x v="50"/>
    <x v="18"/>
    <s v="T04412930001"/>
    <s v="DEV"/>
    <n v="441293"/>
    <m/>
    <s v="CONTABILIZACION ORDENES DE TRANSFERENCIA GRACOS"/>
    <m/>
    <m/>
    <m/>
    <m/>
    <m/>
    <m/>
    <n v="1757455.44"/>
    <n v="0"/>
    <s v="NO_CONCILIADO"/>
  </r>
  <r>
    <x v="50"/>
    <m/>
    <x v="50"/>
    <x v="18"/>
    <s v="T04412950001"/>
    <s v="DEV"/>
    <n v="441295"/>
    <m/>
    <s v="CONTABILIZACION ORDENES DE TRANSFERENCIA GRACOS"/>
    <m/>
    <m/>
    <m/>
    <m/>
    <m/>
    <m/>
    <n v="609444.80000000005"/>
    <n v="0"/>
    <s v="NO_CONCILIADO"/>
  </r>
  <r>
    <x v="50"/>
    <m/>
    <x v="50"/>
    <x v="18"/>
    <s v="T04412970001"/>
    <s v="DEV"/>
    <n v="441297"/>
    <m/>
    <s v="CONTABILIZACION ORDENES DE TRANSFERENCIA GRACOS"/>
    <m/>
    <m/>
    <m/>
    <m/>
    <m/>
    <m/>
    <n v="432831.43"/>
    <n v="0"/>
    <s v="NO_CONCILIADO"/>
  </r>
  <r>
    <x v="50"/>
    <m/>
    <x v="50"/>
    <x v="18"/>
    <s v="T04413050001"/>
    <s v="DEV"/>
    <n v="441305"/>
    <m/>
    <s v="CONTABILIZACION ORDENES DE TRANSFERENCIA GRACOS"/>
    <m/>
    <m/>
    <m/>
    <m/>
    <m/>
    <m/>
    <n v="102420416.51000001"/>
    <n v="0"/>
    <s v="NO_CONCILIADO"/>
  </r>
  <r>
    <x v="50"/>
    <m/>
    <x v="50"/>
    <x v="18"/>
    <s v="T04412990001"/>
    <s v="DEV"/>
    <n v="441299"/>
    <m/>
    <s v="CONTABILIZACION ORDENES DE TRANSFERENCIA GRACOS"/>
    <m/>
    <m/>
    <m/>
    <m/>
    <m/>
    <m/>
    <n v="17507763.539999999"/>
    <n v="0"/>
    <s v="NO_CONCILIADO"/>
  </r>
  <r>
    <x v="50"/>
    <m/>
    <x v="50"/>
    <x v="18"/>
    <s v="T04413010001"/>
    <s v="DEV"/>
    <n v="441301"/>
    <m/>
    <s v="CONTABILIZACION ORDENES DE TRANSFERENCIA GRACOS"/>
    <m/>
    <m/>
    <m/>
    <m/>
    <m/>
    <m/>
    <n v="22012877.289999999"/>
    <n v="0"/>
    <s v="NO_CONCILIADO"/>
  </r>
  <r>
    <x v="50"/>
    <m/>
    <x v="50"/>
    <x v="18"/>
    <s v="T04413030001"/>
    <s v="DEV"/>
    <n v="441303"/>
    <m/>
    <s v="CONTABILIZACION ORDENES DE TRANSFERENCIA GRACOS"/>
    <m/>
    <m/>
    <m/>
    <m/>
    <m/>
    <m/>
    <n v="8478222.2799999993"/>
    <n v="0"/>
    <s v="NO_CONCILIADO"/>
  </r>
  <r>
    <x v="50"/>
    <m/>
    <x v="50"/>
    <x v="18"/>
    <s v="T04413070001"/>
    <s v="DEV"/>
    <n v="441307"/>
    <m/>
    <s v="CONTABILIZACION ORDENES DE TRANSFERENCIA GRACOS"/>
    <m/>
    <m/>
    <m/>
    <m/>
    <m/>
    <m/>
    <n v="7524826.75"/>
    <n v="0"/>
    <s v="NO_CONCILIADO"/>
  </r>
  <r>
    <x v="50"/>
    <m/>
    <x v="50"/>
    <x v="18"/>
    <s v="T04413090001"/>
    <s v="DEV"/>
    <n v="441309"/>
    <m/>
    <s v="CONTABILIZACION ORDENES DE TRANSFERENCIA GRACOS"/>
    <m/>
    <m/>
    <m/>
    <m/>
    <m/>
    <m/>
    <n v="11838.51"/>
    <n v="0"/>
    <s v="NO_CONCILIADO"/>
  </r>
  <r>
    <x v="50"/>
    <m/>
    <x v="50"/>
    <x v="18"/>
    <s v="T04413110001"/>
    <s v="DEV"/>
    <n v="441311"/>
    <m/>
    <s v="CONTABILIZACION ORDENES DE TRANSFERENCIA GRACOS"/>
    <m/>
    <m/>
    <m/>
    <m/>
    <m/>
    <m/>
    <n v="12839.93"/>
    <n v="0"/>
    <s v="NO_CONCILIADO"/>
  </r>
  <r>
    <x v="50"/>
    <m/>
    <x v="50"/>
    <x v="18"/>
    <s v="T04413130001"/>
    <s v="DEV"/>
    <n v="441313"/>
    <m/>
    <s v="CONTABILIZACION ORDENES DE TRANSFERENCIA GRACOS"/>
    <m/>
    <m/>
    <m/>
    <m/>
    <m/>
    <m/>
    <n v="5328.99"/>
    <n v="0"/>
    <s v="NO_CONCILIADO"/>
  </r>
  <r>
    <x v="50"/>
    <m/>
    <x v="50"/>
    <x v="18"/>
    <s v="T04413150001"/>
    <s v="DEV"/>
    <n v="441315"/>
    <m/>
    <s v="CONTABILIZACION ORDENES DE TRANSFERENCIA GRACOS"/>
    <m/>
    <m/>
    <m/>
    <m/>
    <m/>
    <m/>
    <n v="15294.23"/>
    <n v="0"/>
    <s v="NO_CONCILIADO"/>
  </r>
  <r>
    <x v="50"/>
    <m/>
    <x v="50"/>
    <x v="18"/>
    <s v="T04413170001"/>
    <s v="DEV"/>
    <n v="441317"/>
    <m/>
    <s v="CONTABILIZACION ORDENES DE TRANSFERENCIA GRACOS"/>
    <m/>
    <m/>
    <m/>
    <m/>
    <m/>
    <m/>
    <n v="15294.23"/>
    <n v="0"/>
    <s v="NO_CONCILIADO"/>
  </r>
  <r>
    <x v="50"/>
    <m/>
    <x v="50"/>
    <x v="18"/>
    <s v="T04413190001"/>
    <s v="DEV"/>
    <n v="441319"/>
    <m/>
    <s v="CONTABILIZACION ORDENES DE TRANSFERENCIA GRACOS"/>
    <m/>
    <m/>
    <m/>
    <m/>
    <m/>
    <m/>
    <n v="15294.23"/>
    <n v="0"/>
    <s v="NO_CONCILIADO"/>
  </r>
  <r>
    <x v="50"/>
    <m/>
    <x v="50"/>
    <x v="18"/>
    <s v="T04413210001"/>
    <s v="DEV"/>
    <n v="441321"/>
    <m/>
    <s v="CONTABILIZACION ORDENES DE TRANSFERENCIA GRACOS"/>
    <m/>
    <m/>
    <m/>
    <m/>
    <m/>
    <m/>
    <n v="15294.23"/>
    <n v="0"/>
    <s v="NO_CONCILIADO"/>
  </r>
  <r>
    <x v="50"/>
    <m/>
    <x v="50"/>
    <x v="18"/>
    <s v="T04413230001"/>
    <s v="DEV"/>
    <n v="441323"/>
    <m/>
    <s v="CONTABILIZACION ORDENES DE TRANSFERENCIA GRACOS"/>
    <m/>
    <m/>
    <m/>
    <m/>
    <m/>
    <m/>
    <n v="293468.26"/>
    <n v="0"/>
    <s v="NO_CONCILIADO"/>
  </r>
  <r>
    <x v="50"/>
    <m/>
    <x v="50"/>
    <x v="18"/>
    <s v="T04413250001"/>
    <s v="DEV"/>
    <n v="441325"/>
    <m/>
    <s v="CONTABILIZACION ORDENES DE TRANSFERENCIA GRACOS"/>
    <m/>
    <m/>
    <m/>
    <m/>
    <m/>
    <m/>
    <n v="4537.96"/>
    <n v="0"/>
    <s v="NO_CONCILIADO"/>
  </r>
  <r>
    <x v="50"/>
    <m/>
    <x v="50"/>
    <x v="18"/>
    <s v="T04413270001"/>
    <s v="DEV"/>
    <n v="441327"/>
    <m/>
    <s v="CONTABILIZACION ORDENES DE TRANSFERENCIA GRACOS"/>
    <m/>
    <m/>
    <m/>
    <m/>
    <m/>
    <m/>
    <n v="205.32"/>
    <n v="0"/>
    <s v="NO_CONCILIADO"/>
  </r>
  <r>
    <x v="50"/>
    <m/>
    <x v="50"/>
    <x v="18"/>
    <s v="T04413290001"/>
    <s v="DEV"/>
    <n v="441329"/>
    <m/>
    <s v="CONTABILIZACION ORDENES DE TRANSFERENCIA GRACOS"/>
    <m/>
    <m/>
    <m/>
    <m/>
    <m/>
    <m/>
    <n v="1883.41"/>
    <n v="0"/>
    <s v="NO_CONCILIADO"/>
  </r>
  <r>
    <x v="50"/>
    <m/>
    <x v="50"/>
    <x v="18"/>
    <s v="T04413310001"/>
    <s v="DEV"/>
    <n v="441331"/>
    <m/>
    <s v="CONTABILIZACION ORDENES DE TRANSFERENCIA GRACOS"/>
    <m/>
    <m/>
    <m/>
    <m/>
    <m/>
    <m/>
    <n v="5405.34"/>
    <n v="0"/>
    <s v="NO_CONCILIADO"/>
  </r>
  <r>
    <x v="50"/>
    <m/>
    <x v="50"/>
    <x v="18"/>
    <s v="T04413330001"/>
    <s v="DEV"/>
    <n v="441333"/>
    <m/>
    <s v="CONTABILIZACION ORDENES DE TRANSFERENCIA GRACOS"/>
    <m/>
    <m/>
    <m/>
    <m/>
    <m/>
    <m/>
    <n v="5405.34"/>
    <n v="0"/>
    <s v="NO_CONCILIADO"/>
  </r>
  <r>
    <x v="50"/>
    <m/>
    <x v="50"/>
    <x v="18"/>
    <s v="T04413350001"/>
    <s v="DEV"/>
    <n v="441335"/>
    <m/>
    <s v="CONTABILIZACION ORDENES DE TRANSFERENCIA GRACOS"/>
    <m/>
    <m/>
    <m/>
    <m/>
    <m/>
    <m/>
    <n v="5405.34"/>
    <n v="0"/>
    <s v="NO_CONCILIADO"/>
  </r>
  <r>
    <x v="50"/>
    <m/>
    <x v="50"/>
    <x v="18"/>
    <s v="T04413370001"/>
    <s v="DEV"/>
    <n v="441337"/>
    <m/>
    <s v="CONTABILIZACION ORDENES DE TRANSFERENCIA GRACOS"/>
    <m/>
    <m/>
    <m/>
    <m/>
    <m/>
    <m/>
    <n v="5405.34"/>
    <n v="0"/>
    <s v="NO_CONCILIADO"/>
  </r>
  <r>
    <x v="50"/>
    <m/>
    <x v="50"/>
    <x v="18"/>
    <s v="T04413390001"/>
    <s v="DEV"/>
    <n v="441339"/>
    <m/>
    <s v="CONTABILIZACION ORDENES DE TRANSFERENCIA GRACOS"/>
    <m/>
    <m/>
    <m/>
    <m/>
    <m/>
    <m/>
    <n v="32515.78"/>
    <n v="0"/>
    <s v="NO_CONCILIADO"/>
  </r>
  <r>
    <x v="50"/>
    <m/>
    <x v="50"/>
    <x v="18"/>
    <s v="T04413410001"/>
    <s v="DEV"/>
    <n v="441341"/>
    <m/>
    <s v="CONTABILIZACION ORDENES DE TRANSFERENCIA GRACOS"/>
    <m/>
    <m/>
    <m/>
    <m/>
    <m/>
    <m/>
    <n v="1595.84"/>
    <n v="0"/>
    <s v="NO_CONCILIADO"/>
  </r>
  <r>
    <x v="50"/>
    <m/>
    <x v="50"/>
    <x v="18"/>
    <s v="T04413430001"/>
    <s v="DEV"/>
    <n v="441343"/>
    <m/>
    <s v="CONTABILIZACION ORDENES DE TRANSFERENCIA GRACOS"/>
    <m/>
    <m/>
    <m/>
    <m/>
    <m/>
    <m/>
    <n v="14636.63"/>
    <n v="0"/>
    <s v="NO_CONCILIADO"/>
  </r>
  <r>
    <x v="50"/>
    <m/>
    <x v="50"/>
    <x v="18"/>
    <s v="T04413450001"/>
    <s v="DEV"/>
    <n v="441345"/>
    <m/>
    <s v="CONTABILIZACION ORDENES DE TRANSFERENCIA GRACOS"/>
    <m/>
    <m/>
    <m/>
    <m/>
    <m/>
    <m/>
    <n v="42007.35"/>
    <n v="0"/>
    <s v="NO_CONCILIADO"/>
  </r>
  <r>
    <x v="50"/>
    <m/>
    <x v="50"/>
    <x v="18"/>
    <s v="T04413470001"/>
    <s v="DEV"/>
    <n v="441347"/>
    <m/>
    <s v="CONTABILIZACION ORDENES DE TRANSFERENCIA GRACOS"/>
    <m/>
    <m/>
    <m/>
    <m/>
    <m/>
    <m/>
    <n v="42007.35"/>
    <n v="0"/>
    <s v="NO_CONCILIADO"/>
  </r>
  <r>
    <x v="50"/>
    <m/>
    <x v="50"/>
    <x v="18"/>
    <s v="T04413490001"/>
    <s v="DEV"/>
    <n v="441349"/>
    <m/>
    <s v="CONTABILIZACION ORDENES DE TRANSFERENCIA GRACOS"/>
    <m/>
    <m/>
    <m/>
    <m/>
    <m/>
    <m/>
    <n v="42007.35"/>
    <n v="0"/>
    <s v="NO_CONCILIADO"/>
  </r>
  <r>
    <x v="50"/>
    <m/>
    <x v="50"/>
    <x v="18"/>
    <s v="T04413510001"/>
    <s v="DEV"/>
    <n v="441351"/>
    <m/>
    <s v="CONTABILIZACION ORDENES DE TRANSFERENCIA GRACOS"/>
    <m/>
    <m/>
    <m/>
    <m/>
    <m/>
    <m/>
    <n v="42007.35"/>
    <n v="0"/>
    <s v="NO_CONCILIADO"/>
  </r>
  <r>
    <x v="50"/>
    <m/>
    <x v="50"/>
    <x v="18"/>
    <s v="T04413530001"/>
    <s v="DEV"/>
    <n v="441353"/>
    <m/>
    <s v="CONTABILIZACION ORDENES DE TRANSFERENCIA GRACOS"/>
    <m/>
    <m/>
    <m/>
    <m/>
    <m/>
    <m/>
    <n v="3521.92"/>
    <n v="0"/>
    <s v="NO_CONCILIADO"/>
  </r>
  <r>
    <x v="50"/>
    <m/>
    <x v="50"/>
    <x v="18"/>
    <s v="T04413550001"/>
    <s v="DEV"/>
    <n v="441355"/>
    <m/>
    <s v="CONTABILIZACION ORDENES DE TRANSFERENCIA GRACOS"/>
    <m/>
    <m/>
    <m/>
    <m/>
    <m/>
    <m/>
    <n v="5200.0200000000004"/>
    <n v="0"/>
    <s v="NO_CONCILIADO"/>
  </r>
  <r>
    <x v="50"/>
    <m/>
    <x v="50"/>
    <x v="18"/>
    <s v="T04413570001"/>
    <s v="DEV"/>
    <n v="441357"/>
    <m/>
    <s v="CONTABILIZACION ORDENES DE TRANSFERENCIA GRACOS"/>
    <m/>
    <m/>
    <m/>
    <m/>
    <m/>
    <m/>
    <n v="867.38"/>
    <n v="0"/>
    <s v="NO_CONCILIADO"/>
  </r>
  <r>
    <x v="50"/>
    <m/>
    <x v="50"/>
    <x v="18"/>
    <s v="T04413590001"/>
    <s v="DEV"/>
    <n v="441359"/>
    <m/>
    <s v="CONTABILIZACION ORDENES DE TRANSFERENCIA GRACOS"/>
    <m/>
    <m/>
    <m/>
    <m/>
    <m/>
    <m/>
    <n v="2454.3000000000002"/>
    <n v="0"/>
    <s v="NO_CONCILIADO"/>
  </r>
  <r>
    <x v="50"/>
    <m/>
    <x v="50"/>
    <x v="18"/>
    <s v="T04413610001"/>
    <s v="DEV"/>
    <n v="441361"/>
    <m/>
    <s v="CONTABILIZACION ORDENES DE TRANSFERENCIA GRACOS"/>
    <m/>
    <m/>
    <m/>
    <m/>
    <m/>
    <m/>
    <n v="14713.19"/>
    <n v="0"/>
    <s v="NO_CONCILIADO"/>
  </r>
  <r>
    <x v="50"/>
    <m/>
    <x v="50"/>
    <x v="18"/>
    <s v="T04413630001"/>
    <s v="DEV"/>
    <n v="441363"/>
    <m/>
    <s v="CONTABILIZACION ORDENES DE TRANSFERENCIA GRACOS"/>
    <m/>
    <m/>
    <m/>
    <m/>
    <m/>
    <m/>
    <n v="3455.73"/>
    <n v="0"/>
    <s v="NO_CONCILIADO"/>
  </r>
  <r>
    <x v="50"/>
    <m/>
    <x v="50"/>
    <x v="18"/>
    <s v="T04413650001"/>
    <s v="DEV"/>
    <n v="441365"/>
    <m/>
    <s v="CONTABILIZACION ORDENES DE TRANSFERENCIA GRACOS"/>
    <m/>
    <m/>
    <m/>
    <m/>
    <m/>
    <m/>
    <n v="6740.98"/>
    <n v="0"/>
    <s v="NO_CONCILIADO"/>
  </r>
  <r>
    <x v="50"/>
    <m/>
    <x v="50"/>
    <x v="18"/>
    <s v="T04413670001"/>
    <s v="DEV"/>
    <n v="441367"/>
    <m/>
    <s v="CONTABILIZACION ORDENES DE TRANSFERENCIA GRACOS"/>
    <m/>
    <m/>
    <m/>
    <m/>
    <m/>
    <m/>
    <n v="9491.56"/>
    <n v="0"/>
    <s v="NO_CONCILIADO"/>
  </r>
  <r>
    <x v="50"/>
    <m/>
    <x v="50"/>
    <x v="18"/>
    <s v="T04413760001"/>
    <s v="DEV"/>
    <n v="441376"/>
    <m/>
    <s v="CONTABILIZACION ORDENES DE TRANSFERENCIA GRACOS"/>
    <m/>
    <m/>
    <m/>
    <m/>
    <m/>
    <m/>
    <n v="2294131.56"/>
    <n v="0"/>
    <s v="NO_CONCILIADO"/>
  </r>
  <r>
    <x v="50"/>
    <m/>
    <x v="50"/>
    <x v="18"/>
    <s v="T04413690001"/>
    <s v="DEV"/>
    <n v="441369"/>
    <m/>
    <s v="CONTABILIZACION ORDENES DE TRANSFERENCIA GRACOS"/>
    <m/>
    <m/>
    <m/>
    <m/>
    <m/>
    <m/>
    <n v="40411.440000000002"/>
    <n v="0"/>
    <s v="NO_CONCILIADO"/>
  </r>
  <r>
    <x v="50"/>
    <m/>
    <x v="50"/>
    <x v="18"/>
    <s v="T04413720001"/>
    <s v="DEV"/>
    <n v="441372"/>
    <m/>
    <s v="CONTABILIZACION ORDENES DE TRANSFERENCIA GRACOS"/>
    <m/>
    <m/>
    <m/>
    <m/>
    <m/>
    <m/>
    <n v="2294131.56"/>
    <n v="0"/>
    <s v="NO_CONCILIADO"/>
  </r>
  <r>
    <x v="50"/>
    <m/>
    <x v="50"/>
    <x v="18"/>
    <s v="T04413740001"/>
    <s v="DEV"/>
    <n v="441374"/>
    <m/>
    <s v="CONTABILIZACION ORDENES DE TRANSFERENCIA GRACOS"/>
    <m/>
    <m/>
    <m/>
    <m/>
    <m/>
    <m/>
    <n v="2294131.56"/>
    <n v="0"/>
    <s v="NO_CONCILIADO"/>
  </r>
  <r>
    <x v="50"/>
    <m/>
    <x v="50"/>
    <x v="18"/>
    <s v="T04413780001"/>
    <s v="DEV"/>
    <n v="441378"/>
    <m/>
    <s v="CONTABILIZACION ORDENES DE TRANSFERENCIA GRACOS"/>
    <m/>
    <m/>
    <m/>
    <m/>
    <m/>
    <m/>
    <n v="2294131.56"/>
    <n v="0"/>
    <s v="NO_CONCILIADO"/>
  </r>
  <r>
    <x v="50"/>
    <m/>
    <x v="50"/>
    <x v="18"/>
    <s v="T04413800001"/>
    <s v="DEV"/>
    <n v="441380"/>
    <m/>
    <s v="CONTABILIZACION ORDENES DE TRANSFERENCIA GRACOS"/>
    <m/>
    <m/>
    <m/>
    <m/>
    <m/>
    <m/>
    <n v="2294131.56"/>
    <n v="0"/>
    <s v="NO_CONCILIADO"/>
  </r>
  <r>
    <x v="50"/>
    <m/>
    <x v="50"/>
    <x v="18"/>
    <s v="T04413820001"/>
    <s v="DEV"/>
    <n v="441382"/>
    <m/>
    <s v="CONTABILIZACION ORDENES DE TRANSFERENCIA GRACOS"/>
    <m/>
    <m/>
    <m/>
    <m/>
    <m/>
    <m/>
    <n v="6301101.8099999996"/>
    <n v="0"/>
    <s v="NO_CONCILIADO"/>
  </r>
  <r>
    <x v="50"/>
    <m/>
    <x v="50"/>
    <x v="18"/>
    <s v="T04413840001"/>
    <s v="DEV"/>
    <n v="441384"/>
    <m/>
    <s v="CONTABILIZACION ORDENES DE TRANSFERENCIA GRACOS"/>
    <m/>
    <m/>
    <m/>
    <m/>
    <m/>
    <m/>
    <n v="6301101.8099999996"/>
    <n v="0"/>
    <s v="NO_CONCILIADO"/>
  </r>
  <r>
    <x v="50"/>
    <m/>
    <x v="50"/>
    <x v="18"/>
    <s v="T04413860001"/>
    <s v="DEV"/>
    <n v="441386"/>
    <m/>
    <s v="CONTABILIZACION ORDENES DE TRANSFERENCIA GRACOS"/>
    <m/>
    <m/>
    <m/>
    <m/>
    <m/>
    <m/>
    <n v="6301101.8099999996"/>
    <n v="0"/>
    <s v="NO_CONCILIADO"/>
  </r>
  <r>
    <x v="50"/>
    <m/>
    <x v="50"/>
    <x v="18"/>
    <s v="T04413880001"/>
    <s v="DEV"/>
    <n v="441388"/>
    <m/>
    <s v="CONTABILIZACION ORDENES DE TRANSFERENCIA GRACOS"/>
    <m/>
    <m/>
    <m/>
    <m/>
    <m/>
    <m/>
    <n v="6301101.8099999996"/>
    <n v="0"/>
    <s v="NO_CONCILIADO"/>
  </r>
  <r>
    <x v="50"/>
    <m/>
    <x v="50"/>
    <x v="18"/>
    <s v="T04413900001"/>
    <s v="DEV"/>
    <n v="441390"/>
    <m/>
    <s v="CONTABILIZACION ORDENES DE TRANSFERENCIA GRACOS"/>
    <m/>
    <m/>
    <m/>
    <m/>
    <m/>
    <m/>
    <n v="6301101.8099999996"/>
    <n v="0"/>
    <s v="NO_CONCILIADO"/>
  </r>
  <r>
    <x v="50"/>
    <m/>
    <x v="50"/>
    <x v="18"/>
    <s v="T04413920001"/>
    <s v="DEV"/>
    <n v="441392"/>
    <m/>
    <s v="CONTABILIZACION ORDENES DE TRANSFERENCIA GRACOS"/>
    <m/>
    <m/>
    <m/>
    <m/>
    <m/>
    <m/>
    <n v="5337679.43"/>
    <n v="0"/>
    <s v="NO_CONCILIADO"/>
  </r>
  <r>
    <x v="50"/>
    <m/>
    <x v="50"/>
    <x v="18"/>
    <s v="T04413940001"/>
    <s v="DEV"/>
    <n v="441394"/>
    <m/>
    <s v="CONTABILIZACION ORDENES DE TRANSFERENCIA GRACOS"/>
    <m/>
    <m/>
    <m/>
    <m/>
    <m/>
    <m/>
    <n v="5337679.43"/>
    <n v="0"/>
    <s v="NO_CONCILIADO"/>
  </r>
  <r>
    <x v="50"/>
    <m/>
    <x v="50"/>
    <x v="18"/>
    <s v="T04413960001"/>
    <s v="DEV"/>
    <n v="441396"/>
    <m/>
    <s v="CONTABILIZACION ORDENES DE TRANSFERENCIA GRACOS"/>
    <m/>
    <m/>
    <m/>
    <m/>
    <m/>
    <m/>
    <n v="5337679.43"/>
    <n v="0"/>
    <s v="NO_CONCILIADO"/>
  </r>
  <r>
    <x v="50"/>
    <m/>
    <x v="50"/>
    <x v="18"/>
    <s v="T04413980001"/>
    <s v="DEV"/>
    <n v="441398"/>
    <m/>
    <s v="CONTABILIZACION ORDENES DE TRANSFERENCIA GRACOS"/>
    <m/>
    <m/>
    <m/>
    <m/>
    <m/>
    <m/>
    <n v="5337679.43"/>
    <n v="0"/>
    <s v="NO_CONCILIADO"/>
  </r>
  <r>
    <x v="50"/>
    <m/>
    <x v="50"/>
    <x v="18"/>
    <s v="T04414000001"/>
    <s v="DEV"/>
    <n v="441400"/>
    <m/>
    <s v="CONTABILIZACION ORDENES DE TRANSFERENCIA GRACOS"/>
    <m/>
    <m/>
    <m/>
    <m/>
    <m/>
    <m/>
    <n v="5337679.43"/>
    <n v="0"/>
    <s v="NO_CONCILIADO"/>
  </r>
  <r>
    <x v="50"/>
    <m/>
    <x v="50"/>
    <x v="18"/>
    <s v="T04414020001"/>
    <s v="DEV"/>
    <n v="441402"/>
    <m/>
    <s v="CONTABILIZACION ORDENES DE TRANSFERENCIA GRACOS"/>
    <m/>
    <m/>
    <m/>
    <m/>
    <m/>
    <m/>
    <n v="14660563.49"/>
    <n v="0"/>
    <s v="NO_CONCILIADO"/>
  </r>
  <r>
    <x v="50"/>
    <m/>
    <x v="50"/>
    <x v="18"/>
    <s v="T04414040001"/>
    <s v="DEV"/>
    <n v="441404"/>
    <m/>
    <s v="CONTABILIZACION ORDENES DE TRANSFERENCIA GRACOS"/>
    <m/>
    <m/>
    <m/>
    <m/>
    <m/>
    <m/>
    <n v="14660563.49"/>
    <n v="0"/>
    <s v="NO_CONCILIADO"/>
  </r>
  <r>
    <x v="50"/>
    <m/>
    <x v="50"/>
    <x v="18"/>
    <s v="T04414060001"/>
    <s v="DEV"/>
    <n v="441406"/>
    <m/>
    <s v="CONTABILIZACION ORDENES DE TRANSFERENCIA GRACOS"/>
    <m/>
    <m/>
    <m/>
    <m/>
    <m/>
    <m/>
    <n v="14660563.49"/>
    <n v="0"/>
    <s v="NO_CONCILIADO"/>
  </r>
  <r>
    <x v="50"/>
    <m/>
    <x v="50"/>
    <x v="18"/>
    <s v="T04414080001"/>
    <s v="DEV"/>
    <n v="441408"/>
    <m/>
    <s v="CONTABILIZACION ORDENES DE TRANSFERENCIA GRACOS"/>
    <m/>
    <m/>
    <m/>
    <m/>
    <m/>
    <m/>
    <n v="14660563.49"/>
    <n v="0"/>
    <s v="NO_CONCILIADO"/>
  </r>
  <r>
    <x v="50"/>
    <m/>
    <x v="50"/>
    <x v="18"/>
    <s v="T04414100001"/>
    <s v="DEV"/>
    <n v="441410"/>
    <m/>
    <s v="CONTABILIZACION ORDENES DE TRANSFERENCIA GRACOS"/>
    <m/>
    <m/>
    <m/>
    <m/>
    <m/>
    <m/>
    <n v="14660563.49"/>
    <n v="0"/>
    <s v="NO_CONCILIADO"/>
  </r>
  <r>
    <x v="50"/>
    <m/>
    <x v="50"/>
    <x v="18"/>
    <s v="T04414120001"/>
    <s v="DEV"/>
    <n v="441412"/>
    <m/>
    <s v="CONTABILIZACION ORDENES DE TRANSFERENCIA GRACOS"/>
    <m/>
    <m/>
    <m/>
    <m/>
    <m/>
    <m/>
    <n v="2697261.59"/>
    <n v="0"/>
    <s v="NO_CONCILIADO"/>
  </r>
  <r>
    <x v="50"/>
    <m/>
    <x v="50"/>
    <x v="18"/>
    <s v="T04414140001"/>
    <s v="DEV"/>
    <n v="441414"/>
    <m/>
    <s v="CONTABILIZACION ORDENES DE TRANSFERENCIA GRACOS"/>
    <m/>
    <m/>
    <m/>
    <m/>
    <m/>
    <m/>
    <n v="2697261.59"/>
    <n v="0"/>
    <s v="NO_CONCILIADO"/>
  </r>
  <r>
    <x v="50"/>
    <m/>
    <x v="50"/>
    <x v="18"/>
    <s v="T04414160001"/>
    <s v="DEV"/>
    <n v="441416"/>
    <m/>
    <s v="CONTABILIZACION ORDENES DE TRANSFERENCIA GRACOS"/>
    <m/>
    <m/>
    <m/>
    <m/>
    <m/>
    <m/>
    <n v="2697261.59"/>
    <n v="0"/>
    <s v="NO_CONCILIADO"/>
  </r>
  <r>
    <x v="50"/>
    <m/>
    <x v="50"/>
    <x v="18"/>
    <s v="T04414180001"/>
    <s v="DEV"/>
    <n v="441418"/>
    <m/>
    <s v="CONTABILIZACION ORDENES DE TRANSFERENCIA GRACOS"/>
    <m/>
    <m/>
    <m/>
    <m/>
    <m/>
    <m/>
    <n v="2697261.59"/>
    <n v="0"/>
    <s v="NO_CONCILIADO"/>
  </r>
  <r>
    <x v="50"/>
    <m/>
    <x v="50"/>
    <x v="18"/>
    <s v="T04414200001"/>
    <s v="DEV"/>
    <n v="441420"/>
    <m/>
    <s v="CONTABILIZACION ORDENES DE TRANSFERENCIA GRACOS"/>
    <m/>
    <m/>
    <m/>
    <m/>
    <m/>
    <m/>
    <n v="2697261.59"/>
    <n v="0"/>
    <s v="NO_CONCILIADO"/>
  </r>
  <r>
    <x v="50"/>
    <m/>
    <x v="50"/>
    <x v="18"/>
    <s v="T04414220001"/>
    <s v="DEV"/>
    <n v="441422"/>
    <m/>
    <s v="CONTABILIZACION ORDENES DE TRANSFERENCIA GRACOS"/>
    <m/>
    <m/>
    <m/>
    <m/>
    <m/>
    <m/>
    <n v="1775773.77"/>
    <n v="0"/>
    <s v="NO_CONCILIADO"/>
  </r>
  <r>
    <x v="50"/>
    <m/>
    <x v="50"/>
    <x v="18"/>
    <s v="T04414240001"/>
    <s v="DEV"/>
    <n v="441424"/>
    <m/>
    <s v="CONTABILIZACION ORDENES DE TRANSFERENCIA GRACOS"/>
    <m/>
    <m/>
    <m/>
    <m/>
    <m/>
    <m/>
    <n v="87154.93"/>
    <n v="0"/>
    <s v="NO_CONCILIADO"/>
  </r>
  <r>
    <x v="50"/>
    <m/>
    <x v="50"/>
    <x v="18"/>
    <s v="T04414260001"/>
    <s v="DEV"/>
    <n v="441426"/>
    <m/>
    <s v="CONTABILIZACION ORDENES DE TRANSFERENCIA GRACOS"/>
    <m/>
    <m/>
    <m/>
    <m/>
    <m/>
    <m/>
    <n v="1925990.69"/>
    <n v="0"/>
    <s v="NO_CONCILIADO"/>
  </r>
  <r>
    <x v="50"/>
    <m/>
    <x v="50"/>
    <x v="18"/>
    <s v="T04414280001"/>
    <s v="DEV"/>
    <n v="441428"/>
    <m/>
    <s v="CONTABILIZACION ORDENES DE TRANSFERENCIA GRACOS"/>
    <m/>
    <m/>
    <m/>
    <m/>
    <m/>
    <m/>
    <n v="799343.66"/>
    <n v="0"/>
    <s v="NO_CONCILIADO"/>
  </r>
  <r>
    <x v="50"/>
    <m/>
    <x v="50"/>
    <x v="18"/>
    <s v="T04414300001"/>
    <s v="DEV"/>
    <n v="441430"/>
    <m/>
    <s v="CONTABILIZACION ORDENES DE TRANSFERENCIA GRACOS"/>
    <m/>
    <m/>
    <m/>
    <m/>
    <m/>
    <m/>
    <n v="2195491.34"/>
    <n v="0"/>
    <s v="NO_CONCILIADO"/>
  </r>
  <r>
    <x v="50"/>
    <m/>
    <x v="50"/>
    <x v="18"/>
    <s v="T04414320001"/>
    <s v="DEV"/>
    <n v="441432"/>
    <m/>
    <s v="CONTABILIZACION ORDENES DE TRANSFERENCIA GRACOS"/>
    <m/>
    <m/>
    <m/>
    <m/>
    <m/>
    <m/>
    <n v="4131633.6"/>
    <n v="0"/>
    <s v="NO_CONCILIADO"/>
  </r>
  <r>
    <x v="50"/>
    <m/>
    <x v="50"/>
    <x v="18"/>
    <s v="T04414340001"/>
    <s v="DEV"/>
    <n v="441434"/>
    <m/>
    <s v="CONTABILIZACION ORDENES DE TRANSFERENCIA GRACOS"/>
    <m/>
    <m/>
    <m/>
    <m/>
    <m/>
    <m/>
    <n v="5108176.4800000004"/>
    <n v="0"/>
    <s v="NO_CONCILIADO"/>
  </r>
  <r>
    <x v="50"/>
    <m/>
    <x v="50"/>
    <x v="18"/>
    <s v="T04414360001"/>
    <s v="DEV"/>
    <n v="441436"/>
    <m/>
    <s v="CONTABILIZACION ORDENES DE TRANSFERENCIA GRACOS"/>
    <m/>
    <m/>
    <m/>
    <m/>
    <m/>
    <m/>
    <n v="102470.02"/>
    <n v="0"/>
    <s v="NO_CONCILIADO"/>
  </r>
  <r>
    <x v="50"/>
    <m/>
    <x v="50"/>
    <x v="18"/>
    <s v="T04414440001"/>
    <s v="DEV"/>
    <n v="441444"/>
    <m/>
    <s v="CONTABILIZACION ORDENES DE TRANSFERENCIA GRACOS"/>
    <m/>
    <m/>
    <m/>
    <m/>
    <m/>
    <m/>
    <n v="2352590.56"/>
    <n v="0"/>
    <s v="NO_CONCILIADO"/>
  </r>
  <r>
    <x v="50"/>
    <m/>
    <x v="50"/>
    <x v="18"/>
    <s v="T04414380001"/>
    <s v="DEV"/>
    <n v="441438"/>
    <m/>
    <s v="CONTABILIZACION ORDENES DE TRANSFERENCIA GRACOS"/>
    <m/>
    <m/>
    <m/>
    <m/>
    <m/>
    <m/>
    <n v="368140.87"/>
    <n v="0"/>
    <s v="NO_CONCILIADO"/>
  </r>
  <r>
    <x v="50"/>
    <m/>
    <x v="50"/>
    <x v="18"/>
    <s v="T04414400001"/>
    <s v="DEV"/>
    <n v="441440"/>
    <m/>
    <s v="CONTABILIZACION ORDENES DE TRANSFERENCIA GRACOS"/>
    <m/>
    <m/>
    <m/>
    <m/>
    <m/>
    <m/>
    <n v="1011142.05"/>
    <n v="0"/>
    <s v="NO_CONCILIADO"/>
  </r>
  <r>
    <x v="50"/>
    <m/>
    <x v="50"/>
    <x v="18"/>
    <s v="T04414420001"/>
    <s v="DEV"/>
    <n v="441442"/>
    <m/>
    <s v="CONTABILIZACION ORDENES DE TRANSFERENCIA GRACOS"/>
    <m/>
    <m/>
    <m/>
    <m/>
    <m/>
    <m/>
    <n v="5134898.8600000003"/>
    <n v="0"/>
    <s v="NO_CONCILIADO"/>
  </r>
  <r>
    <x v="50"/>
    <m/>
    <x v="50"/>
    <x v="18"/>
    <s v="T04414460001"/>
    <s v="DEV"/>
    <n v="441446"/>
    <m/>
    <s v="CONTABILIZACION ORDENES DE TRANSFERENCIA GRACOS"/>
    <m/>
    <m/>
    <m/>
    <m/>
    <m/>
    <m/>
    <n v="2594791.5699999998"/>
    <n v="0"/>
    <s v="NO_CONCILIADO"/>
  </r>
  <r>
    <x v="50"/>
    <m/>
    <x v="50"/>
    <x v="18"/>
    <s v="T04414480001"/>
    <s v="DEV"/>
    <n v="441448"/>
    <m/>
    <s v="CONTABILIZACION ORDENES DE TRANSFERENCIA GRACOS"/>
    <m/>
    <m/>
    <m/>
    <m/>
    <m/>
    <m/>
    <n v="17166136.440000001"/>
    <n v="0"/>
    <s v="NO_CONCILIADO"/>
  </r>
  <r>
    <x v="50"/>
    <m/>
    <x v="50"/>
    <x v="18"/>
    <s v="T04414500001"/>
    <s v="DEV"/>
    <n v="441450"/>
    <m/>
    <s v="CONTABILIZACION ORDENES DE TRANSFERENCIA GRACOS"/>
    <m/>
    <m/>
    <m/>
    <m/>
    <m/>
    <m/>
    <n v="44020236.390000001"/>
    <n v="0"/>
    <s v="NO_CONCILIADO"/>
  </r>
  <r>
    <x v="50"/>
    <m/>
    <x v="50"/>
    <x v="18"/>
    <s v="T04414520001"/>
    <s v="DEV"/>
    <n v="441452"/>
    <m/>
    <s v="CONTABILIZACION ORDENES DE TRANSFERENCIA GRACOS"/>
    <m/>
    <m/>
    <m/>
    <m/>
    <m/>
    <m/>
    <n v="581.04"/>
    <n v="0"/>
    <s v="NO_CONCILIADO"/>
  </r>
  <r>
    <x v="50"/>
    <m/>
    <x v="50"/>
    <x v="18"/>
    <s v="T04414540001"/>
    <s v="DEV"/>
    <n v="441454"/>
    <m/>
    <s v="CONTABILIZACION ORDENES DE TRANSFERENCIA GRACOS"/>
    <m/>
    <m/>
    <m/>
    <m/>
    <m/>
    <m/>
    <n v="15294.23"/>
    <n v="0"/>
    <s v="NO_CONCILIADO"/>
  </r>
  <r>
    <x v="50"/>
    <m/>
    <x v="50"/>
    <x v="18"/>
    <s v="T04414560001"/>
    <s v="DEV"/>
    <n v="441456"/>
    <m/>
    <s v="CONTABILIZACION ORDENES DE TRANSFERENCIA GRACOS"/>
    <m/>
    <m/>
    <m/>
    <m/>
    <m/>
    <m/>
    <n v="4183.9799999999996"/>
    <n v="0"/>
    <s v="NO_CONCILIADO"/>
  </r>
  <r>
    <x v="50"/>
    <m/>
    <x v="50"/>
    <x v="18"/>
    <s v="T04414580001"/>
    <s v="DEV"/>
    <n v="441458"/>
    <m/>
    <s v="CONTABILIZACION ORDENES DE TRANSFERENCIA GRACOS"/>
    <m/>
    <m/>
    <m/>
    <m/>
    <m/>
    <m/>
    <n v="5405.34"/>
    <n v="0"/>
    <s v="NO_CONCILIADO"/>
  </r>
  <r>
    <x v="50"/>
    <m/>
    <x v="50"/>
    <x v="18"/>
    <s v="T04414600001"/>
    <s v="DEV"/>
    <n v="441460"/>
    <m/>
    <s v="CONTABILIZACION ORDENES DE TRANSFERENCIA GRACOS"/>
    <m/>
    <m/>
    <m/>
    <m/>
    <m/>
    <m/>
    <n v="35266.370000000003"/>
    <n v="0"/>
    <s v="NO_CONCILIADO"/>
  </r>
  <r>
    <x v="50"/>
    <m/>
    <x v="50"/>
    <x v="18"/>
    <s v="T04414620001"/>
    <s v="DEV"/>
    <n v="441462"/>
    <m/>
    <s v="CONTABILIZACION ORDENES DE TRANSFERENCIA GRACOS"/>
    <m/>
    <m/>
    <m/>
    <m/>
    <m/>
    <m/>
    <n v="42007.35"/>
    <n v="0"/>
    <s v="NO_CONCILIADO"/>
  </r>
  <r>
    <x v="50"/>
    <m/>
    <x v="50"/>
    <x v="18"/>
    <s v="T04414640001"/>
    <s v="DEV"/>
    <n v="441464"/>
    <m/>
    <s v="CONTABILIZACION ORDENES DE TRANSFERENCIA GRACOS"/>
    <m/>
    <m/>
    <m/>
    <m/>
    <m/>
    <m/>
    <n v="50165.53"/>
    <n v="0"/>
    <s v="NO_CONCILIADO"/>
  </r>
  <r>
    <x v="50"/>
    <m/>
    <x v="50"/>
    <x v="18"/>
    <s v="T04414660001"/>
    <s v="DEV"/>
    <n v="441466"/>
    <m/>
    <s v="CONTABILIZACION ORDENES DE TRANSFERENCIA GRACOS"/>
    <m/>
    <m/>
    <m/>
    <m/>
    <m/>
    <m/>
    <n v="1221.3499999999999"/>
    <n v="0"/>
    <s v="NO_CONCILIADO"/>
  </r>
  <r>
    <x v="50"/>
    <m/>
    <x v="50"/>
    <x v="18"/>
    <s v="T04414680001"/>
    <s v="DEV"/>
    <n v="441468"/>
    <m/>
    <s v="CONTABILIZACION ORDENES DE TRANSFERENCIA GRACOS"/>
    <m/>
    <m/>
    <m/>
    <m/>
    <m/>
    <m/>
    <n v="9965.25"/>
    <n v="0"/>
    <s v="NO_CONCILIADO"/>
  </r>
  <r>
    <x v="50"/>
    <m/>
    <x v="50"/>
    <x v="18"/>
    <s v="T04414700001"/>
    <s v="DEV"/>
    <n v="441470"/>
    <m/>
    <s v="CONTABILIZACION ORDENES DE TRANSFERENCIA GRACOS"/>
    <m/>
    <m/>
    <m/>
    <m/>
    <m/>
    <m/>
    <n v="27370.71"/>
    <n v="0"/>
    <s v="NO_CONCILIADO"/>
  </r>
  <r>
    <x v="45"/>
    <m/>
    <x v="45"/>
    <x v="18"/>
    <s v="S10530510003"/>
    <s v="COB"/>
    <n v="1053051"/>
    <m/>
    <s v="||TRANSFERENCIA DEL EXTERIOR SEGUN MENSAJE SWIFT N° 1333 DE LA FECHA Y NOTA CITE: DGAC-10774/2022 DE FECHA 31/03/2022. (HRE-TGL-5031) REMITIDA POR DIRECCIÓN GENERAL DE AERONAUTICA CIVIL. (SECTOR PÚBLICO - SOBREVUELOS) DEBITO DE LA LIBRETA 0117012001 DGAC, REPOSICIÓN DE ÚTILES DE ESCRITORIO"/>
    <m/>
    <m/>
    <m/>
    <m/>
    <m/>
    <m/>
    <n v="50"/>
    <n v="0"/>
    <s v="NO_CONCILIADO"/>
  </r>
  <r>
    <x v="45"/>
    <m/>
    <x v="45"/>
    <x v="18"/>
    <s v="S10531010003"/>
    <s v="COB"/>
    <n v="1053101"/>
    <m/>
    <s v="||TRANSFERENCIA DE FONDOS S/G MENSAJE SWIFT NRO.1403 Y NOTA: DGAC-10774/2022 DE FECHA 31/3/2022 (HRE-TGL-5031) ENVIADO POR LA DIRECCION GENERAL DE LA AERONAUTICA CIVIL.(SECTOR PÚBLICO-SOBREVUELOS). DEBITO DE LA LIBRETA 0117012001 DGAC, REPOSICION ÚTILES DE ESCRITORIO."/>
    <m/>
    <m/>
    <m/>
    <m/>
    <m/>
    <m/>
    <n v="50"/>
    <n v="0"/>
    <s v="NO_CONCILIADO"/>
  </r>
  <r>
    <x v="45"/>
    <m/>
    <x v="45"/>
    <x v="18"/>
    <s v="S10531030003"/>
    <s v="COB"/>
    <n v="1053103"/>
    <m/>
    <s v="||TRANSFERENCIA DEL EXTERIOR SEGUN MENSAJES SWIFT NROS. 1401 Y 1400 DE LA FECHA Y NOTA CITE: DGAC-10774/2022 DE FECHA 31/03/2022. (HRE-TGL-5031) REMITIDA POR DIRECCIÓN GENERAL DE AERONAUTICA CIVIL. (SECTOR PÚBLICO - SOBREVUELOS) DEBITO DE LA LIBRETA 0117012001 DGAC, REPOSICIÓN DE ÚTILES DE ESCRITORIO"/>
    <m/>
    <m/>
    <m/>
    <m/>
    <m/>
    <m/>
    <n v="50"/>
    <n v="0"/>
    <s v="NO_CONCILIADO"/>
  </r>
  <r>
    <x v="44"/>
    <m/>
    <x v="44"/>
    <x v="18"/>
    <s v="S10530920003"/>
    <s v="COB"/>
    <n v="1053092"/>
    <m/>
    <s v="||PAGO A EXIMBANK CHINA POPULAR PRESTAMO PBC 2015 (08) 350 VCTO 21-01-2023 POR CUENTA DE TGN, VALOR 27-01-2023 USD 23.918.770,20 CTA. 3987 CUENTA ÚNICA DEL TESORO LIB. 00099021001 REF.: COMISIONES BANCARIAS"/>
    <m/>
    <m/>
    <m/>
    <m/>
    <m/>
    <m/>
    <n v="115127.94"/>
    <n v="0"/>
    <s v="NO_CONCILIADO"/>
  </r>
  <r>
    <x v="20"/>
    <m/>
    <x v="20"/>
    <x v="19"/>
    <s v="Q17545640002"/>
    <s v="CRV"/>
    <n v="1754564"/>
    <m/>
    <s v="NUMERO DE LIBRETA CUT: 00086071101 OPERACIÓN E75 TRANSFERENCIA DE LA CUENTA FISCAL BUN A LA CUT EN MN TRANSFERENCIA DE FONDOS A SOLICITUD DE: GOBIERNO AUTONOMO MUNICIPAL DE EL ALTO CITE: DTM/UT/NE/4/2023 CUENTA CUT 3987 LIBRETA NÂ° 00086071101 MMAYA-BS OTROS INGRESOS FUNCIONAMIENTO UCP CAF"/>
    <m/>
    <m/>
    <m/>
    <m/>
    <m/>
    <m/>
    <n v="0"/>
    <n v="43909.07"/>
    <s v="NO_CONCILIADO"/>
  </r>
  <r>
    <x v="47"/>
    <m/>
    <x v="47"/>
    <x v="19"/>
    <s v="F0011789"/>
    <s v="NTE"/>
    <n v="5123648"/>
    <m/>
    <s v="A:00041031107 A: 00041031107 Transferencia que realizamos a solicitud del Instituto Boliviano de Metrología dependiente del Ministerio de Desarrollo Productivo y Economía Plural mediante nota CITE: IBMETRO-DAF-NE-0013/2023 e Informe Técnico IBMETRO-DAF-INF-0040/2023-00173, correspondiente a recursos por la Venta de Servicios mismas que debieron ser depositados a la cuenta recaudadora y no así a la cuenta de fondo rotativo (H.R. 6-1340-R)."/>
    <m/>
    <m/>
    <m/>
    <m/>
    <m/>
    <m/>
    <n v="0"/>
    <n v="14735"/>
    <s v="NO_CONCILIADO"/>
  </r>
  <r>
    <x v="45"/>
    <m/>
    <x v="45"/>
    <x v="19"/>
    <s v="S10532170003"/>
    <s v="COB"/>
    <n v="1053217"/>
    <m/>
    <s v="||TRANSFERENCIA DE FONDOS S/G. MENSAJES SWIFT NROS. 1487 Y 1485 DE LA FECHA, Y NOTA REMITIDA POR LA DIRECCIÓN GENERAL DE AERONAUTICA CIVIL CITE: DGAC-10774/2022 DE FECHA 31/03/2022 (HRE-TGL-5031) (SECTOR PÚBLICO - SOBREVUELOS). DÉBITO DE LA LIBRETA 0117012001 DGAC, REPOSICIÓN ÚTILES DE ESCRITORIO."/>
    <m/>
    <m/>
    <m/>
    <m/>
    <m/>
    <m/>
    <n v="50"/>
    <n v="0"/>
    <s v="NO_CONCILIADO"/>
  </r>
  <r>
    <x v="13"/>
    <m/>
    <x v="13"/>
    <x v="20"/>
    <s v="J05354850001"/>
    <s v="NTE"/>
    <n v="5133934"/>
    <m/>
    <s v="De: 00099021001 De: 00099021001 A: 0759069001 Transferencia de recursos para la reposición de recursos que fueron transferidos a la Libreta de RROO en fecha 09-01-2023 (adjunto reporte)."/>
    <m/>
    <m/>
    <m/>
    <m/>
    <m/>
    <m/>
    <n v="350000000"/>
    <n v="0"/>
    <s v="NO_CONCILIADO"/>
  </r>
  <r>
    <x v="44"/>
    <m/>
    <x v="44"/>
    <x v="20"/>
    <s v="G21553500003"/>
    <s v="COB"/>
    <n v="17060"/>
    <m/>
    <s v="PAGO A AFD PRÉSTAMO CBO 1020 01 B VCTO. 31-01-2023 POR CUENTA DE TGN , NTI. 017060 VALOR 31-01-2023 INTERESES EUR 290.106,66 COMISIONES EUR 13.161,39 CTA. 3987 CUENTA UNICA DEL TESORO LIB. 00099021001 REF.: COMISIONES BANCARIAS"/>
    <m/>
    <m/>
    <m/>
    <m/>
    <m/>
    <m/>
    <n v="1850.68"/>
    <n v="0"/>
    <s v="NO_CONCILIADO"/>
  </r>
  <r>
    <x v="44"/>
    <m/>
    <x v="44"/>
    <x v="20"/>
    <s v="F0011804"/>
    <s v="NTE"/>
    <n v="5133636"/>
    <m/>
    <s v="A:00099021001 TRANSFERENCIA DE RECUPERACIONES SEGÚN NOTA GEF-LCR-DYF-0022-NOT/23 POR CONCEPTO DE PAGO DE INTERES DE ACUERDO A CONTRATO DE FIDEICOMISO “ACCESOS SEGUROS VIVIR BIEN” CORRESPONDIENTE AL GAD COCHABAMBA."/>
    <m/>
    <m/>
    <m/>
    <m/>
    <m/>
    <m/>
    <n v="0"/>
    <n v="323261.11"/>
    <s v="NO_CONCILIADO"/>
  </r>
  <r>
    <x v="44"/>
    <m/>
    <x v="44"/>
    <x v="20"/>
    <s v="F0011800"/>
    <s v="NTE"/>
    <n v="5133644"/>
    <m/>
    <s v="A:00099021001 TRANSFERENCIA DE RECUPERACIONES SEGÚN NOTA GEF-LCR-DYF-0022-NOT/23 POR CONCEPTO DE PAGO DE CAPITAL E INTERES DE ACUERDO A CONTRATO DE FIDEICOMISO “ACCESOS SEGUROS VIVIR BIEN” CORRESPONDIENTE AL GAD COCHABAMBA."/>
    <m/>
    <m/>
    <m/>
    <m/>
    <m/>
    <m/>
    <n v="0"/>
    <n v="15022145.689999999"/>
    <s v="NO_CONCILIADO"/>
  </r>
  <r>
    <x v="44"/>
    <m/>
    <x v="44"/>
    <x v="20"/>
    <s v="F0011804"/>
    <s v="NTE"/>
    <n v="5133634"/>
    <m/>
    <s v="A:00099021001 TRANSFERENCIA DE RECUPERACIONES SEGÚN NOTA GEF-LCR-DYF-0022-NOT/23 POR CONCEPTO DE PAGO DE CAPITAL E INTERES DE ACUERDO A CONTRATO DE FIDEICOMISO “ACCESOS SEGUROS VIVIR BIEN” CORRESPONDIENTE AL GAM SANTA CRUZ."/>
    <m/>
    <m/>
    <m/>
    <m/>
    <m/>
    <m/>
    <n v="0"/>
    <n v="7476173.2599999998"/>
    <s v="NO_CONCILIADO"/>
  </r>
  <r>
    <x v="44"/>
    <m/>
    <x v="44"/>
    <x v="20"/>
    <s v="F0011800"/>
    <s v="NTE"/>
    <n v="5133638"/>
    <m/>
    <s v="A:00099021001 TRANSFERENCIA DE RECUPERACIONES SEGÚN NOTA GEF-LCR-DYF-0022-NOT/23 POR CONCEPTO DE PAGO DE CAPITAL E INTERES DE ACUERDO A CONTRATO DE FIDEICOMISO “ACCESOS SEGUROS VIVIR BIEN” CORRESPONDIENTE AL GAM COBIJA."/>
    <m/>
    <m/>
    <m/>
    <m/>
    <m/>
    <m/>
    <n v="0"/>
    <n v="1748759.19"/>
    <s v="NO_CONCILIADO"/>
  </r>
  <r>
    <x v="44"/>
    <m/>
    <x v="44"/>
    <x v="20"/>
    <s v="F0011800"/>
    <s v="NTE"/>
    <n v="5133640"/>
    <m/>
    <s v="A:00099021001 TRANSFERENCIA DE RECUPERACIONES SEGÚN NOTA GEF-LCR-DYF-0022-NOT/23 POR CONCEPTO DE PAGO DE CAPITAL E INTERES DE ACUERDO A CONTRATO DE FIDEICOMISO “ACCESOS SEGUROS VIVIR BIEN” CORRESPONDIENTE AL GAD LA PAZ."/>
    <m/>
    <m/>
    <m/>
    <m/>
    <m/>
    <m/>
    <n v="0"/>
    <n v="4267242.4800000004"/>
    <s v="NO_CONCILIADO"/>
  </r>
  <r>
    <x v="44"/>
    <m/>
    <x v="44"/>
    <x v="20"/>
    <s v="F0011800"/>
    <s v="NTE"/>
    <n v="5133642"/>
    <m/>
    <s v="A:00099021001 TRANSFERENCIA DE RECUPERACIONES SEGÚN NOTA GEF-LCR-DYF-0022-NOT/23 POR CONCEPTO DE PAGO DE CAPITAL E INTERES DE ACUERDO A CONTRATO DE FIDEICOMISO “ACCESOS SEGUROS VIVIR BIEN” CORRESPONDIENTE AL GAD LA PAZ."/>
    <m/>
    <m/>
    <m/>
    <m/>
    <m/>
    <m/>
    <n v="0"/>
    <n v="971571.22"/>
    <s v="NO_CONCILIADO"/>
  </r>
  <r>
    <x v="44"/>
    <m/>
    <x v="44"/>
    <x v="20"/>
    <s v="S10533630002"/>
    <s v="CRV"/>
    <n v="1053363"/>
    <m/>
    <s v="'TRANSFERENCIA DE FONDOS||EN ATENCION A NOTA CITE MEFP/VTCP/DGCP/UODP N°125/2023 DE LA FECHA (HRE-TSO-182) ENVIADO POR EL MINISTERIO DE ECONOMIA Y FINANZAS PUBLICAS. ORDEN DE PAGO - COSTO POR AMPLIACION DE PLAZO DE DESEMBOLSOS DE CREDITOS EXTERNOS - ELAPAS A LA LIBRETA N°00099021001 TGN - RECURSOS ORDINARIOS"/>
    <m/>
    <m/>
    <m/>
    <m/>
    <m/>
    <m/>
    <n v="0"/>
    <n v="83139.009999999995"/>
    <s v="NO_CONCILIADO"/>
  </r>
  <r>
    <x v="9"/>
    <m/>
    <x v="9"/>
    <x v="20"/>
    <s v="G21560990001"/>
    <s v="CVD"/>
    <n v="2156099"/>
    <m/>
    <s v="COBRO COSTOS DE PAPELERIA POR REGULARIZACION DE TRANSFERENCIA DEL EXTERIOR POR ORDEN DE MONTE ALEGRE S.A., FECHA VALOR 27/01/2023 REF:GARANTIA DE CUMPLIMIENTO DE CONTRATO LIB. 00513012004 LBP-YPFB-UNICOMERCIAL (4030005415/1-2188907)"/>
    <m/>
    <m/>
    <m/>
    <m/>
    <m/>
    <m/>
    <n v="50"/>
    <n v="0"/>
    <s v="NO_CONCILIADO"/>
  </r>
  <r>
    <x v="45"/>
    <m/>
    <x v="45"/>
    <x v="20"/>
    <s v="S10533450003"/>
    <s v="COB"/>
    <n v="1053345"/>
    <m/>
    <s v="||TRANSFERENCIA DE FONDOS S/G MENSAJE SWIFT NRO. 1647 DE LA FECHA Y NOTA CITE DGAC/10774/2022 DE F.31.03.2022 (HRE-TGL-5031) DE LA DIRECCION GENERAL DE AERONAUTICA CIVIL (SECTOR PÚBLICO- SOBREVUELOS). DEBITO DE LA LIBRETA 0117012001 DGAC, REPOSICIÓN DE ÚTILES DE ESCRITORIO."/>
    <m/>
    <m/>
    <m/>
    <m/>
    <m/>
    <m/>
    <n v="50"/>
    <n v="0"/>
    <s v="NO_CONCILIADO"/>
  </r>
  <r>
    <x v="45"/>
    <m/>
    <x v="45"/>
    <x v="20"/>
    <s v="S10533560003"/>
    <s v="COB"/>
    <n v="1053356"/>
    <m/>
    <s v="||TRANSFERENCIA DE FONDOS S/G MENSAJES SWIFTS NROS.1649 Y 1651 ,EN ATENCION A NOTA: DGAC-10774/2022 DE FECHA 31/3/2022 (HRE-TGL-5031) ENVIADO POR LA DIRECCION GENERAL DE LA AERONAUTICA CIVIL.(SECTOR PÚBLICO-SOBREVUELOS). DEBITO DE LA LIBRETA 0117012001 DGAC, REPOSICION ÚTILES DE ESCRITORIO."/>
    <m/>
    <m/>
    <m/>
    <m/>
    <m/>
    <m/>
    <n v="50"/>
    <n v="0"/>
    <s v="NO_CONCILIADO"/>
  </r>
  <r>
    <x v="48"/>
    <m/>
    <x v="48"/>
    <x v="20"/>
    <s v="S10534780001"/>
    <s v="COB"/>
    <n v="1053478"/>
    <m/>
    <s v="COBRO DE||ÚTILES DE ESCRITORIO POR LA ELABORACIÓN DEL COMPROBANTE CONTABLE N°1053476 POR PAGO A VCTO DE INT. Y ANTICIPADO DE CAP. DEL CRED. EXTRA. AL FNDR CONTRATO SANO N°350/2015 Y MODIF, SG CITE: DE-GEF-LCR-DYF-0492-CAR/23 COSTO ÚTILES DE ESCRITORIO DE LA CUT N°3987 LIBRETA N°00862012001 FNDR-ADMINISTRACIÓN"/>
    <m/>
    <m/>
    <m/>
    <m/>
    <m/>
    <m/>
    <n v="50"/>
    <n v="0"/>
    <s v="NO_CONCILIADO"/>
  </r>
  <r>
    <x v="51"/>
    <m/>
    <x v="51"/>
    <x v="21"/>
    <s v="O20889700002"/>
    <s v="BOD"/>
    <n v="2088970"/>
    <m/>
    <s v="00099021001 DEPOSITO DE EFECTIVO, DEPOSITANTE: EDWIN E. LAZARO MORALES-AJ, CONCEPTO: DEVOLUCION POR COMPRA DE CAMISA, CUENTA DE DEPOSITO: CUENTA UNICA DEL TESORO"/>
    <m/>
    <m/>
    <m/>
    <m/>
    <m/>
    <m/>
    <n v="0"/>
    <n v="190"/>
    <s v="NO_CONCILIADO"/>
  </r>
  <r>
    <x v="51"/>
    <m/>
    <x v="51"/>
    <x v="21"/>
    <s v="O20889710002"/>
    <s v="BOD"/>
    <n v="2088971"/>
    <m/>
    <s v="00099021001 DEPOSITO DE EFECTIVO, DEPOSITANTE: RODRIGO CONDORI QUISBERT-AJ, CONCEPTO: DEVOLUCION DE REFRIGERIOS MES DICIEMBRE/2022, CUENTA DE DEPOSITO: CUENTA UNICA DEL TESORO"/>
    <m/>
    <m/>
    <m/>
    <m/>
    <m/>
    <m/>
    <n v="0"/>
    <n v="54"/>
    <s v="NO_CONCILIADO"/>
  </r>
  <r>
    <x v="1"/>
    <m/>
    <x v="1"/>
    <x v="21"/>
    <s v="O20889800002"/>
    <s v="BOD"/>
    <n v="2088980"/>
    <m/>
    <s v="00046171101 DEPOSITO DE EFECTIVO, DEPOSITANTE: DGCOM SRL INSUMOS Y MOBILIARIO HOSPITALARIO, CONCEPTO: VENTA DE SERVICIOS, CUENTA DE DEPOSITO: CUENTA UNICA DEL TESORO"/>
    <m/>
    <m/>
    <m/>
    <m/>
    <m/>
    <m/>
    <n v="0"/>
    <n v="5500"/>
    <s v="NO_CONCILIADO"/>
  </r>
  <r>
    <x v="52"/>
    <m/>
    <x v="52"/>
    <x v="21"/>
    <s v="O20889850002"/>
    <s v="BOD"/>
    <n v="2088985"/>
    <m/>
    <s v="00597012001 DEPOSITO DE EFECTIVO, DEPOSITANTE: JUAN FERNANDO AGUILAR LOPEZ, CONCEPTO: DEVOLUCION CUENTAS A COBRAR DE GESTIONES ANTERIORES DE JUAN FERNANDO AGUILAR LOPEZ, CUENTA DE DEPOSITO: CUENTA UNICA DEL TESORO"/>
    <m/>
    <m/>
    <m/>
    <m/>
    <m/>
    <m/>
    <n v="0"/>
    <n v="5.23"/>
    <s v="NO_CONCILIADO"/>
  </r>
  <r>
    <x v="52"/>
    <m/>
    <x v="52"/>
    <x v="21"/>
    <s v="O20889870002"/>
    <s v="BOD"/>
    <n v="2088987"/>
    <m/>
    <s v="00597012001 DEPOSITO DE EFECTIVO, DEPOSITANTE: GUTIERREZ ALEAN JAIME, CONCEPTO: DEVOLUCION CUENTAS A COBRAR DE GESTIONES ANTERIORES DE GUTIERREZ ALCON JAIME, CUENTA DE DEPOSITO: CUENTA UNICA DEL TESORO"/>
    <m/>
    <m/>
    <m/>
    <m/>
    <m/>
    <m/>
    <n v="0"/>
    <n v="6.5"/>
    <s v="NO_CONCILIADO"/>
  </r>
  <r>
    <x v="52"/>
    <m/>
    <x v="52"/>
    <x v="21"/>
    <s v="O20889880002"/>
    <s v="BOD"/>
    <n v="2088988"/>
    <m/>
    <s v="00597012001 DEPOSITO DE EFECTIVO, DEPOSITANTE: BARRIOS ARANDIA MIRTHA NORHA, CONCEPTO: DEVOLUCION CUENTAS A COBRAR DE GESTIONES ANTERIORES DE BARRIOS ARANDIA MIRTHA NORHA, CUENTA DE DEPOSITO: CUENTA UNICA DEL TESORO"/>
    <m/>
    <m/>
    <m/>
    <m/>
    <m/>
    <m/>
    <n v="0"/>
    <n v="2.6"/>
    <s v="NO_CONCILIADO"/>
  </r>
  <r>
    <x v="52"/>
    <m/>
    <x v="52"/>
    <x v="21"/>
    <s v="O20889890002"/>
    <s v="BOD"/>
    <n v="2088989"/>
    <m/>
    <s v="00597012001 DEPOSITO DE EFECTIVO, DEPOSITANTE: ALVARO BELZU BORIS HENRY, CONCEPTO: DEVOLUCION CUENTAS A COBRAR DE GESTIONES ANTERIORES DE ALVARO BELZU BORIS HENRY, CUENTA DE DEPOSITO: CUENTA UNICA DEL TESORO"/>
    <m/>
    <m/>
    <m/>
    <m/>
    <m/>
    <m/>
    <n v="0"/>
    <n v="2.86"/>
    <s v="NO_CONCILIADO"/>
  </r>
  <r>
    <x v="52"/>
    <m/>
    <x v="52"/>
    <x v="21"/>
    <s v="O20889900002"/>
    <s v="BOD"/>
    <n v="2088990"/>
    <m/>
    <s v="00597012001 DEPOSITO DE EFECTIVO, DEPOSITANTE: CASTILLO ARTEAGA MARLENE DENISE, CONCEPTO: DEVOLUCION CUENTAS A COBRAR DE GESTIONES ANTERIORES DE CASTILLO ARTEAGA MARLENE DENISE, CUENTA DE DEPOSITO: CUENTA UNICA DEL TESORO"/>
    <m/>
    <m/>
    <m/>
    <m/>
    <m/>
    <m/>
    <n v="0"/>
    <n v="15.6"/>
    <s v="NO_CONCILIADO"/>
  </r>
  <r>
    <x v="52"/>
    <m/>
    <x v="52"/>
    <x v="21"/>
    <s v="O20889910002"/>
    <s v="BOD"/>
    <n v="2088991"/>
    <m/>
    <s v="00597012001 DEPOSITO DE EFECTIVO, DEPOSITANTE: SANTOS FILEMON COPA CHOQUE, CONCEPTO: DEVOLUCION CUENTAS A COBRAR DE GESTIONES ANTERIORES DE SANTOS FILEMON COPA CHOQUE, CUENTA DE DEPOSITO: CUENTA UNICA DEL TESORO"/>
    <m/>
    <m/>
    <m/>
    <m/>
    <m/>
    <m/>
    <n v="0"/>
    <n v="15.6"/>
    <s v="NO_CONCILIADO"/>
  </r>
  <r>
    <x v="52"/>
    <m/>
    <x v="52"/>
    <x v="21"/>
    <s v="O20889930002"/>
    <s v="BOD"/>
    <n v="2088993"/>
    <m/>
    <s v="00597012001 DEPOSITO DE EFECTIVO, DEPOSITANTE: CARLOS SANTOS GONZALES, CONCEPTO: DEVOLUCION CUENTAS A COBRAR DE GESTIONES ANTERIORES DE CARLOS SANROS GONZALES, CUENTA DE DEPOSITO: CUENTA UNICA DEL TESORO"/>
    <m/>
    <m/>
    <m/>
    <m/>
    <m/>
    <m/>
    <n v="0"/>
    <n v="28.6"/>
    <s v="NO_CONCILIADO"/>
  </r>
  <r>
    <x v="52"/>
    <m/>
    <x v="52"/>
    <x v="21"/>
    <s v="O20889970002"/>
    <s v="BOD"/>
    <n v="2088997"/>
    <m/>
    <s v="00597012001 DEPOSITO DE EFECTIVO, DEPOSITANTE: RICARDO FRONTANILLA PAREDEZ, CONCEPTO: DEVOLUCION CUENTAS A COBRAR DE GESTIONES ANTERIORES DE RICARDO FRONTANILLA PAREDEZ, CUENTA DE DEPOSITO: CUENTA UNICA DEL TESORO"/>
    <m/>
    <m/>
    <m/>
    <m/>
    <m/>
    <m/>
    <n v="0"/>
    <n v="30"/>
    <s v="NO_CONCILIADO"/>
  </r>
  <r>
    <x v="52"/>
    <m/>
    <x v="52"/>
    <x v="21"/>
    <s v="O20889990002"/>
    <s v="BOD"/>
    <n v="2088999"/>
    <m/>
    <s v="00597012001 DEPOSITO DE EFECTIVO, DEPOSITANTE: LAURA HUANCA ROCHA, CONCEPTO: DEVOLUCION CUENTAS A COBRAR DE GESTIONES ANTERIORES DE LAURA HUANCA ROCHA, CUENTA DE DEPOSITO: CUENTA UNICA DEL TESORO"/>
    <m/>
    <m/>
    <m/>
    <m/>
    <m/>
    <m/>
    <n v="0"/>
    <n v="2.6"/>
    <s v="NO_CONCILIADO"/>
  </r>
  <r>
    <x v="52"/>
    <m/>
    <x v="52"/>
    <x v="21"/>
    <s v="O20890000002"/>
    <s v="BOD"/>
    <n v="2089000"/>
    <m/>
    <s v="00597012001 DEPOSITO DE EFECTIVO, DEPOSITANTE: BLADIMIR BAZAN RIVERO, CONCEPTO: DEVOLUCION CUENTAS A COBRAR DE GESTIONES ANTERIORES DE CLADIMIR BAZAN RIVERO, CUENTA DE DEPOSITO: CUENTA UNICA DEL TESORO"/>
    <m/>
    <m/>
    <m/>
    <m/>
    <m/>
    <m/>
    <n v="0"/>
    <n v="0.01"/>
    <s v="NO_CONCILIADO"/>
  </r>
  <r>
    <x v="52"/>
    <m/>
    <x v="52"/>
    <x v="21"/>
    <s v="O20890020002"/>
    <s v="BOD"/>
    <n v="2089002"/>
    <m/>
    <s v="00597012001 DEPOSITO DE EFECTIVO, DEPOSITANTE: JAVIR BLANCO AGAVIR, CONCEPTO: DEVOLUCION CUENTAS A COBRAR DE GESTIONES ANTERIORES DE JAVIER BLANCO AGAVIR, CUENTA DE DEPOSITO: CUENTA UNICA DEL TESORO"/>
    <m/>
    <m/>
    <m/>
    <m/>
    <m/>
    <m/>
    <n v="0"/>
    <n v="0.42"/>
    <s v="NO_CONCILIADO"/>
  </r>
  <r>
    <x v="31"/>
    <m/>
    <x v="31"/>
    <x v="21"/>
    <s v="O20890150002"/>
    <s v="BOD"/>
    <n v="2089015"/>
    <m/>
    <s v="00099021001 DEPOSITO DE EFECTIVO, DEPOSITANTE: ESTHER SERRANO VELASQUEZ, CONCEPTO: DEVOLUCIÓN DEL EXAMEN PREOCUPACIONAL, CUENTA DE DEPOSITO: CUENTA UNICA DEL TESORO /djbr."/>
    <m/>
    <m/>
    <m/>
    <m/>
    <m/>
    <m/>
    <n v="0"/>
    <n v="100"/>
    <s v="NO_CONCILIADO"/>
  </r>
  <r>
    <x v="14"/>
    <m/>
    <x v="14"/>
    <x v="21"/>
    <s v="O20890230002"/>
    <s v="BOD"/>
    <n v="2089023"/>
    <m/>
    <s v="00081011101 DEPOSITO DE EFECTIVO, DEPOSITANTE: MICAELA ANDREA TORREZ ARIÑEZ-MOPSV, CONCEPTO: REPOSICIÓN DE TARJETA DE MARCADO, CUENTA DE DEPOSITO: CUENTA UNICA DEL TESORO"/>
    <m/>
    <m/>
    <m/>
    <m/>
    <m/>
    <m/>
    <n v="0"/>
    <n v="25"/>
    <s v="NO_CONCILIADO"/>
  </r>
  <r>
    <x v="1"/>
    <m/>
    <x v="1"/>
    <x v="21"/>
    <s v="O20890470002"/>
    <s v="BOD"/>
    <n v="2089047"/>
    <m/>
    <s v="00046171101 DEPOSITO DE EFECTIVO, DEPOSITANTE: JOSE EDUARDO RUBIN DE CELIS OCHOA, CONCEPTO: REPOSICION POR REACTIVOS SEGUN CONTRATO AGEMED 017/2021 Y 018/2021 ANGEL P. LAGUNA C, CUENTA DE DEPOSITO: CUENTA UNICA DEL TESORO"/>
    <m/>
    <m/>
    <m/>
    <m/>
    <m/>
    <m/>
    <n v="0"/>
    <n v="1450"/>
    <s v="NO_CONCILIADO"/>
  </r>
  <r>
    <x v="1"/>
    <m/>
    <x v="1"/>
    <x v="21"/>
    <s v="O20890640002"/>
    <s v="BOD"/>
    <n v="2089064"/>
    <m/>
    <s v="00046171101 DEPOSITO DE EFECTIVO, DEPOSITANTE: TEQUIRLAB SRL, CONCEPTO: SANCION POR INCUMPLIMIENTO A REINSCRIPCION GESTION 2021, CUENTA DE DEPOSITO: CUENTA UNICA DEL TESORO"/>
    <m/>
    <m/>
    <m/>
    <m/>
    <m/>
    <m/>
    <n v="0"/>
    <n v="1000"/>
    <s v="NO_CONCILIADO"/>
  </r>
  <r>
    <x v="1"/>
    <m/>
    <x v="1"/>
    <x v="21"/>
    <s v="O20890490002"/>
    <s v="BOD"/>
    <n v="2089049"/>
    <m/>
    <s v="00046171101 DEPOSITO DE EFECTIVO, DEPOSITANTE: NATHALIE ALESSANDRA VEDIA PALENQUE, CONCEPTO: REPOSICION DE REACTIVO SEGUN OC-073/2022 PATRICIA MACHACA ALCON-JOSE E. RUBIN DE CELIS O., CUENTA DE DEPOSITO: CUENTA UNICA DEL TESORO"/>
    <m/>
    <m/>
    <m/>
    <m/>
    <m/>
    <m/>
    <n v="0"/>
    <n v="2400"/>
    <s v="NO_CONCILIADO"/>
  </r>
  <r>
    <x v="0"/>
    <m/>
    <x v="0"/>
    <x v="21"/>
    <s v="O20890570002"/>
    <s v="BOD"/>
    <n v="2089057"/>
    <m/>
    <s v="00099021001 DEPOSITO DE EFECTIVO, DEPOSITANTE: JUAN CARLOS RUIZ RADA, CONCEPTO: PLAN DE PAGO MENSUAL- DEVOLUCION DE COBRO INDEBIDO, CUENTA DE DEPOSITO: CUENTA UNICA DEL TESORO"/>
    <m/>
    <m/>
    <m/>
    <m/>
    <m/>
    <m/>
    <n v="0"/>
    <n v="1613.94"/>
    <s v="NO_CONCILIADO"/>
  </r>
  <r>
    <x v="4"/>
    <m/>
    <x v="4"/>
    <x v="21"/>
    <s v="O20890810002"/>
    <s v="BOD"/>
    <n v="2089081"/>
    <m/>
    <s v="00099021001 DEPOSITO DE EFECTIVO, DEPOSITANTE: LUIS CHAMBI CARI, CONCEPTO: DEVOLUCION DE RETROACTIVO, CUENTA DE DEPOSITO: CUENTA UNICA DEL TESORO /DJBR."/>
    <m/>
    <m/>
    <m/>
    <m/>
    <m/>
    <m/>
    <n v="0"/>
    <n v="610.4"/>
    <s v="NO_CONCILIADO"/>
  </r>
  <r>
    <x v="8"/>
    <m/>
    <x v="8"/>
    <x v="21"/>
    <s v="O20890900002"/>
    <s v="BOD"/>
    <n v="2089090"/>
    <m/>
    <s v="00016011101 DEPOSITO DE EFECTIVO, DEPOSITANTE: LIBRERIA DEL MINISTERIO DE EDUCACION, CONCEPTO: VENTA DE MATERIAL BIBLIOGRAFICO Y O MULTIMEDIA EN LA LIBRERIA DEL MINISTERIO DE EDUCACION, CUENTA DE DEPOSITO: CUENTA UNICA DEL TESORO"/>
    <m/>
    <m/>
    <m/>
    <m/>
    <m/>
    <m/>
    <n v="0"/>
    <n v="90"/>
    <s v="NO_CONCILIADO"/>
  </r>
  <r>
    <x v="20"/>
    <m/>
    <x v="20"/>
    <x v="21"/>
    <s v="O20890920002"/>
    <s v="BOD"/>
    <n v="2089092"/>
    <m/>
    <s v="00086011109 DEPOSITO DE EFECTIVO, DEPOSITANTE: HUGO ZEBALLOS, CONCEPTO: REPOSICION DE CREDENCIAL, CUENTA DE DEPOSITO: CUENTA UNICA DEL TESORO"/>
    <m/>
    <m/>
    <m/>
    <m/>
    <m/>
    <m/>
    <n v="0"/>
    <n v="50"/>
    <s v="NO_CONCILIADO"/>
  </r>
  <r>
    <x v="0"/>
    <m/>
    <x v="0"/>
    <x v="21"/>
    <s v="O20890950002"/>
    <s v="BOD"/>
    <n v="2089095"/>
    <m/>
    <s v="00099021001 DEPOSITO DE EFECTIVO, DEPOSITANTE: JULIO QUISPE PAJSI, CONCEPTO: DEVOLUCION POR DOBLE PERCEPCION, CUENTA DE DEPOSITO: CUENTA UNICA DEL TESORO"/>
    <m/>
    <m/>
    <m/>
    <m/>
    <m/>
    <m/>
    <n v="0"/>
    <n v="2153.25"/>
    <s v="NO_CONCILIADO"/>
  </r>
  <r>
    <x v="1"/>
    <m/>
    <x v="1"/>
    <x v="21"/>
    <s v="O20891080002"/>
    <s v="BOD"/>
    <n v="2089108"/>
    <m/>
    <s v="00046171101 DEPOSITO DE EFECTIVO, DEPOSITANTE: MEDI-DENT S.R.L, CONCEPTO: SANCION JURIDICA, CUENTA DE DEPOSITO: CUENTA UNICA DEL TESORO"/>
    <m/>
    <m/>
    <m/>
    <m/>
    <m/>
    <m/>
    <n v="0"/>
    <n v="8300"/>
    <s v="NO_CONCILIADO"/>
  </r>
  <r>
    <x v="0"/>
    <m/>
    <x v="0"/>
    <x v="21"/>
    <s v="O20891120002"/>
    <s v="BOD"/>
    <n v="2089112"/>
    <m/>
    <s v="00099021001 DEPOSITO DE EFECTIVO, DEPOSITANTE: ANTONIO ARUQUIPA MALLEA, CONCEPTO: DEVOLUCION DE RETROACTIVO, CUENTA DE DEPOSITO: CUENTA UNICA DEL TESORO"/>
    <m/>
    <m/>
    <m/>
    <m/>
    <m/>
    <m/>
    <n v="0"/>
    <n v="290"/>
    <s v="NO_CONCILIADO"/>
  </r>
  <r>
    <x v="1"/>
    <m/>
    <x v="1"/>
    <x v="21"/>
    <s v="O20891140002"/>
    <s v="BOD"/>
    <n v="2089114"/>
    <m/>
    <s v="00046171101 DEPOSITO DE EFECTIVO, DEPOSITANTE: AUDIOTEC, CONCEPTO: SANCIÓN POR INCUMPLIMIENTO A LA NORMA GESTION 2022, CUENTA DE DEPOSITO: CUENTA UNICA DEL TESORO"/>
    <m/>
    <m/>
    <m/>
    <m/>
    <m/>
    <m/>
    <n v="0"/>
    <n v="5000"/>
    <s v="NO_CONCILIADO"/>
  </r>
  <r>
    <x v="41"/>
    <m/>
    <x v="41"/>
    <x v="21"/>
    <s v="O20891300002"/>
    <s v="BOD"/>
    <n v="2089130"/>
    <m/>
    <s v="00099021001 DEPOSITO DE EFECTIVO, DEPOSITANTE: DARIO FLORES ALANOCA, CONCEPTO: DEVOLUCION POR DOBLE PERCEPCION DE DICIEMBRE 2022 A ENERO 2023 MAS DUODECIMAS DE AGUINALDO, CUENTA DE DEPOSITO: CUENTA UNICA DEL TESORO /DJBR."/>
    <m/>
    <m/>
    <m/>
    <m/>
    <m/>
    <m/>
    <n v="0"/>
    <n v="3112.18"/>
    <s v="NO_CONCILIADO"/>
  </r>
  <r>
    <x v="53"/>
    <m/>
    <x v="53"/>
    <x v="21"/>
    <s v="O20891430002"/>
    <s v="BOD"/>
    <n v="2089143"/>
    <m/>
    <s v="00293012001 DEPOSITO DE EFECTIVO, DEPOSITANTE: MANUEL ANDRES ZAMBRANA GUARACHI CI.8558211PT, CONCEPTO: RESARCIMIENTO DE DAÑOS A EDIFICIO CASA DE LA MONEDA POTOSI, CUENTA DE DEPOSITO: CUENTA UNICA DEL TESORO"/>
    <m/>
    <m/>
    <m/>
    <m/>
    <m/>
    <m/>
    <n v="0"/>
    <n v="3080"/>
    <s v="NO_CONCILIADO"/>
  </r>
  <r>
    <x v="1"/>
    <m/>
    <x v="1"/>
    <x v="21"/>
    <s v="O20891540002"/>
    <s v="BOD"/>
    <n v="2089154"/>
    <m/>
    <s v="00046171101 DEPOSITO DE EFECTIVO, DEPOSITANTE: MARIA BALDERRAMA/ECOMEDICAL EQUIPAMIENTO SERV. MED, CONCEPTO: SANCION POR INCUMPLIMIENTO A LA NORMA S-149, CUENTA DE DEPOSITO: CUENTA UNICA DEL TESORO"/>
    <m/>
    <m/>
    <m/>
    <m/>
    <m/>
    <m/>
    <n v="0"/>
    <n v="500"/>
    <s v="NO_CONCILIADO"/>
  </r>
  <r>
    <x v="5"/>
    <m/>
    <x v="5"/>
    <x v="21"/>
    <s v="B20889820002"/>
    <s v="BOD"/>
    <n v="2088982"/>
    <m/>
    <s v="00099021001 DEP.DE CHEQ.AJENOS,RET.DE CAM.,CONCEPTO: DEVOLUCION PAGO DE BOLETOS AEREOS DE MARCELO ALEJANDRO MONTENEGRO GOMEZ GARCIA -BANCO MUNDIAL,DEP.: M.E.F.P. , PROCEDENCIA: BANCO UNION S.A., CHEQUE: 7293, FECHA DE EMISION:01/02/2023"/>
    <m/>
    <m/>
    <m/>
    <m/>
    <m/>
    <m/>
    <n v="0"/>
    <n v="13589.66"/>
    <s v="NO_CONCILIADO"/>
  </r>
  <r>
    <x v="54"/>
    <m/>
    <x v="54"/>
    <x v="21"/>
    <s v="B20890050002"/>
    <s v="BOD"/>
    <n v="2089005"/>
    <m/>
    <s v="00578012002 DEP.DE CHEQ.AJENOS,RET.DE CAM.,CONCEPTO: REVERSION,DEP.: BOLIVIANA DE AVIACION , PROCEDENCIA: BANCO UNION S.A., CHEQUE: 16253, FECHA DE EMISION:31/01/2023"/>
    <m/>
    <m/>
    <m/>
    <m/>
    <m/>
    <m/>
    <n v="0"/>
    <n v="52097.87"/>
    <s v="NO_CONCILIADO"/>
  </r>
  <r>
    <x v="55"/>
    <m/>
    <x v="55"/>
    <x v="21"/>
    <s v="B20890320002"/>
    <s v="BOD"/>
    <n v="2089032"/>
    <m/>
    <s v="00342012001 DEP.DE CHEQ.AJENOS,RET.DE CAM.,CONCEPTO: EJECUCION DE BOLETA DE GARANTIA SERIEDAD DE PROPUESTA - POTOSI,DEP.: AGENCIA ESTATAL DE VIVIENDA , PROCEDENCIA: BANCO UNION S.A., CHEQUE: 242, FECHA DE EMISION:20/01/2023"/>
    <m/>
    <m/>
    <m/>
    <m/>
    <m/>
    <m/>
    <n v="0"/>
    <n v="15466.58"/>
    <s v="NO_CONCILIADO"/>
  </r>
  <r>
    <x v="56"/>
    <m/>
    <x v="56"/>
    <x v="21"/>
    <s v="B20890440002"/>
    <s v="BOD"/>
    <n v="2089044"/>
    <m/>
    <s v="00340012003 DEP.DE CHEQ.AJENOS,RET.DE CAM.,CONCEPTO: POR PERMISO SIN GOCE DE HABERES DICIEMBRE 2022 FUENTE 20 OF 230,DEP.: SERVICIO GENERAL DE INDENTIFICACION PERSONAL SEGIP , PROCEDENCIA: BANCO UNION S.A., CHEQUE: 16250, FECHA DE EMISION:27/01/2023"/>
    <m/>
    <m/>
    <m/>
    <m/>
    <m/>
    <m/>
    <n v="0"/>
    <n v="3020"/>
    <s v="NO_CONCILIADO"/>
  </r>
  <r>
    <x v="0"/>
    <m/>
    <x v="0"/>
    <x v="22"/>
    <s v="O20893040002"/>
    <s v="BOD"/>
    <n v="2089304"/>
    <m/>
    <s v="00099021001 DEPOSITO DE EFECTIVO, DEPOSITANTE: SONIA ELDER VILDOZO VDA DE TARQUI, CONCEPTO: COBRO INDEBIDO, CUENTA DE DEPOSITO: CUENTA UNICA DEL TESORO"/>
    <m/>
    <m/>
    <m/>
    <m/>
    <m/>
    <m/>
    <n v="0"/>
    <n v="2097.7600000000002"/>
    <s v="NO_CONCILIADO"/>
  </r>
  <r>
    <x v="0"/>
    <m/>
    <x v="0"/>
    <x v="22"/>
    <s v="O20893220002"/>
    <s v="BOD"/>
    <n v="2089322"/>
    <m/>
    <s v="00099021001 DEPOSITO DE EFECTIVO, DEPOSITANTE: TERESA PAULINE MCKENZIE MEDINA DE JARMUSZ, CONCEPTO: DEVOLUCION DE DOBLE PERCEPCION, CUENTA DE DEPOSITO: CUENTA UNICA DEL TESORO"/>
    <m/>
    <m/>
    <m/>
    <m/>
    <m/>
    <m/>
    <n v="0"/>
    <n v="1247.52"/>
    <s v="NO_CONCILIADO"/>
  </r>
  <r>
    <x v="0"/>
    <m/>
    <x v="0"/>
    <x v="22"/>
    <s v="O20893240002"/>
    <s v="BOD"/>
    <n v="2089324"/>
    <m/>
    <s v="00099021001 DEPOSITO DE EFECTIVO, DEPOSITANTE: RICHARD DELFIN MAMANI HUANCA, CONCEPTO: DEVOLUCION POR PAGO EN EXCESO, CUENTA DE DEPOSITO: CUENTA UNICA DEL TESORO"/>
    <m/>
    <m/>
    <m/>
    <m/>
    <m/>
    <m/>
    <n v="0"/>
    <n v="36"/>
    <s v="NO_CONCILIADO"/>
  </r>
  <r>
    <x v="0"/>
    <m/>
    <x v="0"/>
    <x v="22"/>
    <s v="O20893440002"/>
    <s v="BOD"/>
    <n v="2089344"/>
    <m/>
    <s v="00099021001 DEPOSITO DE EFECTIVO, DEPOSITANTE: ROXANA SILVIA OTTERBURG PEDRAZA, CONCEPTO: DEVOLUCIÓN DE REFRIGERIOS EN DEMASIA, CUENTA DE DEPOSITO: CUENTA UNICA DEL TESORO"/>
    <m/>
    <m/>
    <m/>
    <m/>
    <m/>
    <m/>
    <n v="0"/>
    <n v="54"/>
    <s v="NO_CONCILIADO"/>
  </r>
  <r>
    <x v="0"/>
    <m/>
    <x v="0"/>
    <x v="22"/>
    <s v="O20893320002"/>
    <s v="BOD"/>
    <n v="2089332"/>
    <m/>
    <s v="00099021001 DEPOSITO DE EFECTIVO, DEPOSITANTE: TATIANA VILLCA CORDEIRO, CONCEPTO: DEVOLUCION DE HONORARIOS CORRESPONDIENTE AL MES DE NOV 2020, CUENTA DE DEPOSITO: CUENTA UNICA DEL TESORO"/>
    <m/>
    <m/>
    <m/>
    <m/>
    <m/>
    <m/>
    <n v="0"/>
    <n v="7209.27"/>
    <s v="NO_CONCILIADO"/>
  </r>
  <r>
    <x v="0"/>
    <m/>
    <x v="0"/>
    <x v="22"/>
    <s v="O20893360002"/>
    <s v="BOD"/>
    <n v="2089336"/>
    <m/>
    <s v="00099021001 DEPOSITO DE EFECTIVO, DEPOSITANTE: TATIANA VILLCA CORDEIRO, CONCEPTO: DEVOLUCION DE AGUINALDO 2020, CUENTA DE DEPOSITO: CUENTA UNICA DEL TESORO"/>
    <m/>
    <m/>
    <m/>
    <m/>
    <m/>
    <m/>
    <n v="0"/>
    <n v="1376.5"/>
    <s v="NO_CONCILIADO"/>
  </r>
  <r>
    <x v="0"/>
    <m/>
    <x v="0"/>
    <x v="22"/>
    <s v="O20893450002"/>
    <s v="BOD"/>
    <n v="2089345"/>
    <m/>
    <s v="00099021001 DEPOSITO DE EFECTIVO, DEPOSITANTE: NELSON ORLANDO LEDEZMA VILLARROEL, CONCEPTO: ADQUISICION DE COMBUSTIBLE, CUENTA DE DEPOSITO: CUENTA UNICA DEL TESORO"/>
    <m/>
    <m/>
    <m/>
    <m/>
    <m/>
    <m/>
    <n v="0"/>
    <n v="561"/>
    <s v="NO_CONCILIADO"/>
  </r>
  <r>
    <x v="0"/>
    <m/>
    <x v="0"/>
    <x v="22"/>
    <s v="O20893460002"/>
    <s v="BOD"/>
    <n v="2089346"/>
    <m/>
    <s v="00099021001 DEPOSITO DE EFECTIVO, DEPOSITANTE: CRISTIAN ALVARADO ROSAS, CONCEPTO: DEVOLUCIÓN DE REFRIGERIO EN DEMASIA, CUENTA DE DEPOSITO: CUENTA UNICA DEL TESORO"/>
    <m/>
    <m/>
    <m/>
    <m/>
    <m/>
    <m/>
    <n v="0"/>
    <n v="72"/>
    <s v="NO_CONCILIADO"/>
  </r>
  <r>
    <x v="0"/>
    <m/>
    <x v="0"/>
    <x v="22"/>
    <s v="O20893470002"/>
    <s v="BOD"/>
    <n v="2089347"/>
    <m/>
    <s v="00099021001 DEPOSITO DE EFECTIVO, DEPOSITANTE: MARISOL RICALDEZ BORDA, CONCEPTO: DEVOLUCIÓN DE REFRIGERIO EN DEMASIA, CUENTA DE DEPOSITO: CUENTA UNICA DEL TESORO"/>
    <m/>
    <m/>
    <m/>
    <m/>
    <m/>
    <m/>
    <n v="0"/>
    <n v="18"/>
    <s v="NO_CONCILIADO"/>
  </r>
  <r>
    <x v="0"/>
    <m/>
    <x v="0"/>
    <x v="22"/>
    <s v="O20893550002"/>
    <s v="BOD"/>
    <n v="2089355"/>
    <m/>
    <s v="00099021001 DEPOSITO DE EFECTIVO, DEPOSITANTE: ANTONIO CANDIA VASQUEZ, CONCEPTO: DEVOLUCION DE RECURSOS, CUENTA DE DEPOSITO: CUENTA UNICA DEL TESORO"/>
    <m/>
    <m/>
    <m/>
    <m/>
    <m/>
    <m/>
    <n v="0"/>
    <n v="683.34"/>
    <s v="NO_CONCILIADO"/>
  </r>
  <r>
    <x v="0"/>
    <m/>
    <x v="0"/>
    <x v="22"/>
    <s v="O20893560002"/>
    <s v="BOD"/>
    <n v="2089356"/>
    <m/>
    <s v="00099021001 DEPOSITO DE EFECTIVO, DEPOSITANTE: ANTONIO CANDIA VASQUEZ, CONCEPTO: DEVOLUCION DE RECURSOS, CUENTA DE DEPOSITO: CUENTA UNICA DEL TESORO"/>
    <m/>
    <m/>
    <m/>
    <m/>
    <m/>
    <m/>
    <n v="0"/>
    <n v="683.34"/>
    <s v="NO_CONCILIADO"/>
  </r>
  <r>
    <x v="1"/>
    <m/>
    <x v="1"/>
    <x v="22"/>
    <s v="O20893580002"/>
    <s v="BOD"/>
    <n v="2089358"/>
    <m/>
    <s v="00046024204 DEPOSITO DE EFECTIVO, DEPOSITANTE: EDILBER WALTER DELGADO MERCADO, CONCEPTO: DEPÓSITO DE DEVOLUCION DE PASAJE AEREO, CUENTA DE DEPOSITO: CUENTA UNICA DEL TESORO"/>
    <m/>
    <m/>
    <m/>
    <m/>
    <m/>
    <m/>
    <n v="0"/>
    <n v="1064"/>
    <s v="NO_CONCILIADO"/>
  </r>
  <r>
    <x v="57"/>
    <m/>
    <x v="57"/>
    <x v="22"/>
    <s v="O20893790002"/>
    <s v="BOD"/>
    <n v="2089379"/>
    <m/>
    <s v="00066011102 DEPOSITO DE EFECTIVO, DEPOSITANTE: EDSON LEONIL APAZA OTALORA, CONCEPTO: REPOSICION DE CREDENCIAL, CUENTA DE DEPOSITO: CUENTA UNICA DEL TESORO"/>
    <m/>
    <m/>
    <m/>
    <m/>
    <m/>
    <m/>
    <n v="0"/>
    <n v="50"/>
    <s v="NO_CONCILIADO"/>
  </r>
  <r>
    <x v="1"/>
    <m/>
    <x v="1"/>
    <x v="22"/>
    <s v="O20893680002"/>
    <s v="BOD"/>
    <n v="2089368"/>
    <m/>
    <s v="00046171101 DEPOSITO DE EFECTIVO, DEPOSITANTE: TITANIUM DENTAL GROUP SRL, CONCEPTO: SANCION POR INCUMPLIMIENTO A LA NORMA SEGUN RESOLUCION ADMINISTRATIVA N° S/003 DE FECHA 03/01/23, CUENTA DE DEPOSITO: CUENTA UNICA DEL TESORO"/>
    <m/>
    <m/>
    <m/>
    <m/>
    <m/>
    <m/>
    <n v="0"/>
    <n v="250"/>
    <s v="NO_CONCILIADO"/>
  </r>
  <r>
    <x v="1"/>
    <m/>
    <x v="1"/>
    <x v="22"/>
    <s v="O20893730002"/>
    <s v="BOD"/>
    <n v="2089373"/>
    <m/>
    <s v="00046171101 DEPOSITO DE EFECTIVO, DEPOSITANTE: STERYMED, CONCEPTO: INGRESOS POR VENTA DE SERVICIOS, CUENTA DE DEPOSITO: CUENTA UNICA DEL TESORO"/>
    <m/>
    <m/>
    <m/>
    <m/>
    <m/>
    <m/>
    <n v="0"/>
    <n v="1000"/>
    <s v="NO_CONCILIADO"/>
  </r>
  <r>
    <x v="23"/>
    <m/>
    <x v="23"/>
    <x v="22"/>
    <s v="O20893900002"/>
    <s v="BOD"/>
    <n v="2089390"/>
    <m/>
    <s v="00132012005 DEPOSITO DE EFECTIVO, DEPOSITANTE: CLAUDIA MARIEL MIRANDA MAMANI, CONCEPTO: POR DEVOLUCIÓN DE PAGO EN DEMASIA C31:2006 COMPROMISO 108, CUENTA DE DEPOSITO: CUENTA UNICA DEL TESORO"/>
    <m/>
    <m/>
    <m/>
    <m/>
    <m/>
    <m/>
    <n v="0"/>
    <n v="20"/>
    <s v="NO_CONCILIADO"/>
  </r>
  <r>
    <x v="0"/>
    <m/>
    <x v="0"/>
    <x v="22"/>
    <s v="O20893970002"/>
    <s v="BOD"/>
    <n v="2089397"/>
    <m/>
    <s v="00099021001 DEPOSITO DE EFECTIVO, DEPOSITANTE: ROBERTO FLOR CALZADILLA, CONCEPTO: DEVOLUCION, CUENTA DE DEPOSITO: CUENTA UNICA DEL TESORO"/>
    <m/>
    <m/>
    <m/>
    <m/>
    <m/>
    <m/>
    <n v="0"/>
    <n v="1360"/>
    <s v="NO_CONCILIADO"/>
  </r>
  <r>
    <x v="0"/>
    <m/>
    <x v="0"/>
    <x v="22"/>
    <s v="O20894010002"/>
    <s v="BOD"/>
    <n v="2089401"/>
    <m/>
    <s v="00099021001 DEPOSITO DE EFECTIVO, DEPOSITANTE: NINOSKA RITA GERONIMO HUAYLLAS, CONCEPTO: DEVOLUCIÓN COSTO DE 7 PRUEBAS COVID 19, CUENTA DE DEPOSITO: CUENTA UNICA DEL TESORO"/>
    <m/>
    <m/>
    <m/>
    <m/>
    <m/>
    <m/>
    <n v="0"/>
    <n v="302.75"/>
    <s v="NO_CONCILIADO"/>
  </r>
  <r>
    <x v="0"/>
    <m/>
    <x v="0"/>
    <x v="22"/>
    <s v="O20894030002"/>
    <s v="BOD"/>
    <n v="2089403"/>
    <m/>
    <s v="00099021001 DEPOSITO DE EFECTIVO, DEPOSITANTE: CAROLINA ISABEL GUERRERO DEL CARPIO, CONCEPTO: DEVOLUCION POR DOBLE PERCEPCION, CUENTA DE DEPOSITO: CUENTA UNICA DEL TESORO"/>
    <m/>
    <m/>
    <m/>
    <m/>
    <m/>
    <m/>
    <n v="0"/>
    <n v="1240.6300000000001"/>
    <s v="NO_CONCILIADO"/>
  </r>
  <r>
    <x v="3"/>
    <m/>
    <x v="3"/>
    <x v="22"/>
    <s v="O20894060002"/>
    <s v="BOD"/>
    <n v="2089406"/>
    <m/>
    <s v="00670012003 DEPOSITO DE EFECTIVO, DEPOSITANTE: ROSSANA MERRITT CANEDO, CONCEPTO: ASIGNACIÓN, REPOSICIÓN Y DESTRUCCIÓN DE CREDENCIALES DE SERVIDORES PÚBLICOS OEP, CUENTA DE DEPOSITO: CUENTA UNICA DEL TESORO"/>
    <m/>
    <m/>
    <m/>
    <m/>
    <m/>
    <m/>
    <n v="0"/>
    <n v="50"/>
    <s v="NO_CONCILIADO"/>
  </r>
  <r>
    <x v="4"/>
    <m/>
    <x v="4"/>
    <x v="22"/>
    <s v="O20894130002"/>
    <s v="BOD"/>
    <n v="2089413"/>
    <m/>
    <s v="00099021001 DEPOSITO DE EFECTIVO, DEPOSITANTE: JUAN ARTURO CORTEZ ESPINOZA, CONCEPTO: DEVOLUCION DE DINERO DUODECIMAS DE NOV, Y DIC, POR SOBREPASO DE LA DIS. DE LETRA A POR JUBILACION, CUENTA DE DEPOSITO: CUENTA UNICA DEL TESORO /DJBR."/>
    <m/>
    <m/>
    <m/>
    <m/>
    <m/>
    <m/>
    <n v="0"/>
    <n v="1057"/>
    <s v="NO_CONCILIADO"/>
  </r>
  <r>
    <x v="4"/>
    <m/>
    <x v="4"/>
    <x v="22"/>
    <s v="O20894200002"/>
    <s v="BOD"/>
    <n v="2089420"/>
    <m/>
    <s v="00099021001 DEPOSITO DE EFECTIVO, DEPOSITANTE: JUAN ARTURO CORTEZ ESPINOZA, CONCEPTO: DEVOLUCION DE DINER POR SOBREPASO DE LA DIS. DE LA LETRA A POR JUBILACION CORRESP. MES MARZO 2021, CUENTA DE DEPOSITO: CUENTA UNICA DEL TESORO /DJBR."/>
    <m/>
    <m/>
    <m/>
    <m/>
    <m/>
    <m/>
    <n v="0"/>
    <n v="7401.75"/>
    <s v="NO_CONCILIADO"/>
  </r>
  <r>
    <x v="4"/>
    <m/>
    <x v="4"/>
    <x v="22"/>
    <s v="O20894210002"/>
    <s v="BOD"/>
    <n v="2089421"/>
    <m/>
    <s v="00099021001 DEPOSITO DE EFECTIVO, DEPOSITANTE: JUAN ARTURO CORTEZ ESPINOZA, CONCEPTO: DEVOLUCION DE DINER POR SOBREPASO DE LA DIS. DE LA LETRA A POR JUBILACION CORESP. MES ABRIL 2021, CUENTA DE DEPOSITO: CUENTA UNICA DEL TESORO /DJBR."/>
    <m/>
    <m/>
    <m/>
    <m/>
    <m/>
    <m/>
    <n v="0"/>
    <n v="7401.75"/>
    <s v="NO_CONCILIADO"/>
  </r>
  <r>
    <x v="4"/>
    <m/>
    <x v="4"/>
    <x v="22"/>
    <s v="O20894240002"/>
    <s v="BOD"/>
    <n v="2089424"/>
    <m/>
    <s v="00099021001 DEPOSITO DE EFECTIVO, DEPOSITANTE: JUAN ARTURO CORTEZ ESPINOZA, CONCEPTO: DEVOLUCION DE DINERO POR SOBREPASO DE LA DIS. DE LA LETRA A POR JUBILACION CORRESP. MES FEBRERO 2021, CUENTA DE DEPOSITO: CUENTA UNICA DEL TESORO /DJBR."/>
    <m/>
    <m/>
    <m/>
    <m/>
    <m/>
    <m/>
    <n v="0"/>
    <n v="7401.75"/>
    <s v="NO_CONCILIADO"/>
  </r>
  <r>
    <x v="4"/>
    <m/>
    <x v="4"/>
    <x v="22"/>
    <s v="O20894260002"/>
    <s v="BOD"/>
    <n v="2089426"/>
    <m/>
    <s v="00099021001 DEPOSITO DE EFECTIVO, DEPOSITANTE: JUAN ARTURO CORTEZ ESPINOZA, CONCEPTO: DEVOLUCION DE DINERO POR SOBREPASO DE LA DIS. DE LA LETRA A POR JUBILACION CORRESP. MES ENERO 2021, CUENTA DE DEPOSITO: CUENTA UNICA DEL TESORO /DJBR."/>
    <m/>
    <m/>
    <m/>
    <m/>
    <m/>
    <m/>
    <n v="0"/>
    <n v="7401.75"/>
    <s v="NO_CONCILIADO"/>
  </r>
  <r>
    <x v="4"/>
    <m/>
    <x v="4"/>
    <x v="22"/>
    <s v="O20894280002"/>
    <s v="BOD"/>
    <n v="2089428"/>
    <m/>
    <s v="00099021001 DEPOSITO DE EFECTIVO, DEPOSITANTE: JUAN ARTURO CORTEZ ESPINOZA, CONCEPTO: DEVOLUCION DE DINERO POR SOBREPASO DE LA DIS. DE LA LETRA A POR JUBILACION CORRESP.MES DICIEMBRE2020, CUENTA DE DEPOSITO: CUENTA UNICA DEL TESORO /DJBR."/>
    <m/>
    <m/>
    <m/>
    <m/>
    <m/>
    <m/>
    <n v="0"/>
    <n v="7401.75"/>
    <s v="NO_CONCILIADO"/>
  </r>
  <r>
    <x v="4"/>
    <m/>
    <x v="4"/>
    <x v="22"/>
    <s v="O20894310002"/>
    <s v="BOD"/>
    <n v="2089431"/>
    <m/>
    <s v="00099021001 DEPOSITO DE EFECTIVO, DEPOSITANTE: JUAN ARTURO CORTEZ ESPINOZA, CONCEPTO: DEVOLUCION DE DINERO POR SOBREPASO DE LA DIS. DE LA LETRA A POR JUBILACION CORRESP. MES NOVIEMBR2020, CUENTA DE DEPOSITO: CUENTA UNICA DEL TESORO /DJBR."/>
    <m/>
    <m/>
    <m/>
    <m/>
    <m/>
    <m/>
    <n v="0"/>
    <n v="7401.75"/>
    <s v="NO_CONCILIADO"/>
  </r>
  <r>
    <x v="58"/>
    <m/>
    <x v="58"/>
    <x v="22"/>
    <s v="O20894360002"/>
    <s v="BOD"/>
    <n v="2089436"/>
    <m/>
    <s v="00206012001 DEPOSITO DE EFECTIVO, DEPOSITANTE: INSTITUTO NACIONAL DE ESTADISTICA, CONCEPTO: DEPÓSITO POR VENTA DE LA OFICINA CENTRAL LA PAZ DE FECHA 01/02/2023, CUENTA DE DEPOSITO: CUENTA UNICA DEL TESORO"/>
    <m/>
    <m/>
    <m/>
    <m/>
    <m/>
    <m/>
    <n v="0"/>
    <n v="25.4"/>
    <s v="NO_CONCILIADO"/>
  </r>
  <r>
    <x v="37"/>
    <m/>
    <x v="37"/>
    <x v="22"/>
    <s v="O20894510002"/>
    <s v="BOD"/>
    <n v="2089451"/>
    <m/>
    <s v="00283012002 DEPOSITO DE EFECTIVO, DEPOSITANTE: ELIAS SOSA, CONCEPTO: DEVOLUCION DE VIATICOS POR CIERRRE DE GESTION, CUENTA DE DEPOSITO: CUENTA UNICA DEL TESORO"/>
    <m/>
    <m/>
    <m/>
    <m/>
    <m/>
    <m/>
    <n v="0"/>
    <n v="1650"/>
    <s v="NO_CONCILIADO"/>
  </r>
  <r>
    <x v="37"/>
    <m/>
    <x v="37"/>
    <x v="22"/>
    <s v="O20894520002"/>
    <s v="BOD"/>
    <n v="2089452"/>
    <m/>
    <s v="00283012002 DEPOSITO DE EFECTIVO, DEPOSITANTE: FABIAN ICHAZO, CONCEPTO: DEVOLUCION DE VIATICOS POR CIERRRE DE GESTION, CUENTA DE DEPOSITO: CUENTA UNICA DEL TESORO"/>
    <m/>
    <m/>
    <m/>
    <m/>
    <m/>
    <m/>
    <n v="0"/>
    <n v="1650"/>
    <s v="NO_CONCILIADO"/>
  </r>
  <r>
    <x v="59"/>
    <m/>
    <x v="59"/>
    <x v="22"/>
    <s v="O20894530002"/>
    <s v="BOD"/>
    <n v="2089453"/>
    <m/>
    <s v="00253012002 DEPOSITO DE EFECTIVO, DEPOSITANTE: IVONNE LANDIVAR, CONCEPTO: DEVOLUCION DE VIATICOS POR CIERRRE DE GESTION, CUENTA DE DEPOSITO: CUENTA UNICA DEL TESORO"/>
    <m/>
    <m/>
    <m/>
    <m/>
    <m/>
    <m/>
    <n v="0"/>
    <n v="1575"/>
    <s v="NO_CONCILIADO"/>
  </r>
  <r>
    <x v="3"/>
    <m/>
    <x v="3"/>
    <x v="22"/>
    <s v="O20894540002"/>
    <s v="BOD"/>
    <n v="2089454"/>
    <m/>
    <s v="00670012002 DEPOSITO DE EFECTIVO, DEPOSITANTE: ZYSTEM SOLUTION SRL, CONCEPTO: DEVOLUCION DE PAGO COMPROBANTE 19.11, CUENTA DE DEPOSITO: CUENTA UNICA DEL TESORO"/>
    <m/>
    <m/>
    <m/>
    <m/>
    <m/>
    <m/>
    <n v="0"/>
    <n v="1549.38"/>
    <s v="NO_CONCILIADO"/>
  </r>
  <r>
    <x v="0"/>
    <m/>
    <x v="0"/>
    <x v="22"/>
    <s v="B20893660002"/>
    <s v="BOD"/>
    <n v="2089366"/>
    <m/>
    <s v="00099021001 DEP.DE CHEQ.AJENOS,RET.DE CAM.,CONCEPTO: GIL AUGUSTO OLIVARES ARANA,DEP.: BANCO UNION S.A. , PROCEDENCIA: BANCO UNION S.A., CHEQUE: 187952, FECHA DE EMISION:02/02/2023"/>
    <m/>
    <m/>
    <m/>
    <m/>
    <m/>
    <m/>
    <n v="0"/>
    <n v="1500"/>
    <s v="NO_CONCILIADO"/>
  </r>
  <r>
    <x v="0"/>
    <m/>
    <x v="0"/>
    <x v="22"/>
    <s v="B20893670002"/>
    <s v="BOD"/>
    <n v="2089367"/>
    <m/>
    <s v="00099021001 DEP.DE CHEQ.AJENOS,RET.DE CAM.,CONCEPTO: JAIME EDUARDO GUEVARA CORCOS,DEP.: BANCO UNION S.A. , PROCEDENCIA: BANCO UNION S.A., CHEQUE: 187954, FECHA DE EMISION:02/02/2023"/>
    <m/>
    <m/>
    <m/>
    <m/>
    <m/>
    <m/>
    <n v="0"/>
    <n v="9045.0400000000009"/>
    <s v="NO_CONCILIADO"/>
  </r>
  <r>
    <x v="13"/>
    <m/>
    <x v="13"/>
    <x v="22"/>
    <s v="B20893760002"/>
    <s v="BOD"/>
    <n v="2089376"/>
    <m/>
    <s v="00099021001 DEP.DE CHEQ.AJENOS,RET.DE CAM.,CONCEPTO: REEMBOLSO SUBSIDIO INCAPACIDAD NOVIEMBRE 2022,DEP.: CAJA DE SALUD DE LA BANCA PRIVADA , PROCEDENCIA: BANCO NACIONAL DE BOLIVIA S.A., CHEQUE: 9830119, FECHA DE EMISION:31/01/2023"/>
    <m/>
    <m/>
    <m/>
    <m/>
    <m/>
    <m/>
    <n v="0"/>
    <n v="29627.02"/>
    <s v="NO_CONCILIADO"/>
  </r>
  <r>
    <x v="13"/>
    <m/>
    <x v="13"/>
    <x v="22"/>
    <s v="B20893810002"/>
    <s v="BOD"/>
    <n v="2089381"/>
    <m/>
    <s v="00099021001 DEP.DE CHEQ.AJENOS,RET.DE CAM.,CONCEPTO: REVISION PLANILLA DE PARTES DE BAJAS MEDICAS, NOVIEMBRE 2022,DEP.: CAJA DE SALUD DE LA BANCA PRIVADA , PROCEDENCIA: BANCO NACIONAL DE BOLIVIA S.A., CHEQUE: 9829789, FECHA DE EMISION:31/01/2023"/>
    <m/>
    <m/>
    <m/>
    <m/>
    <m/>
    <m/>
    <n v="0"/>
    <n v="13497.19"/>
    <s v="NO_CONCILIADO"/>
  </r>
  <r>
    <x v="13"/>
    <m/>
    <x v="13"/>
    <x v="22"/>
    <s v="B20893850002"/>
    <s v="BOD"/>
    <n v="2089385"/>
    <m/>
    <s v="00099021001 DEP.DE CHEQ.AJENOS,RET.DE CAM.,CONCEPTO: INCAPACIDAD TEMPORAL PERIODO NOVIEMBRE 2022-LA PAZ,DEP.: CAJA DE SALUD DE LA BANCA PRIVADA , PROCEDENCIA: BANCO NACIONAL DE BOLIVIA S.A., CHEQUE: 9829946, FECHA DE EMISION:31/01/2023"/>
    <m/>
    <m/>
    <m/>
    <m/>
    <m/>
    <m/>
    <n v="0"/>
    <n v="921.18"/>
    <s v="NO_CONCILIADO"/>
  </r>
  <r>
    <x v="0"/>
    <m/>
    <x v="0"/>
    <x v="23"/>
    <s v="O20896480002"/>
    <s v="BOD"/>
    <n v="2089648"/>
    <m/>
    <s v="00099021001 DEPOSITO DE EFECTIVO, DEPOSITANTE: WENDY MARIN MENDOZA, CONCEPTO: DEVOLUCION, CUENTA DE DEPOSITO: CUENTA UNICA DEL TESORO"/>
    <m/>
    <m/>
    <m/>
    <m/>
    <m/>
    <m/>
    <n v="0"/>
    <n v="930"/>
    <s v="NO_CONCILIADO"/>
  </r>
  <r>
    <x v="0"/>
    <m/>
    <x v="0"/>
    <x v="23"/>
    <s v="O20896580002"/>
    <s v="BOD"/>
    <n v="2089658"/>
    <m/>
    <s v="00099021001 DEPOSITO DE EFECTIVO, DEPOSITANTE: FLORA RODRIGUEZ SIRPA, CONCEPTO: DEVOLUCION POR COBRO INDEBIDO, CUENTA DE DEPOSITO: CUENTA UNICA DEL TESORO"/>
    <m/>
    <m/>
    <m/>
    <m/>
    <m/>
    <m/>
    <n v="0"/>
    <n v="6200"/>
    <s v="NO_CONCILIADO"/>
  </r>
  <r>
    <x v="8"/>
    <m/>
    <x v="8"/>
    <x v="23"/>
    <s v="O20896630002"/>
    <s v="BOD"/>
    <n v="2089663"/>
    <m/>
    <s v="00099021001 DEPOSITO DE EFECTIVO, DEPOSITANTE: CRISTINA MACHACA MARZA- MIN. EDU., CONCEPTO: DEVOLUCIÓN POR DOBLE PERCEPCIÓN, CUENTA DE DEPOSITO: CUENTA UNICA DEL TESORO"/>
    <m/>
    <m/>
    <m/>
    <m/>
    <m/>
    <m/>
    <n v="0"/>
    <n v="862.94"/>
    <s v="NO_CONCILIADO"/>
  </r>
  <r>
    <x v="0"/>
    <m/>
    <x v="0"/>
    <x v="23"/>
    <s v="O20896780002"/>
    <s v="BOD"/>
    <n v="2089678"/>
    <m/>
    <s v="00099021001 DEPOSITO DE EFECTIVO, DEPOSITANTE: RAMIRO RUBEN PARY MONTECINOS, CONCEPTO: DEVOLUCIÓN EXCEDENTE SALARIO MAYO 2022, CUENTA DE DEPOSITO: CUENTA UNICA DEL TESORO"/>
    <m/>
    <m/>
    <m/>
    <m/>
    <m/>
    <m/>
    <n v="0"/>
    <n v="3915.79"/>
    <s v="NO_CONCILIADO"/>
  </r>
  <r>
    <x v="0"/>
    <m/>
    <x v="0"/>
    <x v="23"/>
    <s v="O20896850002"/>
    <s v="BOD"/>
    <n v="2089685"/>
    <m/>
    <s v="00099021001 DEPOSITO DE EFECTIVO, DEPOSITANTE: RAMIRO RUBEN PARY MONTECINOS, CONCEPTO: DEVOLUCIÓN EXCEDENTE SALARIO JUNIO 2022, CUENTA DE DEPOSITO: CUENTA UNICA DEL TESORO"/>
    <m/>
    <m/>
    <m/>
    <m/>
    <m/>
    <m/>
    <n v="0"/>
    <n v="3915.79"/>
    <s v="NO_CONCILIADO"/>
  </r>
  <r>
    <x v="0"/>
    <m/>
    <x v="0"/>
    <x v="23"/>
    <s v="O20896880002"/>
    <s v="BOD"/>
    <n v="2089688"/>
    <m/>
    <s v="00099021001 DEPOSITO DE EFECTIVO, DEPOSITANTE: RAMIRO RUBEN PARY MONTECINOS, CONCEPTO: DEVOLUCIÓN EXCEDENTE SALARIO JULIO 2022, CUENTA DE DEPOSITO: CUENTA UNICA DEL TESORO"/>
    <m/>
    <m/>
    <m/>
    <m/>
    <m/>
    <m/>
    <n v="0"/>
    <n v="3915.79"/>
    <s v="NO_CONCILIADO"/>
  </r>
  <r>
    <x v="0"/>
    <m/>
    <x v="0"/>
    <x v="23"/>
    <s v="O20896920002"/>
    <s v="BOD"/>
    <n v="2089692"/>
    <m/>
    <s v="00099021001 DEPOSITO DE EFECTIVO, DEPOSITANTE: RAMIRO RUBEN PARY MONTECINOS, CONCEPTO: DEVOLUCIÓN EXCEDENTE SALARIO AGOSTO 2022, CUENTA DE DEPOSITO: CUENTA UNICA DEL TESORO"/>
    <m/>
    <m/>
    <m/>
    <m/>
    <m/>
    <m/>
    <n v="0"/>
    <n v="3915.79"/>
    <s v="NO_CONCILIADO"/>
  </r>
  <r>
    <x v="0"/>
    <m/>
    <x v="0"/>
    <x v="23"/>
    <s v="O20896930002"/>
    <s v="BOD"/>
    <n v="2089693"/>
    <m/>
    <s v="00099021001 DEPOSITO DE EFECTIVO, DEPOSITANTE: RAMIRO RUBEN PARY MONTECINOS, CONCEPTO: DEVOLUCIÓN EXCEDENTE SALARIO SEPTIEMBRE 2022, CUENTA DE DEPOSITO: CUENTA UNICA DEL TESORO"/>
    <m/>
    <m/>
    <m/>
    <m/>
    <m/>
    <m/>
    <n v="0"/>
    <n v="3915.79"/>
    <s v="NO_CONCILIADO"/>
  </r>
  <r>
    <x v="5"/>
    <m/>
    <x v="5"/>
    <x v="23"/>
    <s v="O20896940002"/>
    <s v="BOD"/>
    <n v="2089694"/>
    <m/>
    <s v="00099021001 DEPOSITO DE EFECTIVO, DEPOSITANTE: JUAN ANGEL CORONOEL SARDON CI 6136125LP, CONCEPTO: DEVOLUCION AL SENASIR COACTIVO SOCIAL, CUENTA DE DEPOSITO: CUENTA UNICA DEL TESORO"/>
    <m/>
    <m/>
    <m/>
    <m/>
    <m/>
    <m/>
    <n v="0"/>
    <n v="3513.93"/>
    <s v="NO_CONCILIADO"/>
  </r>
  <r>
    <x v="0"/>
    <m/>
    <x v="0"/>
    <x v="23"/>
    <s v="O20896950002"/>
    <s v="BOD"/>
    <n v="2089695"/>
    <m/>
    <s v="00099021001 DEPOSITO DE EFECTIVO, DEPOSITANTE: RAMIRO RUBEN PARY MONTECINOS, CONCEPTO: DEVOLUCIÓN EXCEDENTE SALARIO OCTUBRE 2022, CUENTA DE DEPOSITO: CUENTA UNICA DEL TESORO"/>
    <m/>
    <m/>
    <m/>
    <m/>
    <m/>
    <m/>
    <n v="0"/>
    <n v="3915.79"/>
    <s v="NO_CONCILIADO"/>
  </r>
  <r>
    <x v="0"/>
    <m/>
    <x v="0"/>
    <x v="23"/>
    <s v="O20896980002"/>
    <s v="BOD"/>
    <n v="2089698"/>
    <m/>
    <s v="00099021001 DEPOSITO DE EFECTIVO, DEPOSITANTE: RAMIRO RUBEN PARY MONTECINOS, CONCEPTO: DEVOLUCIÓN EXCEDENTE SALARIO NOVIEMBRE 2022, CUENTA DE DEPOSITO: CUENTA UNICA DEL TESORO"/>
    <m/>
    <m/>
    <m/>
    <m/>
    <m/>
    <m/>
    <n v="0"/>
    <n v="3915.79"/>
    <s v="NO_CONCILIADO"/>
  </r>
  <r>
    <x v="0"/>
    <m/>
    <x v="0"/>
    <x v="23"/>
    <s v="O20897010002"/>
    <s v="BOD"/>
    <n v="2089701"/>
    <m/>
    <s v="00099021001 DEPOSITO DE EFECTIVO, DEPOSITANTE: RAMIRO RUBEN PARY MONTECINOS, CONCEPTO: DEVOLUCIÓN EXCEDENTE SALARIO DICIEMBRE 2022, CUENTA DE DEPOSITO: CUENTA UNICA DEL TESORO"/>
    <m/>
    <m/>
    <m/>
    <m/>
    <m/>
    <m/>
    <n v="0"/>
    <n v="3915.79"/>
    <s v="NO_CONCILIADO"/>
  </r>
  <r>
    <x v="3"/>
    <m/>
    <x v="3"/>
    <x v="23"/>
    <s v="O20897070002"/>
    <s v="BOD"/>
    <n v="2089707"/>
    <m/>
    <s v="00670012002 DEPOSITO DE EFECTIVO, DEPOSITANTE: TRIBUNAL SUPREMO ELECTORAL -O.E.P., CONCEPTO: POR LA REPOSICION DE 5 REFRIGERIOS, CUENTA DE DEPOSITO: CUENTA UNICA DEL TESORO"/>
    <m/>
    <m/>
    <m/>
    <m/>
    <m/>
    <m/>
    <n v="0"/>
    <n v="90"/>
    <s v="NO_CONCILIADO"/>
  </r>
  <r>
    <x v="60"/>
    <m/>
    <x v="60"/>
    <x v="23"/>
    <s v="O20897160002"/>
    <s v="BOD"/>
    <n v="2089716"/>
    <m/>
    <s v="00099021001 DEPOSITO DE EFECTIVO, DEPOSITANTE: JORGE NINA BERNAL, CONCEPTO: DEVOLUCION POR DOBLE PERCEPCION DE ACUERDO A CONVENIO DE PAGO N°004/2021, CUENTA DE DEPOSITO: CUENTA UNICA DEL TESORO /DJBR."/>
    <m/>
    <m/>
    <m/>
    <m/>
    <m/>
    <m/>
    <n v="0"/>
    <n v="900"/>
    <s v="NO_CONCILIADO"/>
  </r>
  <r>
    <x v="1"/>
    <m/>
    <x v="1"/>
    <x v="23"/>
    <s v="O20897260002"/>
    <s v="BOD"/>
    <n v="2089726"/>
    <m/>
    <s v="00046171101 DEPOSITO DE EFECTIVO, DEPOSITANTE: CAIMP S.R.L., CONCEPTO: SANCIÓN POR INCUMPLIMIENTO A LA NORMA, CUENTA DE DEPOSITO: CUENTA UNICA DEL TESORO"/>
    <m/>
    <m/>
    <m/>
    <m/>
    <m/>
    <m/>
    <n v="0"/>
    <n v="15000"/>
    <s v="NO_CONCILIADO"/>
  </r>
  <r>
    <x v="0"/>
    <m/>
    <x v="0"/>
    <x v="23"/>
    <s v="O20897310002"/>
    <s v="BOD"/>
    <n v="2089731"/>
    <m/>
    <s v="00099021001 DEPOSITO DE EFECTIVO, DEPOSITANTE: FELICIANO HUANCA LAURA, CONCEPTO: DEVOLUCIÓN DE COBRO INDEBIDO, CUENTA DE DEPOSITO: CUENTA UNICA DEL TESORO"/>
    <m/>
    <m/>
    <m/>
    <m/>
    <m/>
    <m/>
    <n v="0"/>
    <n v="4310"/>
    <s v="NO_CONCILIADO"/>
  </r>
  <r>
    <x v="1"/>
    <m/>
    <x v="1"/>
    <x v="23"/>
    <s v="O20897330002"/>
    <s v="BOD"/>
    <n v="2089733"/>
    <m/>
    <s v="00046171101 DEPOSITO DE EFECTIVO, DEPOSITANTE: REDISFARMA SRL, CONCEPTO: INCUMPLIMIENTO A LA NORMA, CUENTA DE DEPOSITO: CUENTA UNICA DEL TESORO"/>
    <m/>
    <m/>
    <m/>
    <m/>
    <m/>
    <m/>
    <n v="0"/>
    <n v="1000"/>
    <s v="NO_CONCILIADO"/>
  </r>
  <r>
    <x v="59"/>
    <m/>
    <x v="59"/>
    <x v="23"/>
    <s v="O20897400002"/>
    <s v="BOD"/>
    <n v="2089740"/>
    <m/>
    <s v="00253012002 DEPOSITO DE EFECTIVO, DEPOSITANTE: MOISES SEMPÉRTEGUI SALGUERO, CONCEPTO: DEVOLUCIÓN DE VIATICOS POR CIERRE DE GESTIÓN, CUENTA DE DEPOSITO: CUENTA UNICA DEL TESORO"/>
    <m/>
    <m/>
    <m/>
    <m/>
    <m/>
    <m/>
    <n v="0"/>
    <n v="1650"/>
    <s v="NO_CONCILIADO"/>
  </r>
  <r>
    <x v="23"/>
    <m/>
    <x v="23"/>
    <x v="23"/>
    <s v="O20897690002"/>
    <s v="BOD"/>
    <n v="2089769"/>
    <m/>
    <s v="00099021001 DEPOSITO DE EFECTIVO, DEPOSITANTE: RAUL VILLCA QUISPE, CONCEPTO: DEVOLUCION FONDOS EN AVANCE, CUENTA DE DEPOSITO: CUENTA UNICA DEL TESORO /DJBR."/>
    <m/>
    <m/>
    <m/>
    <m/>
    <m/>
    <m/>
    <n v="0"/>
    <n v="500"/>
    <s v="NO_CONCILIADO"/>
  </r>
  <r>
    <x v="14"/>
    <m/>
    <x v="14"/>
    <x v="23"/>
    <s v="O20897810002"/>
    <s v="BOD"/>
    <n v="2089781"/>
    <m/>
    <s v="00099021001 DEPOSITO DE EFECTIVO, DEPOSITANTE: SILVIA DENICE PEÑA GOMEZ-CI 3059426OR, CONCEPTO: DOBLE PERCEPCION, CUENTA DE DEPOSITO: CUENTA UNICA DEL TESORO /DJBR."/>
    <m/>
    <m/>
    <m/>
    <m/>
    <m/>
    <m/>
    <n v="0"/>
    <n v="695.79"/>
    <s v="NO_CONCILIADO"/>
  </r>
  <r>
    <x v="1"/>
    <m/>
    <x v="1"/>
    <x v="23"/>
    <s v="O20897850002"/>
    <s v="BOD"/>
    <n v="2089785"/>
    <m/>
    <s v="00046171101 DEPOSITO DE EFECTIVO, DEPOSITANTE: EQUIMEDIN, CONCEPTO: PAGO DE LA RESOLUCION ADMINISTRATIVA N°S/168, CUENTA DE DEPOSITO: CUENTA UNICA DEL TESORO"/>
    <m/>
    <m/>
    <m/>
    <m/>
    <m/>
    <m/>
    <n v="0"/>
    <n v="2500"/>
    <s v="NO_CONCILIADO"/>
  </r>
  <r>
    <x v="61"/>
    <m/>
    <x v="61"/>
    <x v="23"/>
    <s v="O20897970002"/>
    <s v="BOD"/>
    <n v="2089797"/>
    <m/>
    <s v="00099021001 DEPOSITO DE EFECTIVO, DEPOSITANTE: JULIO ROCA CHAVEZ, CONCEPTO: DEVOLUCIÓN A FAMILIARES (DOBLE PERCEPCIÓN) DEL SR. JULIO ROCA C. CI 8185793 DE LA ENTIDAD 20 MIN DEF, CUENTA DE DEPOSITO: CUENTA UNICA DEL TESORO"/>
    <m/>
    <m/>
    <m/>
    <m/>
    <m/>
    <m/>
    <n v="0"/>
    <n v="32000"/>
    <s v="NO_CONCILIADO"/>
  </r>
  <r>
    <x v="0"/>
    <m/>
    <x v="0"/>
    <x v="23"/>
    <s v="O20898100002"/>
    <s v="BOD"/>
    <n v="2089810"/>
    <m/>
    <s v="00099021001 DEPOSITO DE EFECTIVO, DEPOSITANTE: CC.DEMN EFRAIN JUNIO UZQUIANO CARRILLO, CONCEPTO: REVERSION DE INTERNET, CUENTA DE DEPOSITO: CUENTA UNICA DEL TESORO"/>
    <m/>
    <m/>
    <m/>
    <m/>
    <m/>
    <m/>
    <n v="0"/>
    <n v="14.21"/>
    <s v="NO_CONCILIADO"/>
  </r>
  <r>
    <x v="61"/>
    <m/>
    <x v="61"/>
    <x v="23"/>
    <s v="O20898200002"/>
    <s v="BOD"/>
    <n v="2089820"/>
    <m/>
    <s v="00020021102 DEPOSITO DE EFECTIVO, DEPOSITANTE: COMANDO EN JEFE DE LAS FF.AA. DEL ESTADO, CONCEPTO: REVERSION DE FONDOS NO EJECUTADOS DEL PREVENTIVO N°181, CUENTA DE DEPOSITO: CUENTA UNICA DEL TESORO"/>
    <m/>
    <m/>
    <m/>
    <m/>
    <m/>
    <m/>
    <n v="0"/>
    <n v="600"/>
    <s v="NO_CONCILIADO"/>
  </r>
  <r>
    <x v="58"/>
    <m/>
    <x v="58"/>
    <x v="23"/>
    <s v="O20898610002"/>
    <s v="BOD"/>
    <n v="2089861"/>
    <m/>
    <s v="00206012001 DEPOSITO DE EFECTIVO, DEPOSITANTE: INSTITUTO NACIONAL DE ESTADISTICA, CONCEPTO: DEPÓSITO POR VENTA DE LA OFICINA CENTRAL LA PAZ DE FECHA 02/02/2023, CUENTA DE DEPOSITO: CUENTA UNICA DEL TESORO"/>
    <m/>
    <m/>
    <m/>
    <m/>
    <m/>
    <m/>
    <n v="0"/>
    <n v="45"/>
    <s v="NO_CONCILIADO"/>
  </r>
  <r>
    <x v="1"/>
    <m/>
    <x v="1"/>
    <x v="23"/>
    <s v="O20898620002"/>
    <s v="BOD"/>
    <n v="2089862"/>
    <m/>
    <s v="00046171101 DEPOSITO DE EFECTIVO, DEPOSITANTE: NEXTCORP SRL, CONCEPTO: SANCION POR INCUMPLIMIENTO A LA NORMA, CUENTA DE DEPOSITO: CUENTA UNICA DEL TESORO"/>
    <m/>
    <m/>
    <m/>
    <m/>
    <m/>
    <m/>
    <n v="0"/>
    <n v="5000"/>
    <s v="NO_CONCILIADO"/>
  </r>
  <r>
    <x v="1"/>
    <m/>
    <x v="1"/>
    <x v="23"/>
    <s v="O20898640002"/>
    <s v="BOD"/>
    <n v="2089864"/>
    <m/>
    <s v="00046171101 DEPOSITO DE EFECTIVO, DEPOSITANTE: NEXTCORP SRL, CONCEPTO: SANCION POR INCUMPLIMIENTO A LA NORMA, CUENTA DE DEPOSITO: CUENTA UNICA DEL TESORO"/>
    <m/>
    <m/>
    <m/>
    <m/>
    <m/>
    <m/>
    <n v="0"/>
    <n v="1670"/>
    <s v="NO_CONCILIADO"/>
  </r>
  <r>
    <x v="62"/>
    <m/>
    <x v="62"/>
    <x v="23"/>
    <s v="B20896490002"/>
    <s v="BOD"/>
    <n v="2089649"/>
    <m/>
    <s v="00290012001 DEP.DE CHEQ.AJENOS,RET.DE CAM.,CONCEPTO: TRÁMITE N°8832038, DEPÓSITO PARA REGISTRO COMO OTROS INGRESOS,DEP.: SERVICIO DE IMPUESTOS NACIONALES , PROCEDENCIA: BANCO UNION S.A., CHEQUE: 7064, FECHA DE EMISION:30/01/2023"/>
    <m/>
    <m/>
    <m/>
    <m/>
    <m/>
    <m/>
    <n v="0"/>
    <n v="19.899999999999999"/>
    <s v="NO_CONCILIADO"/>
  </r>
  <r>
    <x v="62"/>
    <m/>
    <x v="62"/>
    <x v="23"/>
    <s v="B20896520002"/>
    <s v="BOD"/>
    <n v="2089652"/>
    <m/>
    <s v="00290012001 DEP.DE CHEQ.AJENOS,RET.DE CAM.,CONCEPTO: TRÁMITE N°8824915, DEPÓSITO EFECTUADO PARA REGISTRO COMO OTROS INGRESOS,DEP.: SERVICIO DE IMPUESTOS NACIONALES , PROCEDENCIA: BANCO UNION S.A., CHEQUE: 7061, FECHA DE EMISION:25/01/2023"/>
    <m/>
    <m/>
    <m/>
    <m/>
    <m/>
    <m/>
    <n v="0"/>
    <n v="36.06"/>
    <s v="NO_CONCILIADO"/>
  </r>
  <r>
    <x v="62"/>
    <m/>
    <x v="62"/>
    <x v="23"/>
    <s v="B20896530002"/>
    <s v="BOD"/>
    <n v="2089653"/>
    <m/>
    <s v="00290012001 DEP.DE CHEQ.AJENOS,RET.DE CAM.,CONCEPTO: TRÁMITE N°8827959, DEPÓSITO EFECTUADO PARA REGISTRO COMO OTROS INGRESOS,DEP.: SERVICIO DE IMPUESTOS NACIONALES , PROCEDENCIA: BANCO UNION S.A., CHEQUE: 7063, FECHA DE EMISION:30/01/2023"/>
    <m/>
    <m/>
    <m/>
    <m/>
    <m/>
    <m/>
    <n v="0"/>
    <n v="13.53"/>
    <s v="NO_CONCILIADO"/>
  </r>
  <r>
    <x v="62"/>
    <m/>
    <x v="62"/>
    <x v="23"/>
    <s v="B20896540002"/>
    <s v="BOD"/>
    <n v="2089654"/>
    <m/>
    <s v="00290012001 DEP.DE CHEQ.AJENOS,RET.DE CAM.,CONCEPTO: TRÁMITE N°8829634, DEPÓSITO EFECTUADO PARA REGISTRO COMO OTROS INGRESOS,DEP.: SERVICIO DE IMPUESTOS NACIONALES , PROCEDENCIA: BANCO UNION S.A., CHEQUE: 7062, FECHA DE EMISION:30/01/2023"/>
    <m/>
    <m/>
    <m/>
    <m/>
    <m/>
    <m/>
    <n v="0"/>
    <n v="1756.64"/>
    <s v="NO_CONCILIADO"/>
  </r>
  <r>
    <x v="62"/>
    <m/>
    <x v="62"/>
    <x v="23"/>
    <s v="B20896550002"/>
    <s v="BOD"/>
    <n v="2089655"/>
    <m/>
    <s v="00290012001 DEP.DE CHEQ.AJENOS,RET.DE CAM.,CONCEPTO: TRÁMITE N°8834236, DEPÓSITO EFECTUADO PARA REGISTRO COMO OTROS INGRESOS,DEP.: SERVICIO DE IMPUESTOS NACIONALES , PROCEDENCIA: BANCO UNION S.A., CHEQUE: 7065, FECHA DE EMISION:31/01/2023"/>
    <m/>
    <m/>
    <m/>
    <m/>
    <m/>
    <m/>
    <n v="0"/>
    <n v="2987"/>
    <s v="NO_CONCILIADO"/>
  </r>
  <r>
    <x v="13"/>
    <m/>
    <x v="13"/>
    <x v="23"/>
    <s v="B20896810002"/>
    <s v="BOD"/>
    <n v="2089681"/>
    <m/>
    <s v="00099021001 DEP.DE CHEQ.AJENOS,RET.DE CAM.,CONCEPTO: DEVOLUCION DE CC NO COBRADA OCTUBRE 2022,DEP.: LA VITALICIA SEGUROS Y REASEGUROS DE VIDA S.A. , PROCEDENCIA: BANCO BISA S.A., CHEQUE: 1867385, FECHA DE EMISION:02/02/2023"/>
    <m/>
    <m/>
    <m/>
    <m/>
    <m/>
    <m/>
    <n v="0"/>
    <n v="2751.67"/>
    <s v="NO_CONCILIADO"/>
  </r>
  <r>
    <x v="24"/>
    <m/>
    <x v="24"/>
    <x v="23"/>
    <s v="B20897130002"/>
    <s v="BOD"/>
    <n v="2089713"/>
    <m/>
    <s v="00291064101 DEP.DE CHEQ.AJENOS,RET.DE CAM.,CONCEPTO: DESEMBOLSO APORTE LOCAL GAD POTOSI PROYECTO KM25 TARATA ANZALDO RIO CAINE TORO TORO,DEP.: GOBIERNO AUTONOMO DEPARTAMENTAL DE POTOSI"/>
    <m/>
    <m/>
    <m/>
    <m/>
    <m/>
    <m/>
    <n v="0"/>
    <n v="13581924"/>
    <s v="NO_CONCILIADO"/>
  </r>
  <r>
    <x v="13"/>
    <m/>
    <x v="13"/>
    <x v="23"/>
    <s v="B20897290002"/>
    <s v="BOD"/>
    <n v="2089729"/>
    <m/>
    <s v="00099021001 DEP.DE CHEQ.AJENOS,RET.DE CAM.,CONCEPTO: INCAPACIDAD TEMPORAL MESES AGOSTO SEPTIEMBRE Y OCTUBRE 2022,DEP.: CAJA DE SALUD CORDES , PROCEDENCIA: BANCO UNION S.A., CHEQUE: 29404, FECHA DE EMISION:03/02/2023"/>
    <m/>
    <m/>
    <m/>
    <m/>
    <m/>
    <m/>
    <n v="0"/>
    <n v="11315.8"/>
    <s v="NO_CONCILIADO"/>
  </r>
  <r>
    <x v="23"/>
    <m/>
    <x v="23"/>
    <x v="23"/>
    <s v="B20897520002"/>
    <s v="BOD"/>
    <n v="2089752"/>
    <m/>
    <s v="00132052001 DEP.DE CHEQ.AJENOS,RET.DE CAM.,CONCEPTO: DEVOLUCIÓN SEGÚN INFORME 356/2022,DEP.: EEPS , PROCEDENCIA: BANCO UNION S.A., CHEQUE: 31, FECHA DE EMISION:02/02/2023"/>
    <m/>
    <m/>
    <m/>
    <m/>
    <m/>
    <m/>
    <n v="0"/>
    <n v="17400"/>
    <s v="NO_CONCILIADO"/>
  </r>
  <r>
    <x v="0"/>
    <m/>
    <x v="0"/>
    <x v="24"/>
    <s v="O20900330002"/>
    <s v="BOD"/>
    <n v="2090033"/>
    <m/>
    <s v="00099021001 DEPOSITO DE EFECTIVO, DEPOSITANTE: BENEDICTA CERON VDA DE CALLE, CONCEPTO: SUSCRIPCION DE CONVENIO PARA EL PAGO DE LO ADEUDADO, CUENTA DE DEPOSITO: CUENTA UNICA DEL TESORO"/>
    <m/>
    <m/>
    <m/>
    <m/>
    <m/>
    <m/>
    <n v="0"/>
    <n v="1441"/>
    <s v="NO_CONCILIADO"/>
  </r>
  <r>
    <x v="20"/>
    <m/>
    <x v="20"/>
    <x v="24"/>
    <s v="O20900340002"/>
    <s v="BOD"/>
    <n v="2090034"/>
    <m/>
    <s v="00086011109 DEPOSITO DE EFECTIVO, DEPOSITANTE: ADRIAN VILLEGAS CALLIZAYA, CONCEPTO: REPOSICION DE CREDENCIAL ADRIAN VILLEGAS CALLIZAYA, CUENTA DE DEPOSITO: CUENTA UNICA DEL TESORO"/>
    <m/>
    <m/>
    <m/>
    <m/>
    <m/>
    <m/>
    <n v="0"/>
    <n v="50"/>
    <s v="NO_CONCILIADO"/>
  </r>
  <r>
    <x v="16"/>
    <m/>
    <x v="16"/>
    <x v="24"/>
    <s v="O20900460002"/>
    <s v="BOD"/>
    <n v="2090046"/>
    <m/>
    <s v="00099021001 DEPOSITO DE EFECTIVO, DEPOSITANTE: GUMERCINDO CHAVEZ MAMANI, CONCEPTO: DEVOLUCION POR DOBLE PERCEPCION, CUENTA DE DEPOSITO: CUENTA UNICA DEL TESORO /DJBR."/>
    <m/>
    <m/>
    <m/>
    <m/>
    <m/>
    <m/>
    <n v="0"/>
    <n v="3503.66"/>
    <s v="NO_CONCILIADO"/>
  </r>
  <r>
    <x v="29"/>
    <m/>
    <x v="29"/>
    <x v="24"/>
    <s v="O20900520002"/>
    <s v="BOD"/>
    <n v="2090052"/>
    <m/>
    <s v="00587012021 DEPOSITO DE EFECTIVO, DEPOSITANTE: ROSMERY USNAYO ARUQUIPA E.B.C., CONCEPTO: DEVOLUCION AL COMPROBANTE NRO 1789, CUENTA DE DEPOSITO: CUENTA UNICA DEL TESORO"/>
    <m/>
    <m/>
    <m/>
    <m/>
    <m/>
    <m/>
    <n v="0"/>
    <n v="20000"/>
    <s v="NO_CONCILIADO"/>
  </r>
  <r>
    <x v="29"/>
    <m/>
    <x v="29"/>
    <x v="24"/>
    <s v="O20900530002"/>
    <s v="BOD"/>
    <n v="2090053"/>
    <m/>
    <s v="00587012021 DEPOSITO DE EFECTIVO, DEPOSITANTE: ROSMERY USNAYO ARUQUIPA E.B.C., CONCEPTO: DEVOLUCION AL COMPROBANTE NRO 2183 DE LA GESTION 2022, CUENTA DE DEPOSITO: CUENTA UNICA DEL TESORO"/>
    <m/>
    <m/>
    <m/>
    <m/>
    <m/>
    <m/>
    <n v="0"/>
    <n v="14000"/>
    <s v="NO_CONCILIADO"/>
  </r>
  <r>
    <x v="29"/>
    <m/>
    <x v="29"/>
    <x v="24"/>
    <s v="O20900550002"/>
    <s v="BOD"/>
    <n v="2090055"/>
    <m/>
    <s v="00587012021 DEPOSITO DE EFECTIVO, DEPOSITANTE: ROSMERY USNAYO ARUQUIPA E.B.C., CONCEPTO: DEVOLUCION AL COMPROBANTE NRO 1979 GESTION 2022, CUENTA DE DEPOSITO: CUENTA UNICA DEL TESORO"/>
    <m/>
    <m/>
    <m/>
    <m/>
    <m/>
    <m/>
    <n v="0"/>
    <n v="15000"/>
    <s v="NO_CONCILIADO"/>
  </r>
  <r>
    <x v="29"/>
    <m/>
    <x v="29"/>
    <x v="24"/>
    <s v="O20900560002"/>
    <s v="BOD"/>
    <n v="2090056"/>
    <m/>
    <s v="00587012021 DEPOSITO DE EFECTIVO, DEPOSITANTE: ROSMERY USNAYO ARUQUIPA E.B.C., CONCEPTO: DEVOLCUION AL COPROBANTE NRO 2164 DE LA GESTION 2022, CUENTA DE DEPOSITO: CUENTA UNICA DEL TESORO"/>
    <m/>
    <m/>
    <m/>
    <m/>
    <m/>
    <m/>
    <n v="0"/>
    <n v="900"/>
    <s v="NO_CONCILIADO"/>
  </r>
  <r>
    <x v="5"/>
    <m/>
    <x v="5"/>
    <x v="24"/>
    <s v="O20900580002"/>
    <s v="BOD"/>
    <n v="2090058"/>
    <m/>
    <s v="00099021001 DEPOSITO DE EFECTIVO, DEPOSITANTE: URSINA MANUELO CORNEJO, CONCEPTO: DEVOLUCION COBRO INDEBIDO POR INCONSISTENCIA DE COTIZACIONES SENASIR, CUENTA DE DEPOSITO: CUENTA UNICA DEL TESORO"/>
    <m/>
    <m/>
    <m/>
    <m/>
    <m/>
    <m/>
    <n v="0"/>
    <n v="2945"/>
    <s v="NO_CONCILIADO"/>
  </r>
  <r>
    <x v="0"/>
    <m/>
    <x v="0"/>
    <x v="24"/>
    <s v="O20900700002"/>
    <s v="BOD"/>
    <n v="2090070"/>
    <m/>
    <s v="00099021001 DEPOSITO DE EFECTIVO, DEPOSITANTE: ALBERTINA GUTIERREZ QUISPE, CONCEPTO: DEVOLUCION DE RETROACTIVO, CUENTA DE DEPOSITO: CUENTA UNICA DEL TESORO"/>
    <m/>
    <m/>
    <m/>
    <m/>
    <m/>
    <m/>
    <n v="0"/>
    <n v="810"/>
    <s v="NO_CONCILIADO"/>
  </r>
  <r>
    <x v="4"/>
    <m/>
    <x v="4"/>
    <x v="24"/>
    <s v="O20900910002"/>
    <s v="BOD"/>
    <n v="2090091"/>
    <m/>
    <s v="00099021001 DEPOSITO DE EFECTIVO, DEPOSITANTE: DANIEL PACO CASTILLO, CONCEPTO: DEV. DE PAGO EN DEMASIA DEL ART 87 N DEL SR (+) HENRY G. PACO ACHU CORREST. MES OCT. Y NOV. 2022, CUENTA DE DEPOSITO: CUENTA UNICA DEL TESORO /DJBR."/>
    <m/>
    <m/>
    <m/>
    <m/>
    <m/>
    <m/>
    <n v="0"/>
    <n v="10959.59"/>
    <s v="NO_CONCILIADO"/>
  </r>
  <r>
    <x v="23"/>
    <m/>
    <x v="23"/>
    <x v="24"/>
    <s v="O20900980002"/>
    <s v="BOD"/>
    <n v="2090098"/>
    <m/>
    <s v="00132072001 DEPOSITO DE EFECTIVO, DEPOSITANTE: JOSE LUIS PACHACOPA LLANOS, CONCEPTO: DEVOLUCION DEL PREVENTIVO 547 DE LA GESTION 2022, CUENTA DE DEPOSITO: CUENTA UNICA DEL TESORO"/>
    <m/>
    <m/>
    <m/>
    <m/>
    <m/>
    <m/>
    <n v="0"/>
    <n v="27"/>
    <s v="NO_CONCILIADO"/>
  </r>
  <r>
    <x v="14"/>
    <m/>
    <x v="14"/>
    <x v="24"/>
    <s v="O20900990002"/>
    <s v="BOD"/>
    <n v="2090099"/>
    <m/>
    <s v="00081011101 DEPOSITO DE EFECTIVO, DEPOSITANTE: ROLANDO MARZE CONDORI-MOPSV, CONCEPTO: REPOSICIÓN DE TARJETA MARCADO, CUENTA DE DEPOSITO: CUENTA UNICA DEL TESORO"/>
    <m/>
    <m/>
    <m/>
    <m/>
    <m/>
    <m/>
    <n v="0"/>
    <n v="25"/>
    <s v="NO_CONCILIADO"/>
  </r>
  <r>
    <x v="37"/>
    <m/>
    <x v="37"/>
    <x v="24"/>
    <s v="O20901250002"/>
    <s v="BOD"/>
    <n v="2090125"/>
    <m/>
    <s v="00283042001 DEPOSITO DE EFECTIVO, DEPOSITANTE: JAIME CRUZ ESPINOZA, CONCEPTO: DEVOLUCION DE VIATICOS (JAIME CRUZ ESPINOZA), CUENTA DE DEPOSITO: CUENTA UNICA DEL TESORO"/>
    <m/>
    <m/>
    <m/>
    <m/>
    <m/>
    <m/>
    <n v="0"/>
    <n v="525"/>
    <s v="NO_CONCILIADO"/>
  </r>
  <r>
    <x v="20"/>
    <m/>
    <x v="20"/>
    <x v="24"/>
    <s v="O20901100002"/>
    <s v="BOD"/>
    <n v="2090110"/>
    <m/>
    <s v="00099021001 DEPOSITO DE EFECTIVO, DEPOSITANTE: WILSON CARRILLO HUANCA -SERNAP, CONCEPTO: DEVOLUCION DE FONDOS NO UTILIZADOS, CUENTA DE DEPOSITO: CUENTA UNICA DEL TESORO"/>
    <m/>
    <m/>
    <m/>
    <m/>
    <m/>
    <m/>
    <n v="0"/>
    <n v="589.95000000000005"/>
    <s v="NO_CONCILIADO"/>
  </r>
  <r>
    <x v="37"/>
    <m/>
    <x v="37"/>
    <x v="24"/>
    <s v="O20901170002"/>
    <s v="BOD"/>
    <n v="2090117"/>
    <m/>
    <s v="00283042001 DEPOSITO DE EFECTIVO, DEPOSITANTE: ROLANDO GUIDO CRUZ LUQUE, CONCEPTO: DEVOLUCION DE VIATICOS (ROLANDO GUIDO CRUZ LUQUE), CUENTA DE DEPOSITO: CUENTA UNICA DEL TESORO"/>
    <m/>
    <m/>
    <m/>
    <m/>
    <m/>
    <m/>
    <n v="0"/>
    <n v="150"/>
    <s v="NO_CONCILIADO"/>
  </r>
  <r>
    <x v="5"/>
    <m/>
    <x v="5"/>
    <x v="24"/>
    <s v="O20901180002"/>
    <s v="BOD"/>
    <n v="2090118"/>
    <m/>
    <s v="00099021001 DEPOSITO DE EFECTIVO, DEPOSITANTE: GARY VILLARROEL CHUQUIMIA, CONCEPTO: DEVOLUCION A SENASIR COBRO INDEBIDO, CUENTA DE DEPOSITO: CUENTA UNICA DEL TESORO"/>
    <m/>
    <m/>
    <m/>
    <m/>
    <m/>
    <m/>
    <n v="0"/>
    <n v="400"/>
    <s v="NO_CONCILIADO"/>
  </r>
  <r>
    <x v="0"/>
    <m/>
    <x v="0"/>
    <x v="24"/>
    <s v="O20901260002"/>
    <s v="BOD"/>
    <n v="2090126"/>
    <m/>
    <s v="00099021001 DEPOSITO DE EFECTIVO, DEPOSITANTE: YHOLA JUANITA YANARICO DE MACHACA, CONCEPTO: COBRO INDEBIDO POR NUEVAS NUPCIAS, CUENTA DE DEPOSITO: CUENTA UNICA DEL TESORO"/>
    <m/>
    <m/>
    <m/>
    <m/>
    <m/>
    <m/>
    <n v="0"/>
    <n v="2205"/>
    <s v="NO_CONCILIADO"/>
  </r>
  <r>
    <x v="37"/>
    <m/>
    <x v="37"/>
    <x v="24"/>
    <s v="O20901270002"/>
    <s v="BOD"/>
    <n v="2090127"/>
    <m/>
    <s v="00283042001 DEPOSITO DE EFECTIVO, DEPOSITANTE: JORGE ALCAZAR GONZALES, CONCEPTO: DEVOLUCION DE VIATICOS (JORGE ALCAZAR GONZALES), CUENTA DE DEPOSITO: CUENTA UNICA DEL TESORO"/>
    <m/>
    <m/>
    <m/>
    <m/>
    <m/>
    <m/>
    <n v="0"/>
    <n v="1050"/>
    <s v="NO_CONCILIADO"/>
  </r>
  <r>
    <x v="37"/>
    <m/>
    <x v="37"/>
    <x v="24"/>
    <s v="O20901280002"/>
    <s v="BOD"/>
    <n v="2090128"/>
    <m/>
    <s v="00283042001 DEPOSITO DE EFECTIVO, DEPOSITANTE: DIEGO JESUS CASTILLO SUAREZ, CONCEPTO: DEVOLUCION DE VIATICOS (DIEGO JESUS CASTILLO SUAREZ), CUENTA DE DEPOSITO: CUENTA UNICA DEL TESORO"/>
    <m/>
    <m/>
    <m/>
    <m/>
    <m/>
    <m/>
    <n v="0"/>
    <n v="750"/>
    <s v="NO_CONCILIADO"/>
  </r>
  <r>
    <x v="37"/>
    <m/>
    <x v="37"/>
    <x v="24"/>
    <s v="O20901290002"/>
    <s v="BOD"/>
    <n v="2090129"/>
    <m/>
    <s v="00283042001 DEPOSITO DE EFECTIVO, DEPOSITANTE: MARINA MACHAY MATURANA, CONCEPTO: DEVOLUCION DE VIATICOS(MARINA MACHAY MATURANA), CUENTA DE DEPOSITO: CUENTA UNICA DEL TESORO"/>
    <m/>
    <m/>
    <m/>
    <m/>
    <m/>
    <m/>
    <n v="0"/>
    <n v="600"/>
    <s v="NO_CONCILIADO"/>
  </r>
  <r>
    <x v="37"/>
    <m/>
    <x v="37"/>
    <x v="24"/>
    <s v="O20901300002"/>
    <s v="BOD"/>
    <n v="2090130"/>
    <m/>
    <s v="00283042001 DEPOSITO DE EFECTIVO, DEPOSITANTE: WENDY ROSARIO BERNABE GALLARDO, CONCEPTO: DEVOLUCION DE VIATICOS(WENDY ROSARIO BERNABE GALLARDO), CUENTA DE DEPOSITO: CUENTA UNICA DEL TESORO"/>
    <m/>
    <m/>
    <m/>
    <m/>
    <m/>
    <m/>
    <n v="0"/>
    <n v="1125"/>
    <s v="NO_CONCILIADO"/>
  </r>
  <r>
    <x v="37"/>
    <m/>
    <x v="37"/>
    <x v="24"/>
    <s v="O20901310002"/>
    <s v="BOD"/>
    <n v="2090131"/>
    <m/>
    <s v="00283042001 DEPOSITO DE EFECTIVO, DEPOSITANTE: MARIBEL ARGOTE DELGADILLO, CONCEPTO: DEVOLUCION DE VIATICOS(MARIBEL ARGOTE DELGADILLO), CUENTA DE DEPOSITO: CUENTA UNICA DEL TESORO"/>
    <m/>
    <m/>
    <m/>
    <m/>
    <m/>
    <m/>
    <n v="0"/>
    <n v="1125"/>
    <s v="NO_CONCILIADO"/>
  </r>
  <r>
    <x v="37"/>
    <m/>
    <x v="37"/>
    <x v="24"/>
    <s v="O20901330002"/>
    <s v="BOD"/>
    <n v="2090133"/>
    <m/>
    <s v="00283042001 DEPOSITO DE EFECTIVO, DEPOSITANTE: JORGE LUIS VARGAS ARISPE, CONCEPTO: DEVOLUCION DE VIATICOS (JORRGE LUIS VARGAS ARISPE), CUENTA DE DEPOSITO: CUENTA UNICA DEL TESORO"/>
    <m/>
    <m/>
    <m/>
    <m/>
    <m/>
    <m/>
    <n v="0"/>
    <n v="1125"/>
    <s v="NO_CONCILIADO"/>
  </r>
  <r>
    <x v="63"/>
    <m/>
    <x v="63"/>
    <x v="24"/>
    <s v="O20901350002"/>
    <s v="BOD"/>
    <n v="2090135"/>
    <m/>
    <s v="00099021001 DEPOSITO DE EFECTIVO, DEPOSITANTE: SERVICIO PLURNACIONAL DE DEFENSA PUBLICA, CONCEPTO: PAGO DE SERVICIOS BASICOS DEL MES DE DICIEMBRE DE 2022 EN FAVOR DE LA PROCURADURIA GENERAL DEL ESTAD, CUENTA DE DEPOSITO: CUENTA UNICA DEL TESORO"/>
    <m/>
    <m/>
    <m/>
    <m/>
    <m/>
    <m/>
    <n v="0"/>
    <n v="296.66000000000003"/>
    <s v="NO_CONCILIADO"/>
  </r>
  <r>
    <x v="37"/>
    <m/>
    <x v="37"/>
    <x v="24"/>
    <s v="O20901360002"/>
    <s v="BOD"/>
    <n v="2090136"/>
    <m/>
    <s v="00283042001 DEPOSITO DE EFECTIVO, DEPOSITANTE: OSWALDO CRHISTIAN LEDEZMA CUBA, CONCEPTO: DEVOLUCION DE VIATICOS(OSWALDO CRHISTIAN LEDEZMA CUBA), CUENTA DE DEPOSITO: CUENTA UNICA DEL TESORO"/>
    <m/>
    <m/>
    <m/>
    <m/>
    <m/>
    <m/>
    <n v="0"/>
    <n v="600"/>
    <s v="NO_CONCILIADO"/>
  </r>
  <r>
    <x v="64"/>
    <m/>
    <x v="64"/>
    <x v="24"/>
    <s v="O20901380002"/>
    <s v="BOD"/>
    <n v="2090138"/>
    <m/>
    <s v="00099021001 DEPOSITO DE EFECTIVO, DEPOSITANTE: JASMANI JORGE RIOS AVENDAÑO, CONCEPTO: DEVOLUCIÓN DE RECURSOS NO UTILIZADOS ENTIDAD=152, CUENTA DE DEPOSITO: CUENTA UNICA DEL TESORO"/>
    <m/>
    <m/>
    <m/>
    <m/>
    <m/>
    <m/>
    <n v="0"/>
    <n v="90"/>
    <s v="NO_CONCILIADO"/>
  </r>
  <r>
    <x v="47"/>
    <m/>
    <x v="47"/>
    <x v="24"/>
    <s v="O20901520002"/>
    <s v="BOD"/>
    <n v="2090152"/>
    <m/>
    <s v="00041031107 DEPOSITO DE EFECTIVO, DEPOSITANTE: MARIO GARY CHAMBI VELASQUEZ -IBMETRO, CONCEPTO: DEVOLUCION DE GASTOS OPERATIVOS, CUENTA DE DEPOSITO: CUENTA UNICA DEL TESORO"/>
    <m/>
    <m/>
    <m/>
    <m/>
    <m/>
    <m/>
    <n v="0"/>
    <n v="150"/>
    <s v="NO_CONCILIADO"/>
  </r>
  <r>
    <x v="0"/>
    <m/>
    <x v="0"/>
    <x v="24"/>
    <s v="O20901560002"/>
    <s v="BOD"/>
    <n v="2090156"/>
    <m/>
    <s v="00099021001 DEPOSITO DE EFECTIVO, DEPOSITANTE: LIDIA EVELINA RODRIGUEZ SAAVEDRA, CONCEPTO: DEVOLUCIÓN DE DEUDA, DOBLE PERCEPCIÓN, CUENTA DE DEPOSITO: CUENTA UNICA DEL TESORO"/>
    <m/>
    <m/>
    <m/>
    <m/>
    <m/>
    <m/>
    <n v="0"/>
    <n v="1706.1"/>
    <s v="NO_CONCILIADO"/>
  </r>
  <r>
    <x v="37"/>
    <m/>
    <x v="37"/>
    <x v="24"/>
    <s v="O20901640002"/>
    <s v="BOD"/>
    <n v="2090164"/>
    <m/>
    <s v="00283042001 DEPOSITO DE EFECTIVO, DEPOSITANTE: ARIEL JORGE MEDINA PAÑAFIEL, CONCEPTO: DEVOLUCIÓN DE VIÁTICOS (ARIEL JORGE MEDINA PEÑAFIEL), CUENTA DE DEPOSITO: CUENTA UNICA DEL TESORO"/>
    <m/>
    <m/>
    <m/>
    <m/>
    <m/>
    <m/>
    <n v="0"/>
    <n v="600"/>
    <s v="NO_CONCILIADO"/>
  </r>
  <r>
    <x v="37"/>
    <m/>
    <x v="37"/>
    <x v="24"/>
    <s v="O20901650002"/>
    <s v="BOD"/>
    <n v="2090165"/>
    <m/>
    <s v="00283042001 DEPOSITO DE EFECTIVO, DEPOSITANTE: MARTHA CUBA VEGA, CONCEPTO: DEVOLUCIÓN DE VIATICOS (MARTHA CUBA VEGA), CUENTA DE DEPOSITO: CUENTA UNICA DEL TESORO"/>
    <m/>
    <m/>
    <m/>
    <m/>
    <m/>
    <m/>
    <n v="0"/>
    <n v="600"/>
    <s v="NO_CONCILIADO"/>
  </r>
  <r>
    <x v="58"/>
    <m/>
    <x v="58"/>
    <x v="24"/>
    <s v="O20901960002"/>
    <s v="BOD"/>
    <n v="2090196"/>
    <m/>
    <s v="00206012001 DEPOSITO DE EFECTIVO, DEPOSITANTE: INSTITUTO NACIONAL DE ESTADISTICA, CONCEPTO: DEPÓSITO POR VENTA DE LA OFICINA CENTRAL LA PAZ DE FECHA 03/02/2023, CUENTA DE DEPOSITO: CUENTA UNICA DEL TESORO"/>
    <m/>
    <m/>
    <m/>
    <m/>
    <m/>
    <m/>
    <n v="0"/>
    <n v="40"/>
    <s v="NO_CONCILIADO"/>
  </r>
  <r>
    <x v="23"/>
    <m/>
    <x v="23"/>
    <x v="24"/>
    <s v="O20902450002"/>
    <s v="BOD"/>
    <n v="2090245"/>
    <m/>
    <s v="00132012005 DEPOSITO DE EFECTIVO, DEPOSITANTE: LINE HOUSE SERVICES SRL, CONCEPTO: DEVOLUCION DE RETROACTIVO, CUENTA DE DEPOSITO: CUENTA UNICA DEL TESORO"/>
    <m/>
    <m/>
    <m/>
    <m/>
    <m/>
    <m/>
    <n v="0"/>
    <n v="504"/>
    <s v="NO_CONCILIADO"/>
  </r>
  <r>
    <x v="23"/>
    <m/>
    <x v="23"/>
    <x v="24"/>
    <s v="O20902500002"/>
    <s v="BOD"/>
    <n v="2090250"/>
    <m/>
    <s v="00132012007 DEPOSITO DE EFECTIVO, DEPOSITANTE: LINE HOUSE SERVICES SRL, CONCEPTO: DEVOLUCION DE RETROACTIVO, CUENTA DE DEPOSITO: CUENTA UNICA DEL TESORO"/>
    <m/>
    <m/>
    <m/>
    <m/>
    <m/>
    <m/>
    <n v="0"/>
    <n v="710"/>
    <s v="NO_CONCILIADO"/>
  </r>
  <r>
    <x v="65"/>
    <m/>
    <x v="65"/>
    <x v="24"/>
    <s v="O20902550002"/>
    <s v="BOD"/>
    <n v="2090255"/>
    <m/>
    <s v="00213012001 DEPOSITO DE EFECTIVO, DEPOSITANTE: YUCO NOE RUBEN, CONCEPTO: DEVOLUCION DE VIATICOS, CUENTA DE DEPOSITO: CUENTA UNICA DEL TESORO"/>
    <m/>
    <m/>
    <m/>
    <m/>
    <m/>
    <m/>
    <n v="0"/>
    <n v="3260"/>
    <s v="NO_CONCILIADO"/>
  </r>
  <r>
    <x v="63"/>
    <m/>
    <x v="63"/>
    <x v="24"/>
    <s v="B20900370002"/>
    <s v="BOD"/>
    <n v="2090037"/>
    <m/>
    <s v="00099021001 DEP.DE CHEQ.AJENOS,RET.DE CAM.,CONCEPTO: PAGO POR CONSUMO DE SERVICIOS DE AGUA DEL MES DE DICIEMBRE 2022 FELCV EL ALTO PROCURADURIA GENERAL,DEP.: POLICIA BOLIVIANA COMANDO GENERAL"/>
    <m/>
    <m/>
    <m/>
    <m/>
    <m/>
    <m/>
    <n v="0"/>
    <n v="1819.68"/>
    <s v="NO_CONCILIADO"/>
  </r>
  <r>
    <x v="3"/>
    <m/>
    <x v="3"/>
    <x v="24"/>
    <s v="B20900500002"/>
    <s v="BOD"/>
    <n v="2090050"/>
    <m/>
    <s v="00670012003 DEP.DE CHEQ.AJENOS,RET.DE CAM.,CONCEPTO: OTROS INGRESOS TED TARIJA,DEP.: TRIBUNAL ELECTORAL DEPARTAMENTAL TARIJA , PROCEDENCIA: BANCO UNION S.A., CHEQUE: 4042, FECHA DE EMISION:01/02/2023"/>
    <m/>
    <m/>
    <m/>
    <m/>
    <m/>
    <m/>
    <n v="0"/>
    <n v="78"/>
    <s v="NO_CONCILIADO"/>
  </r>
  <r>
    <x v="66"/>
    <m/>
    <x v="66"/>
    <x v="24"/>
    <s v="B20900510002"/>
    <s v="BOD"/>
    <n v="2090051"/>
    <m/>
    <s v="00070011102 DEP.DE CHEQ.AJENOS,RET.DE CAM.,CONCEPTO: DEVOLUCION DE RECURSOS DEL SR.ARDILES Y CARDOZO DE ACUERDO A INF.MTEPS-UAI-13/21SEGUNH.R.2023-03866,DEP.: MINISTERIO DE TRABAJO EMPLEO Y PREVISION SOCIAL"/>
    <m/>
    <m/>
    <m/>
    <m/>
    <m/>
    <m/>
    <n v="0"/>
    <n v="808.86"/>
    <s v="NO_CONCILIADO"/>
  </r>
  <r>
    <x v="66"/>
    <m/>
    <x v="66"/>
    <x v="24"/>
    <s v="B20900540002"/>
    <s v="BOD"/>
    <n v="2090054"/>
    <m/>
    <s v="00070011102 DEP.DE CHEQ.AJENOS,RET.DE CAM.,CONCEPTO: DEVOLUCION DE RECURSOS DE SERVIDORES PUBLICOS SEGUN HR. MTEPS. 2023-01279,DEP.: MINISTERIO DE TRABAJO EMPLEO Y PREVISION SOCIAL , PROCEDENCIA: BANCO UNION S.A., CHEQUE: 10870, FECHA DE EMISION:02/02/2023"/>
    <m/>
    <m/>
    <m/>
    <m/>
    <m/>
    <m/>
    <n v="0"/>
    <n v="8048.69"/>
    <s v="NO_CONCILIADO"/>
  </r>
  <r>
    <x v="59"/>
    <m/>
    <x v="59"/>
    <x v="24"/>
    <s v="B20900630002"/>
    <s v="BOD"/>
    <n v="2090063"/>
    <m/>
    <s v="00253014220 DEP.DE CHEQ.AJENOS,RET.DE CAM.,CONCEPTO: DEP. GAD CHUQUISACA G/INV PROY CONST PRESA SIST RIEGO VALLES DE TARABUCO,DEP.: GAD CHUQUISACA , PROCEDENCIA: BANCO UNION S.A., CHEQUE: 1700, FECHA DE EMISION:01/02/2023"/>
    <m/>
    <m/>
    <m/>
    <m/>
    <m/>
    <m/>
    <n v="0"/>
    <n v="2111649.84"/>
    <s v="NO_CONCILIADO"/>
  </r>
  <r>
    <x v="59"/>
    <m/>
    <x v="59"/>
    <x v="24"/>
    <s v="B20900640002"/>
    <s v="BOD"/>
    <n v="2090064"/>
    <m/>
    <s v="00253014220 DEP.DE CHEQ.AJENOS,RET.DE CAM.,CONCEPTO: DEP GAD CHUQUISACA G/INV PROY CONST SIST DE RIEGO ANFAYA DEL PERAL,DEP.: GAD CHUQUISACA , PROCEDENCIA: BANCO UNION S.A., CHEQUE: 1699, FECHA DE EMISION:01/02/2023"/>
    <m/>
    <m/>
    <m/>
    <m/>
    <m/>
    <m/>
    <n v="0"/>
    <n v="2971548.99"/>
    <s v="NO_CONCILIADO"/>
  </r>
  <r>
    <x v="20"/>
    <m/>
    <x v="20"/>
    <x v="24"/>
    <s v="B20900830002"/>
    <s v="BOD"/>
    <n v="2090083"/>
    <m/>
    <s v="00086031101 DEP.DE CHEQ.AJENOS,RET.DE CAM.,CONCEPTO: INGRESO DE AUTORIZACIÓN DE TARJETAS DE REGISTRO DE REA MES DE DICIEMBRE,DEP.: SERNAP , PROCEDENCIA: BANCO UNION S.A., CHEQUE: 1054, FECHA DE EMISION:03/02/2023"/>
    <m/>
    <m/>
    <m/>
    <m/>
    <m/>
    <m/>
    <n v="0"/>
    <n v="50475"/>
    <s v="NO_CONCILIADO"/>
  </r>
  <r>
    <x v="20"/>
    <m/>
    <x v="20"/>
    <x v="24"/>
    <s v="B20900870002"/>
    <s v="BOD"/>
    <n v="2090087"/>
    <m/>
    <s v="00086031101 DEP.DE CHEQ.AJENOS,RET.DE CAM.,CONCEPTO: INGRESO DE AUTORIZACIÓN DE TARJETAS DE REGISTRO DE REA MES DE NOVIEMBRE,DEP.: SERNAP , PROCEDENCIA: BANCO UNION S.A., CHEQUE: 1052, FECHA DE EMISION:03/02/2023"/>
    <m/>
    <m/>
    <m/>
    <m/>
    <m/>
    <m/>
    <n v="0"/>
    <n v="13435"/>
    <s v="NO_CONCILIADO"/>
  </r>
  <r>
    <x v="20"/>
    <m/>
    <x v="20"/>
    <x v="24"/>
    <s v="B20900930002"/>
    <s v="BOD"/>
    <n v="2090093"/>
    <m/>
    <s v="00086031101 DEP.DE CHEQ.AJENOS,RET.DE CAM.,CONCEPTO: INGRESO POR MULTA SEGUN RESOLUCIÓN ADMINISTRATIVA DE PARQUE AMBORO,DEP.: PARQUE NACIONAL AMBORO-SERNAP , PROCEDENCIA: BANCO UNION S.A., CHEQUE: 1055, FECHA DE EMISION:06/02/2023"/>
    <m/>
    <m/>
    <m/>
    <m/>
    <m/>
    <m/>
    <n v="0"/>
    <n v="5400"/>
    <s v="NO_CONCILIADO"/>
  </r>
  <r>
    <x v="20"/>
    <m/>
    <x v="20"/>
    <x v="24"/>
    <s v="B20900970002"/>
    <s v="BOD"/>
    <n v="2090097"/>
    <m/>
    <s v="00086031101 DEP.DE CHEQ.AJENOS,RET.DE CAM.,CONCEPTO: INGRESO GENERADOS POR MULTAS Y INFRACCIONES DE GESTION 2022,DEP.: PARQUE NACIONAL TUNARI-SERNAP , PROCEDENCIA: BANCO UNION S.A., CHEQUE: 728, FECHA DE EMISION:27/01/2023"/>
    <m/>
    <m/>
    <m/>
    <m/>
    <m/>
    <m/>
    <n v="0"/>
    <n v="42485"/>
    <s v="NO_CONCILIADO"/>
  </r>
  <r>
    <x v="24"/>
    <m/>
    <x v="24"/>
    <x v="24"/>
    <s v="B20901000002"/>
    <s v="BOD"/>
    <n v="2090100"/>
    <m/>
    <s v="00291014203 DEP.DE CHEQ.AJENOS,RET.DE CAM.,CONCEPTO: REEMBOLSO POR L GAD SATACRUZ FIDEICOMISO FNDR CONSTRUCCION TUNEL INCAHUASI,DEP.: GAD SANTA CRUZ , PROCEDENCIA: BANCO UNION S.A., CHEQUE: 4030, FECHA DE EMISION:03/02/2023"/>
    <m/>
    <m/>
    <m/>
    <m/>
    <m/>
    <m/>
    <n v="0"/>
    <n v="1325701.1599999999"/>
    <s v="NO_CONCILIADO"/>
  </r>
  <r>
    <x v="0"/>
    <m/>
    <x v="0"/>
    <x v="24"/>
    <s v="B20901090002"/>
    <s v="BOD"/>
    <n v="2090109"/>
    <m/>
    <s v="00099021001 DEP.DE CHEQ.AJENOS,RET.DE CAM.,CONCEPTO: MARIO LUIS PACELLO AGUIRRE,DEP.: BANCO UNION S.A. , PROCEDENCIA: BANCO UNION S.A., CHEQUE: 187957, FECHA DE EMISION:06/02/2023"/>
    <m/>
    <m/>
    <m/>
    <m/>
    <m/>
    <m/>
    <n v="0"/>
    <n v="1530.98"/>
    <s v="NO_CONCILIADO"/>
  </r>
  <r>
    <x v="21"/>
    <m/>
    <x v="21"/>
    <x v="24"/>
    <s v="B20901110002"/>
    <s v="BOD"/>
    <n v="2090111"/>
    <m/>
    <s v="00680012001 DEP.DE CHEQ.AJENOS,RET.DE CAM.,CONCEPTO: PAGO POR ALQUILER CONTRALORIA GENERAL DEL ESTADO,DEP.: BANCO UNION S.A. , PROCEDENCIA: BANCO UNION S.A., CHEQUE: 185237, FECHA DE EMISION:03/02/2023"/>
    <m/>
    <m/>
    <m/>
    <m/>
    <m/>
    <m/>
    <n v="0"/>
    <n v="1800"/>
    <s v="NO_CONCILIADO"/>
  </r>
  <r>
    <x v="65"/>
    <m/>
    <x v="65"/>
    <x v="24"/>
    <s v="O20902610002"/>
    <s v="BOD"/>
    <n v="2090261"/>
    <m/>
    <s v="00213012001 DEPOSITO DE EFECTIVO, DEPOSITANTE: FRANKLIN RUDY MUJICA QUISPE, CONCEPTO: DEVOLUCIÓN DE PASAJES, CUENTA DE DEPOSITO: CUENTA UNICA DEL TESORO"/>
    <m/>
    <m/>
    <m/>
    <m/>
    <m/>
    <m/>
    <n v="0"/>
    <n v="400"/>
    <s v="NO_CONCILIADO"/>
  </r>
  <r>
    <x v="65"/>
    <m/>
    <x v="65"/>
    <x v="24"/>
    <s v="O20902620002"/>
    <s v="BOD"/>
    <n v="2090262"/>
    <m/>
    <s v="00213012001 DEPOSITO DE EFECTIVO, DEPOSITANTE: FRANKLIN RUDY MUJICA QUISPE, CONCEPTO: DEVOLUCIÓN DE VIATICOS, CUENTA DE DEPOSITO: CUENTA UNICA DEL TESORO"/>
    <m/>
    <m/>
    <m/>
    <m/>
    <m/>
    <m/>
    <n v="0"/>
    <n v="3260"/>
    <s v="NO_CONCILIADO"/>
  </r>
  <r>
    <x v="67"/>
    <m/>
    <x v="67"/>
    <x v="25"/>
    <s v="O20904080002"/>
    <s v="BOD"/>
    <n v="2090408"/>
    <m/>
    <s v="00190012002 DEPOSITO DE EFECTIVO, DEPOSITANTE: AUTORIDAD JURISDICCIONAL ADMINISTRATIVA MINERA, CONCEPTO: REVERSION, CUENTA DE DEPOSITO: CUENTA UNICA DEL TESORO"/>
    <m/>
    <m/>
    <m/>
    <m/>
    <m/>
    <m/>
    <n v="0"/>
    <n v="2566.06"/>
    <s v="CONCILIADO_PARCIAL"/>
  </r>
  <r>
    <x v="4"/>
    <m/>
    <x v="4"/>
    <x v="25"/>
    <s v="O20904170002"/>
    <s v="BOD"/>
    <n v="2090417"/>
    <m/>
    <s v="00099021001 DEPOSITO DE EFECTIVO, DEPOSITANTE: ESPERANZA AGUILAR ZEBALLOS, CONCEPTO: DEVOLUCION POR SOBREPASAR LA LETRA A POLICIA BOLIVIANA, CUENTA DE DEPOSITO: CUENTA UNICA DEL TESORO"/>
    <m/>
    <m/>
    <m/>
    <m/>
    <m/>
    <m/>
    <n v="0"/>
    <n v="12000"/>
    <s v="NO_CONCILIADO"/>
  </r>
  <r>
    <x v="1"/>
    <m/>
    <x v="1"/>
    <x v="25"/>
    <s v="O20904370002"/>
    <s v="BOD"/>
    <n v="2090437"/>
    <m/>
    <s v="00046024204 DEPOSITO DE EFECTIVO, DEPOSITANTE: MINISTERIO DE SALUD Y DEPORTES-RAUL ZAPATA S., CONCEPTO: REVERSION DE SALUD NO EJECUTADO C-31-2198 FONDOS EN AVANCE GASTOS DE ALMACENAJE Y DESADUANIZACION, CUENTA DE DEPOSITO: CUENTA UNICA DEL TESORO"/>
    <m/>
    <m/>
    <m/>
    <m/>
    <m/>
    <m/>
    <n v="0"/>
    <n v="2340"/>
    <s v="NO_CONCILIADO"/>
  </r>
  <r>
    <x v="1"/>
    <m/>
    <x v="1"/>
    <x v="25"/>
    <s v="O20904410002"/>
    <s v="BOD"/>
    <n v="2090441"/>
    <m/>
    <s v="00046024204 DEPOSITO DE EFECTIVO, DEPOSITANTE: MINISTERIO DE SALUD Y DEPORTES- RAUL ZAPATA A., CONCEPTO: REVERSION DE SALUD NO EJECUTADO C-31-2762 FONDOS EN AVANCE GASTOS DE ALMACENAJE Y DESADUANIZACION, CUENTA DE DEPOSITO: CUENTA UNICA DEL TESORO"/>
    <m/>
    <m/>
    <m/>
    <m/>
    <m/>
    <m/>
    <n v="0"/>
    <n v="1120"/>
    <s v="NO_CONCILIADO"/>
  </r>
  <r>
    <x v="68"/>
    <m/>
    <x v="68"/>
    <x v="25"/>
    <s v="O20904640002"/>
    <s v="BOD"/>
    <n v="2090464"/>
    <m/>
    <s v="00099021001 DEPOSITO DE EFECTIVO, DEPOSITANTE: JEANNETTE ANGELICA LUNA TEJADA, CONCEPTO: DEVOLUCIÓN POR DOBLE PERCEPCION, CUENTA DE DEPOSITO: CUENTA UNICA DEL TESORO /DJBR."/>
    <m/>
    <m/>
    <m/>
    <m/>
    <m/>
    <m/>
    <n v="0"/>
    <n v="465.38"/>
    <s v="NO_CONCILIADO"/>
  </r>
  <r>
    <x v="51"/>
    <m/>
    <x v="51"/>
    <x v="25"/>
    <s v="O20904970002"/>
    <s v="BOD"/>
    <n v="2090497"/>
    <m/>
    <s v="00099021001 DEPOSITO DE EFECTIVO, DEPOSITANTE: CESAR AUGUSTO OLIVARES LOPEZ, CONCEPTO: DEVOLUCIÓN DE REFRIGERIO EN DEMASIA, CUENTA DE DEPOSITO: CUENTA UNICA DEL TESORO /DJBR."/>
    <m/>
    <m/>
    <m/>
    <m/>
    <m/>
    <m/>
    <n v="0"/>
    <n v="18"/>
    <s v="NO_CONCILIADO"/>
  </r>
  <r>
    <x v="51"/>
    <m/>
    <x v="51"/>
    <x v="25"/>
    <s v="O20904990002"/>
    <s v="BOD"/>
    <n v="2090499"/>
    <m/>
    <s v="00099021001 DEPOSITO DE EFECTIVO, DEPOSITANTE: OSCAR FERNANDO ORTIZ POZO, CONCEPTO: DEVOLUCIÓN DE REFRIGERIOS EN DEMASIA, CUENTA DE DEPOSITO: CUENTA UNICA DEL TESORO /DJBR."/>
    <m/>
    <m/>
    <m/>
    <m/>
    <m/>
    <m/>
    <n v="0"/>
    <n v="18"/>
    <s v="NO_CONCILIADO"/>
  </r>
  <r>
    <x v="51"/>
    <m/>
    <x v="51"/>
    <x v="25"/>
    <s v="O20905000002"/>
    <s v="BOD"/>
    <n v="2090500"/>
    <m/>
    <s v="00099021001 DEPOSITO DE EFECTIVO, DEPOSITANTE: LUCY CLEMENTINA MEJIA ALCOCER, CONCEPTO: DEVOLUCIÓN DE REFRIGERIOS EN DEMASIA, CUENTA DE DEPOSITO: CUENTA UNICA DEL TESORO /DJBR."/>
    <m/>
    <m/>
    <m/>
    <m/>
    <m/>
    <m/>
    <n v="0"/>
    <n v="36"/>
    <s v="NO_CONCILIADO"/>
  </r>
  <r>
    <x v="29"/>
    <m/>
    <x v="29"/>
    <x v="25"/>
    <s v="O20905470002"/>
    <s v="BOD"/>
    <n v="2090547"/>
    <m/>
    <s v="00587012021 DEPOSITO DE EFECTIVO, DEPOSITANTE: ROSMERY USNAYO ARUQUIPA- EBC, CONCEPTO: DEVOLUCIÓN AL COMPROBANTE N°2006 GESTIÓN 2022, CUENTA DE DEPOSITO: CUENTA UNICA DEL TESORO"/>
    <m/>
    <m/>
    <m/>
    <m/>
    <m/>
    <m/>
    <n v="0"/>
    <n v="10056.5"/>
    <s v="NO_CONCILIADO"/>
  </r>
  <r>
    <x v="29"/>
    <m/>
    <x v="29"/>
    <x v="25"/>
    <s v="O20905480002"/>
    <s v="BOD"/>
    <n v="2090548"/>
    <m/>
    <s v="00587012021 DEPOSITO DE EFECTIVO, DEPOSITANTE: ROSMERY USNAYO ARUQUIPA- EBC, CONCEPTO: DEVOLUCIÓN AL COMPROBANTE N°1978 GESTIÓN 2022, CUENTA DE DEPOSITO: CUENTA UNICA DEL TESORO"/>
    <m/>
    <m/>
    <m/>
    <m/>
    <m/>
    <m/>
    <n v="0"/>
    <n v="9642"/>
    <s v="NO_CONCILIADO"/>
  </r>
  <r>
    <x v="27"/>
    <m/>
    <x v="27"/>
    <x v="25"/>
    <s v="O20905710002"/>
    <s v="BOD"/>
    <n v="2090571"/>
    <m/>
    <s v="00010011101 DEPOSITO DE EFECTIVO, DEPOSITANTE: CLAUDIA QUENALLATA MAMANI, CONCEPTO: DEPÓSITO POR CONSUMO EN EXCESO DE LINEA TELEFONICA CORPORATIVA OCTUBRE 2022, CUENTA DE DEPOSITO: CUENTA UNICA DEL TESORO"/>
    <m/>
    <m/>
    <m/>
    <m/>
    <m/>
    <m/>
    <n v="0"/>
    <n v="11.21"/>
    <s v="NO_CONCILIADO"/>
  </r>
  <r>
    <x v="20"/>
    <m/>
    <x v="20"/>
    <x v="25"/>
    <s v="O20905840002"/>
    <s v="BOD"/>
    <n v="2090584"/>
    <m/>
    <s v="00086011109 DEPOSITO DE EFECTIVO, DEPOSITANTE: RODRIGO EDGAR DELGADILLO ARAMAYO, CONCEPTO: POR PERDIDA DE CREDENCIAL, CUENTA DE DEPOSITO: CUENTA UNICA DEL TESORO"/>
    <m/>
    <m/>
    <m/>
    <m/>
    <m/>
    <m/>
    <n v="0"/>
    <n v="50"/>
    <s v="NO_CONCILIADO"/>
  </r>
  <r>
    <x v="69"/>
    <m/>
    <x v="69"/>
    <x v="25"/>
    <s v="O20905900002"/>
    <s v="BOD"/>
    <n v="2090590"/>
    <m/>
    <s v="00548132001 DEPOSITO DE EFECTIVO, DEPOSITANTE: NELSON AMBA CONDORI, CONCEPTO: DEVOLUCION DEL 13% POR VIATICOS, CUENTA DE DEPOSITO: CUENTA UNICA DEL TESORO"/>
    <m/>
    <m/>
    <m/>
    <m/>
    <m/>
    <m/>
    <n v="0"/>
    <n v="78"/>
    <s v="NO_CONCILIADO"/>
  </r>
  <r>
    <x v="69"/>
    <m/>
    <x v="69"/>
    <x v="25"/>
    <s v="O20905940002"/>
    <s v="BOD"/>
    <n v="2090594"/>
    <m/>
    <s v="00548132001 DEPOSITO DE EFECTIVO, DEPOSITANTE: RENE GABRIEL LARUTA TOLA, CONCEPTO: DEVOLUCION DEL 13% POR VIATICOS, CUENTA DE DEPOSITO: CUENTA UNICA DEL TESORO"/>
    <m/>
    <m/>
    <m/>
    <m/>
    <m/>
    <m/>
    <n v="0"/>
    <n v="78"/>
    <s v="NO_CONCILIADO"/>
  </r>
  <r>
    <x v="65"/>
    <m/>
    <x v="65"/>
    <x v="25"/>
    <s v="O20906260002"/>
    <s v="BOD"/>
    <n v="2090626"/>
    <m/>
    <s v="00213012001 DEPOSITO DE EFECTIVO, DEPOSITANTE: RUIZ ATANACIO NIHEL, CONCEPTO: DEVOLUCIÓN DE VIATICOS, CUENTA DE DEPOSITO: CUENTA UNICA DEL TESORO"/>
    <m/>
    <m/>
    <m/>
    <m/>
    <m/>
    <m/>
    <n v="0"/>
    <n v="2445"/>
    <s v="NO_CONCILIADO"/>
  </r>
  <r>
    <x v="65"/>
    <m/>
    <x v="65"/>
    <x v="25"/>
    <s v="O20906270002"/>
    <s v="BOD"/>
    <n v="2090627"/>
    <m/>
    <s v="00213012001 DEPOSITO DE EFECTIVO, DEPOSITANTE: YUCO NOE RUBEN, CONCEPTO: DEVOLUCIÓN DE PASAJES, CUENTA DE DEPOSITO: CUENTA UNICA DEL TESORO"/>
    <m/>
    <m/>
    <m/>
    <m/>
    <m/>
    <m/>
    <n v="0"/>
    <n v="200"/>
    <s v="NO_CONCILIADO"/>
  </r>
  <r>
    <x v="67"/>
    <m/>
    <x v="67"/>
    <x v="25"/>
    <s v="O20906280002"/>
    <s v="BOD"/>
    <n v="2090628"/>
    <m/>
    <s v="00190012003 DEPOSITO DE EFECTIVO, DEPOSITANTE: EVELYN MARSHALL SALINAS, CONCEPTO: DEVOLUCION DE PASAJE AEREO, CUENTA DE DEPOSITO: CUENTA UNICA DEL TESORO"/>
    <m/>
    <m/>
    <m/>
    <m/>
    <m/>
    <m/>
    <n v="0"/>
    <n v="218"/>
    <s v="NO_CONCILIADO"/>
  </r>
  <r>
    <x v="65"/>
    <m/>
    <x v="65"/>
    <x v="25"/>
    <s v="O20906300002"/>
    <s v="BOD"/>
    <n v="2090630"/>
    <m/>
    <s v="00213012001 DEPOSITO DE EFECTIVO, DEPOSITANTE: CHAMBI RAMIREZ DEMETRIO CARLOS, CONCEPTO: DEVOLUCIÓN DE PASAJES, CUENTA DE DEPOSITO: CUENTA UNICA DEL TESORO"/>
    <m/>
    <m/>
    <m/>
    <m/>
    <m/>
    <m/>
    <n v="0"/>
    <n v="65"/>
    <s v="NO_CONCILIADO"/>
  </r>
  <r>
    <x v="70"/>
    <m/>
    <x v="70"/>
    <x v="25"/>
    <s v="O20906310002"/>
    <s v="BOD"/>
    <n v="2090631"/>
    <m/>
    <s v="00099021001 DEPOSITO DE EFECTIVO, DEPOSITANTE: CLAUDIA CHOQUE CHAVEZ, CONCEPTO: DEVOLUCION DE SALDO POR ASIGNACION DE FONDOS EN AVANCE PREVENTIVO 14, CUENTA DE DEPOSITO: CUENTA UNICA DEL TESORO /DJBR."/>
    <m/>
    <m/>
    <m/>
    <m/>
    <m/>
    <m/>
    <n v="0"/>
    <n v="18.5"/>
    <s v="NO_CONCILIADO"/>
  </r>
  <r>
    <x v="71"/>
    <m/>
    <x v="71"/>
    <x v="25"/>
    <s v="O20906320002"/>
    <s v="BOD"/>
    <n v="2090632"/>
    <m/>
    <s v="00378012002 DEPOSITO DE EFECTIVO, DEPOSITANTE: ABIGAIL ARAMAYO ALARCON, CONCEPTO: DEVOLUCION PREVENTIVO N°58, CUENTA DE DEPOSITO: CUENTA UNICA DEL TESORO"/>
    <m/>
    <m/>
    <m/>
    <m/>
    <m/>
    <m/>
    <n v="0"/>
    <n v="1355"/>
    <s v="NO_CONCILIADO"/>
  </r>
  <r>
    <x v="13"/>
    <m/>
    <x v="13"/>
    <x v="25"/>
    <s v="B20904360002"/>
    <s v="BOD"/>
    <n v="2090436"/>
    <m/>
    <s v="00099021001 DEP.DE CHEQ.AJENOS,RET.DE CAM.,CONCEPTO: DEVOLUCION DE COTIZACION EXCESO,DEP.: FUTURO DE BOLIVIA S.A. AFP , PROCEDENCIA: BANCO DE CREDITO DE BOLIVIA S.A., CHEQUE: 68843, FECHA DE EMISION:03/02/2023"/>
    <m/>
    <m/>
    <m/>
    <m/>
    <m/>
    <m/>
    <n v="0"/>
    <n v="375.84"/>
    <s v="NO_CONCILIADO"/>
  </r>
  <r>
    <x v="12"/>
    <m/>
    <x v="12"/>
    <x v="25"/>
    <s v="B20904490002"/>
    <s v="BOD"/>
    <n v="2090449"/>
    <m/>
    <s v="00660012006 DEP.DE CHEQ.AJENOS,RET.DE CAM.,CONCEPTO: DEVOLUCIÓN DE EXCESO DE LLAMADAS GESTIONES PASADAS,DEP.: ORGANO JUDICIAL - DISTRITO POTOSI , PROCEDENCIA: BANCO UNION S.A., CHEQUE: 269, FECHA DE EMISION:02/02/2023"/>
    <m/>
    <m/>
    <m/>
    <m/>
    <m/>
    <m/>
    <n v="0"/>
    <n v="105.59"/>
    <s v="NO_CONCILIADO"/>
  </r>
  <r>
    <x v="0"/>
    <m/>
    <x v="0"/>
    <x v="25"/>
    <s v="B20904900002"/>
    <s v="BOD"/>
    <n v="2090490"/>
    <m/>
    <s v="00099021001 DEP.DE CHEQ.AJENOS,RET.DE CAM.,CONCEPTO: RAMIRO OSVALDO ARNEZ PANTOJA,DEP.: BANCO UNION SA , PROCEDENCIA: BANCO UNION S.A., CHEQUE: 187959, FECHA DE EMISION:07/02/2023"/>
    <m/>
    <m/>
    <m/>
    <m/>
    <m/>
    <m/>
    <n v="0"/>
    <n v="2259.84"/>
    <s v="NO_CONCILIADO"/>
  </r>
  <r>
    <x v="4"/>
    <m/>
    <x v="4"/>
    <x v="25"/>
    <s v="B20905090002"/>
    <s v="BOD"/>
    <n v="2090509"/>
    <m/>
    <s v="00015011108 DEP.DE CHEQ.AJENOS,RET.DE CAM.,CONCEPTO: DEPÓSITO LA CUT,DEP.: MINISTERIO DE GOBIERNO , PROCEDENCIA: BANCO UNION S.A., CHEQUE: 52213, FECHA DE EMISION:03/02/2023"/>
    <m/>
    <m/>
    <m/>
    <m/>
    <m/>
    <m/>
    <n v="0"/>
    <n v="100"/>
    <s v="NO_CONCILIADO"/>
  </r>
  <r>
    <x v="54"/>
    <m/>
    <x v="54"/>
    <x v="25"/>
    <s v="B20905130002"/>
    <s v="BOD"/>
    <n v="2090513"/>
    <m/>
    <s v="00578012002 DEP.DE CHEQ.AJENOS,RET.DE CAM.,CONCEPTO: REVERSIÓN,DEP.: BOLIVIANA DE AVIACION , PROCEDENCIA: BANCO UNION S.A., CHEQUE: 16275, FECHA DE EMISION:07/02/2023"/>
    <m/>
    <m/>
    <m/>
    <m/>
    <m/>
    <m/>
    <n v="0"/>
    <n v="148"/>
    <s v="NO_CONCILIADO"/>
  </r>
  <r>
    <x v="54"/>
    <m/>
    <x v="54"/>
    <x v="25"/>
    <s v="B20905160002"/>
    <s v="BOD"/>
    <n v="2090516"/>
    <m/>
    <s v="00578012002 DEP.DE CHEQ.AJENOS,RET.DE CAM.,CONCEPTO: REVERSIÓN,DEP.: BOLIVIANA DE AVIACION , PROCEDENCIA: BANCO UNION S.A., CHEQUE: 16274, FECHA DE EMISION:07/02/2023"/>
    <m/>
    <m/>
    <m/>
    <m/>
    <m/>
    <m/>
    <n v="0"/>
    <n v="4760"/>
    <s v="NO_CONCILIADO"/>
  </r>
  <r>
    <x v="54"/>
    <m/>
    <x v="54"/>
    <x v="25"/>
    <s v="B20905190002"/>
    <s v="BOD"/>
    <n v="2090519"/>
    <m/>
    <s v="00578012002 DEP.DE CHEQ.AJENOS,RET.DE CAM.,CONCEPTO: REVERSIÓN,DEP.: BOLIVIANA DE AVIACION , PROCEDENCIA: BANCO UNION S.A., CHEQUE: 16277, FECHA DE EMISION:07/02/2023"/>
    <m/>
    <m/>
    <m/>
    <m/>
    <m/>
    <m/>
    <n v="0"/>
    <n v="20"/>
    <s v="NO_CONCILIADO"/>
  </r>
  <r>
    <x v="54"/>
    <m/>
    <x v="54"/>
    <x v="25"/>
    <s v="B20905220002"/>
    <s v="BOD"/>
    <n v="2090522"/>
    <m/>
    <s v="00578012002 DEP.DE CHEQ.AJENOS,RET.DE CAM.,CONCEPTO: REVERSIÓN,DEP.: BOLIVIANA DE AVIACION , PROCEDENCIA: BANCO UNION S.A., CHEQUE: 16276, FECHA DE EMISION:07/02/2023"/>
    <m/>
    <m/>
    <m/>
    <m/>
    <m/>
    <m/>
    <n v="0"/>
    <n v="1551.63"/>
    <s v="NO_CONCILIADO"/>
  </r>
  <r>
    <x v="7"/>
    <m/>
    <x v="7"/>
    <x v="26"/>
    <s v="O20907790002"/>
    <s v="BOD"/>
    <n v="2090779"/>
    <m/>
    <s v="00389052001 DEPOSITO DE EFECTIVO, DEPOSITANTE: MAXIMILIANO DELGADO RODRIGUEZ, CONCEPTO: DEVOLUCION DE FONDOS SEGUN PREV N°5 DA(05), CUENTA DE DEPOSITO: CUENTA UNICA DEL TESORO"/>
    <m/>
    <m/>
    <m/>
    <m/>
    <m/>
    <m/>
    <n v="0"/>
    <n v="1190"/>
    <s v="NO_CONCILIADO"/>
  </r>
  <r>
    <x v="17"/>
    <m/>
    <x v="17"/>
    <x v="26"/>
    <s v="O20907810002"/>
    <s v="BOD"/>
    <n v="2090781"/>
    <m/>
    <s v="00590012001 DEPOSITO DE EFECTIVO, DEPOSITANTE: MANUEL GUTIERREZ MAMANI, CONCEPTO: DEVOLUCION DE RECURSOS NO EJECUTADOS, CUENTA DE DEPOSITO: CUENTA UNICA DEL TESORO"/>
    <m/>
    <m/>
    <m/>
    <m/>
    <m/>
    <m/>
    <n v="0"/>
    <n v="120"/>
    <s v="NO_CONCILIADO"/>
  </r>
  <r>
    <x v="0"/>
    <m/>
    <x v="0"/>
    <x v="26"/>
    <s v="O20908240002"/>
    <s v="BOD"/>
    <n v="2090824"/>
    <m/>
    <s v="00099021001 DEPOSITO DE EFECTIVO, DEPOSITANTE: JULIO CRUZ RODRIGUEZ, CONCEPTO: POR DOBLE PERSEPCION, CUENTA DE DEPOSITO: CUENTA UNICA DEL TESORO"/>
    <m/>
    <m/>
    <m/>
    <m/>
    <m/>
    <m/>
    <n v="0"/>
    <n v="523.67999999999995"/>
    <s v="NO_CONCILIADO"/>
  </r>
  <r>
    <x v="2"/>
    <m/>
    <x v="2"/>
    <x v="26"/>
    <s v="O20908350002"/>
    <s v="BOD"/>
    <n v="2090835"/>
    <m/>
    <s v="00099021001 DEPOSITO DE EFECTIVO, DEPOSITANTE: JUAN CARLOS TORRES REYES, CONCEPTO: DOBLE PERCEPCION, CUENTA DE DEPOSITO: CUENTA UNICA DEL TESORO /DJBR."/>
    <m/>
    <m/>
    <m/>
    <m/>
    <m/>
    <m/>
    <n v="0"/>
    <n v="485.42"/>
    <s v="NO_CONCILIADO"/>
  </r>
  <r>
    <x v="37"/>
    <m/>
    <x v="37"/>
    <x v="26"/>
    <s v="O20908440002"/>
    <s v="BOD"/>
    <n v="2090844"/>
    <m/>
    <s v="00283042001 DEPOSITO DE EFECTIVO, DEPOSITANTE: DAVID ELISEO CONDORI QUISPE, CONCEPTO: DEVOLUCION VIATICOS, CUENTA DE DEPOSITO: CUENTA UNICA DEL TESORO"/>
    <m/>
    <m/>
    <m/>
    <m/>
    <m/>
    <m/>
    <n v="0"/>
    <n v="900"/>
    <s v="NO_CONCILIADO"/>
  </r>
  <r>
    <x v="29"/>
    <m/>
    <x v="29"/>
    <x v="26"/>
    <s v="O20908490002"/>
    <s v="BOD"/>
    <n v="2090849"/>
    <m/>
    <s v="00587012018 DEPOSITO DE EFECTIVO, DEPOSITANTE: EDWIN ROGER ARNEZ GONZALES E.B.C., CONCEPTO: DEVOLUCION AL COMPROBANTE N°549, CUENTA DE DEPOSITO: CUENTA UNICA DEL TESORO"/>
    <m/>
    <m/>
    <m/>
    <m/>
    <m/>
    <m/>
    <n v="0"/>
    <n v="55953"/>
    <s v="NO_CONCILIADO"/>
  </r>
  <r>
    <x v="29"/>
    <m/>
    <x v="29"/>
    <x v="26"/>
    <s v="O20908540002"/>
    <s v="BOD"/>
    <n v="2090854"/>
    <m/>
    <s v="00587012016 DEPOSITO DE EFECTIVO, DEPOSITANTE: IRMA CHACON RIVERA - E.B.C., CONCEPTO: DEVOLUCION AL COMPROBANTE N°451 DE LA GESTION 2022, CUENTA DE DEPOSITO: CUENTA UNICA DEL TESORO"/>
    <m/>
    <m/>
    <m/>
    <m/>
    <m/>
    <m/>
    <n v="0"/>
    <n v="133.05000000000001"/>
    <s v="NO_CONCILIADO"/>
  </r>
  <r>
    <x v="1"/>
    <m/>
    <x v="1"/>
    <x v="26"/>
    <s v="O20908560002"/>
    <s v="BOD"/>
    <n v="2090856"/>
    <m/>
    <s v="00046171101 DEPOSITO DE EFECTIVO, DEPOSITANTE: ISABEL MENACHO, CONCEPTO: MULTA POR REINSCRIPCION GESTION 2023 2DA PAGO, CUENTA DE DEPOSITO: CUENTA UNICA DEL TESORO"/>
    <m/>
    <m/>
    <m/>
    <m/>
    <m/>
    <m/>
    <n v="0"/>
    <n v="840"/>
    <s v="NO_CONCILIADO"/>
  </r>
  <r>
    <x v="0"/>
    <m/>
    <x v="0"/>
    <x v="26"/>
    <s v="O20908570002"/>
    <s v="BOD"/>
    <n v="2090857"/>
    <m/>
    <s v="00099021001 DEPOSITO DE EFECTIVO, DEPOSITANTE: LIDIA SONIA VARGAS VALENCIA, CONCEPTO: DEVOLUCION DE CURSO PREVENCION DE VIOLENCIA, CUENTA DE DEPOSITO: CUENTA UNICA DEL TESORO"/>
    <m/>
    <m/>
    <m/>
    <m/>
    <m/>
    <m/>
    <n v="0"/>
    <n v="53"/>
    <s v="NO_CONCILIADO"/>
  </r>
  <r>
    <x v="29"/>
    <m/>
    <x v="29"/>
    <x v="26"/>
    <s v="O20908580002"/>
    <s v="BOD"/>
    <n v="2090858"/>
    <m/>
    <s v="00587012016 DEPOSITO DE EFECTIVO, DEPOSITANTE: IRMA CHACON RIVERA-E.B.C., CONCEPTO: DEVOLUCION AL COMPROBANTE N°1254 DE LA GESTION 2022, CUENTA DE DEPOSITO: CUENTA UNICA DEL TESORO"/>
    <m/>
    <m/>
    <m/>
    <m/>
    <m/>
    <m/>
    <n v="0"/>
    <n v="2242"/>
    <s v="NO_CONCILIADO"/>
  </r>
  <r>
    <x v="29"/>
    <m/>
    <x v="29"/>
    <x v="26"/>
    <s v="O20908600002"/>
    <s v="BOD"/>
    <n v="2090860"/>
    <m/>
    <s v="00587012016 DEPOSITO DE EFECTIVO, DEPOSITANTE: E.B.C.-IRMA CHACON RIVERA, CONCEPTO: DEVOLUCION AL COMPROBANTE N°842 DE LA GESTION 2022, CUENTA DE DEPOSITO: CUENTA UNICA DEL TESORO"/>
    <m/>
    <m/>
    <m/>
    <m/>
    <m/>
    <m/>
    <n v="0"/>
    <n v="320"/>
    <s v="NO_CONCILIADO"/>
  </r>
  <r>
    <x v="29"/>
    <m/>
    <x v="29"/>
    <x v="26"/>
    <s v="O20908620002"/>
    <s v="BOD"/>
    <n v="2090862"/>
    <m/>
    <s v="00587012016 DEPOSITO DE EFECTIVO, DEPOSITANTE: CAROLA CARMEN GUZMAN-E.B.C., CONCEPTO: DEVOLUCION AL COMPROBANTE N°71, CUENTA DE DEPOSITO: CUENTA UNICA DEL TESORO"/>
    <m/>
    <m/>
    <m/>
    <m/>
    <m/>
    <m/>
    <n v="0"/>
    <n v="16842"/>
    <s v="NO_CONCILIADO"/>
  </r>
  <r>
    <x v="29"/>
    <m/>
    <x v="29"/>
    <x v="26"/>
    <s v="O20908640002"/>
    <s v="BOD"/>
    <n v="2090864"/>
    <m/>
    <s v="00587012012 DEPOSITO DE EFECTIVO, DEPOSITANTE: IRMA CHACON RIVERA-E.B.C., CONCEPTO: DEVOLUCION AL COMPROBANTE N°2050 DE GESTION 2022, CUENTA DE DEPOSITO: CUENTA UNICA DEL TESORO"/>
    <m/>
    <m/>
    <m/>
    <m/>
    <m/>
    <m/>
    <n v="0"/>
    <n v="40"/>
    <s v="NO_CONCILIADO"/>
  </r>
  <r>
    <x v="33"/>
    <m/>
    <x v="33"/>
    <x v="26"/>
    <s v="O20908970002"/>
    <s v="BOD"/>
    <n v="2090897"/>
    <m/>
    <s v="00099021001 DEPOSITO DE EFECTIVO, DEPOSITANTE: MARIA LUISA ROMERO ROJAS, CONCEPTO: DEVOLUCION DOBLE PERCEPCION, CUENTA DE DEPOSITO: CUENTA UNICA DEL TESORO /DJBR."/>
    <m/>
    <m/>
    <m/>
    <m/>
    <m/>
    <m/>
    <n v="0"/>
    <n v="3968.14"/>
    <s v="NO_CONCILIADO"/>
  </r>
  <r>
    <x v="20"/>
    <m/>
    <x v="20"/>
    <x v="26"/>
    <s v="O20909130002"/>
    <s v="BOD"/>
    <n v="2090913"/>
    <m/>
    <s v="00099021001 DEPOSITO DE EFECTIVO, DEPOSITANTE: MINISTERIO DE MEDIO AMBIENTE Y AGUA, CONCEPTO: CONCEPTO DE REPOSICION UTILES DE ESCRITORIO, CUENTA DE DEPOSITO: CUENTA UNICA DEL TESORO"/>
    <m/>
    <m/>
    <m/>
    <m/>
    <m/>
    <m/>
    <n v="0"/>
    <n v="50"/>
    <s v="NO_CONCILIADO"/>
  </r>
  <r>
    <x v="33"/>
    <m/>
    <x v="33"/>
    <x v="26"/>
    <s v="O20909150002"/>
    <s v="BOD"/>
    <n v="2090915"/>
    <m/>
    <s v="00099021001 DEPOSITO DE EFECTIVO, DEPOSITANTE: JOSE ARMANDO PERICON VARGAS, CONCEPTO: DEVOLUCIÓN POR DOBLE PERCEPCIÓN, CUENTA DE DEPOSITO: CUENTA UNICA DEL TESORO /DJBR."/>
    <m/>
    <m/>
    <m/>
    <m/>
    <m/>
    <m/>
    <n v="0"/>
    <n v="3094.9"/>
    <s v="NO_CONCILIADO"/>
  </r>
  <r>
    <x v="0"/>
    <m/>
    <x v="0"/>
    <x v="26"/>
    <s v="O20909260002"/>
    <s v="BOD"/>
    <n v="2090926"/>
    <m/>
    <s v="00099021001 DEPOSITO DE EFECTIVO, DEPOSITANTE: MANUEL FERNANDO QUILLE FLORES, CONCEPTO: PAGO DE LA LUZ SERVICIO DE FOTOCOPIAS, CUENTA DE DEPOSITO: CUENTA UNICA DEL TESORO"/>
    <m/>
    <m/>
    <m/>
    <m/>
    <m/>
    <m/>
    <n v="0"/>
    <n v="450"/>
    <s v="NO_CONCILIADO"/>
  </r>
  <r>
    <x v="33"/>
    <m/>
    <x v="33"/>
    <x v="26"/>
    <s v="O20909640002"/>
    <s v="BOD"/>
    <n v="2090964"/>
    <m/>
    <s v="00099021001 DEPOSITO DE EFECTIVO, DEPOSITANTE: CATACORA ALVAREZ JULIO, CONCEPTO: DOBLE PERCEPCION, CUENTA DE DEPOSITO: CUENTA UNICA DEL TESORO /DJBR."/>
    <m/>
    <m/>
    <m/>
    <m/>
    <m/>
    <m/>
    <n v="0"/>
    <n v="895.21"/>
    <s v="NO_CONCILIADO"/>
  </r>
  <r>
    <x v="72"/>
    <m/>
    <x v="72"/>
    <x v="26"/>
    <s v="O20909660002"/>
    <s v="BOD"/>
    <n v="2090966"/>
    <m/>
    <s v="00099021001 DEPOSITO DE EFECTIVO, DEPOSITANTE: JHILLMAR SIMONS ALARCON PIZARROSO, CONCEPTO: DEVOLUCION DE FONDOS EN AVANCE POR LA NO EJECUCION DE FONDOS, CUENTA DE DEPOSITO: CUENTA UNICA DEL TESORO /DJBR."/>
    <m/>
    <m/>
    <m/>
    <m/>
    <m/>
    <m/>
    <n v="0"/>
    <n v="19500"/>
    <s v="NO_CONCILIADO"/>
  </r>
  <r>
    <x v="6"/>
    <m/>
    <x v="6"/>
    <x v="26"/>
    <s v="O20909690002"/>
    <s v="BOD"/>
    <n v="2090969"/>
    <m/>
    <s v="00099021001 DEPOSITO DE EFECTIVO, DEPOSITANTE: UE-FNSE -LENY QUISPE COCA, CONCEPTO: PAGO DE AGUA OFICINAS UE-FNSE UBICADA VICEMINSITERIO DE AUTONOMIAS MES DE DICIEMBRE DE 2022, CUENTA DE DEPOSITO: CUENTA UNICA DEL TESORO"/>
    <m/>
    <m/>
    <m/>
    <m/>
    <m/>
    <m/>
    <n v="0"/>
    <n v="117"/>
    <s v="NO_CONCILIADO"/>
  </r>
  <r>
    <x v="27"/>
    <m/>
    <x v="27"/>
    <x v="26"/>
    <s v="O20909730002"/>
    <s v="BOD"/>
    <n v="2090973"/>
    <m/>
    <s v="00099021001 DEPOSITO DE EFECTIVO, DEPOSITANTE: ROXANA QUISPE CONDORI, CONCEPTO: DEVOLUCION SALDOS NO EJECUTADOS C31-74, CUENTA DE DEPOSITO: CUENTA UNICA DEL TESORO /DJBR."/>
    <m/>
    <m/>
    <m/>
    <m/>
    <m/>
    <m/>
    <n v="0"/>
    <n v="823.3"/>
    <s v="NO_CONCILIADO"/>
  </r>
  <r>
    <x v="72"/>
    <m/>
    <x v="72"/>
    <x v="26"/>
    <s v="O20909740002"/>
    <s v="BOD"/>
    <n v="2090974"/>
    <m/>
    <s v="00099021001 DEPOSITO DE EFECTIVO, DEPOSITANTE: LIDIA SONIA VARGAS VALENCIA, CONCEPTO: DEVOLUCION DE CURSOS PREVENCION DE LA VIOLENCIA, CUENTA DE DEPOSITO: CUENTA UNICA DEL TESORO /DJBR."/>
    <m/>
    <m/>
    <m/>
    <m/>
    <m/>
    <m/>
    <n v="0"/>
    <n v="47"/>
    <s v="NO_CONCILIADO"/>
  </r>
  <r>
    <x v="37"/>
    <m/>
    <x v="37"/>
    <x v="26"/>
    <s v="O20909910002"/>
    <s v="BOD"/>
    <n v="2090991"/>
    <m/>
    <s v="00283042001 DEPOSITO DE EFECTIVO, DEPOSITANTE: ADUANA NAL-REGIONAL ORURO, CONCEPTO: DEVOLUCION DE VIATICOS RONALD VICENTE PACO PACO CI 6964303 LP, CUENTA DE DEPOSITO: CUENTA UNICA DEL TESORO"/>
    <m/>
    <m/>
    <m/>
    <m/>
    <m/>
    <m/>
    <n v="0"/>
    <n v="600"/>
    <s v="NO_CONCILIADO"/>
  </r>
  <r>
    <x v="37"/>
    <m/>
    <x v="37"/>
    <x v="26"/>
    <s v="O20909920002"/>
    <s v="BOD"/>
    <n v="2090992"/>
    <m/>
    <s v="00283042001 DEPOSITO DE EFECTIVO, DEPOSITANTE: ADUANA NAL-REGIONAL ORURO, CONCEPTO: DEVOLUCION DE VIATICOS OSCAR VLADIMIR MAMANI CARVAJAL CI 7067820 LP, CUENTA DE DEPOSITO: CUENTA UNICA DEL TESORO"/>
    <m/>
    <m/>
    <m/>
    <m/>
    <m/>
    <m/>
    <n v="0"/>
    <n v="600"/>
    <s v="NO_CONCILIADO"/>
  </r>
  <r>
    <x v="37"/>
    <m/>
    <x v="37"/>
    <x v="26"/>
    <s v="O20909930002"/>
    <s v="BOD"/>
    <n v="2090993"/>
    <m/>
    <s v="00283042001 DEPOSITO DE EFECTIVO, DEPOSITANTE: ADUANA NAL-REGIONAL ORURO, CONCEPTO: DEVOLUCION DE VIATICOS NAREL VALERIA ARCE MAMANI CI 7271441, CUENTA DE DEPOSITO: CUENTA UNICA DEL TESORO"/>
    <m/>
    <m/>
    <m/>
    <m/>
    <m/>
    <m/>
    <n v="0"/>
    <n v="1350"/>
    <s v="NO_CONCILIADO"/>
  </r>
  <r>
    <x v="9"/>
    <m/>
    <x v="9"/>
    <x v="26"/>
    <s v="B20907700002"/>
    <s v="BOD"/>
    <n v="2090770"/>
    <m/>
    <s v="00513212001 DEP.DE CHEQ.AJENOS,RET.DE CAM.,CONCEPTO: REVERSION DE FONDOS,DEP.: Y.P.F.B. , PROCEDENCIA: BANCO UNION S.A., CHEQUE: 454, FECHA DE EMISION:25/01/2023"/>
    <m/>
    <m/>
    <m/>
    <m/>
    <m/>
    <m/>
    <n v="0"/>
    <n v="8755"/>
    <s v="NO_CONCILIADO"/>
  </r>
  <r>
    <x v="40"/>
    <m/>
    <x v="40"/>
    <x v="26"/>
    <s v="B20908050002"/>
    <s v="BOD"/>
    <n v="2090805"/>
    <m/>
    <s v="00599012001 DEP.DE CHEQ.AJENOS,RET.DE CAM.,CONCEPTO: PAGO DE CONSUMO DE AGUA EDIF HERMANOS MALDONADO MES DE DICIEMBRE 2022 POR SANDRA LENNY ROCHA CRUZ,DEP.: EMPRESA BOLIVIANA DE ALIMENTOS Y DERIVADOS -EBA"/>
    <m/>
    <m/>
    <m/>
    <m/>
    <m/>
    <m/>
    <n v="0"/>
    <n v="314"/>
    <s v="NO_CONCILIADO"/>
  </r>
  <r>
    <x v="73"/>
    <m/>
    <x v="73"/>
    <x v="26"/>
    <s v="B20908790002"/>
    <s v="BOD"/>
    <n v="2090879"/>
    <m/>
    <s v="00514017001 DEP.DE CHEQ.AJENOS,RET.DE CAM.,CONCEPTO: TRANSFERENCIA DE RECURSOS Y CIERRE DE CUENTA BANCARIA DEL PROYECTO L.I CAMIRI AL SIN,DEP.: ENDE , PROCEDENCIA: BANCO UNION S.A., CHEQUE: 793, FECHA DE EMISION:02/02/2023"/>
    <m/>
    <m/>
    <m/>
    <m/>
    <m/>
    <m/>
    <n v="0"/>
    <n v="39740.21"/>
    <s v="NO_CONCILIADO"/>
  </r>
  <r>
    <x v="0"/>
    <m/>
    <x v="0"/>
    <x v="26"/>
    <s v="B20908820002"/>
    <s v="BOD"/>
    <n v="2090882"/>
    <m/>
    <s v="00099021001 DEP.DE CHEQ.AJENOS,RET.DE CAM.,CONCEPTO: JENNY GRISELDA MACHICADO VILLARRUBIA,DEP.: BANCO UNION SA , PROCEDENCIA: BANCO UNION S.A., CHEQUE: 187960, FECHA DE EMISION:08/02/2023"/>
    <m/>
    <m/>
    <m/>
    <m/>
    <m/>
    <m/>
    <n v="0"/>
    <n v="766.67"/>
    <s v="NO_CONCILIADO"/>
  </r>
  <r>
    <x v="54"/>
    <m/>
    <x v="54"/>
    <x v="26"/>
    <s v="B20908850002"/>
    <s v="BOD"/>
    <n v="2090885"/>
    <m/>
    <s v="00578012002 DEP.DE CHEQ.AJENOS,RET.DE CAM.,CONCEPTO: REVERSION,DEP.: BOLIVIANA DE AVIACION , PROCEDENCIA: BANCO UNION S.A., CHEQUE: 16284, FECHA DE EMISION:08/02/2023"/>
    <m/>
    <m/>
    <m/>
    <m/>
    <m/>
    <m/>
    <n v="0"/>
    <n v="12870.14"/>
    <s v="NO_CONCILIADO"/>
  </r>
  <r>
    <x v="72"/>
    <m/>
    <x v="72"/>
    <x v="27"/>
    <s v="O20911550002"/>
    <s v="BOD"/>
    <n v="2091155"/>
    <m/>
    <s v="00099021001 DEPOSITO DE EFECTIVO, DEPOSITANTE: SALVADOR EDDY GUTIERREZ ALEJO-MCDYD, CONCEPTO: DEVOLUCIÓN DE RETENCIONES POR FONDOS EN AVANCE, CUENTA DE DEPOSITO: CUENTA UNICA DEL TESORO"/>
    <m/>
    <m/>
    <m/>
    <m/>
    <m/>
    <m/>
    <n v="0"/>
    <n v="1158"/>
    <s v="NO_CONCILIADO"/>
  </r>
  <r>
    <x v="0"/>
    <m/>
    <x v="0"/>
    <x v="27"/>
    <s v="O20911580002"/>
    <s v="BOD"/>
    <n v="2091158"/>
    <m/>
    <s v="00099021001 DEPOSITO DE EFECTIVO, DEPOSITANTE: LOURDES ALIAGA ZAPATA, CONCEPTO: DOBLE PERCEPCION DEL MES DE FEBRERO 2023, CUENTA DE DEPOSITO: CUENTA UNICA DEL TESORO"/>
    <m/>
    <m/>
    <m/>
    <m/>
    <m/>
    <m/>
    <n v="0"/>
    <n v="2000"/>
    <s v="NO_CONCILIADO"/>
  </r>
  <r>
    <x v="4"/>
    <m/>
    <x v="4"/>
    <x v="27"/>
    <s v="O20911650002"/>
    <s v="BOD"/>
    <n v="2091165"/>
    <m/>
    <s v="00099021001 DEPOSITO DE EFECTIVO, DEPOSITANTE: FELIX SALAMANCA ERGUETA, CONCEPTO: DOBLE PERCEPCIÓN, CUENTA DE DEPOSITO: CUENTA UNICA DEL TESORO /DJBR."/>
    <m/>
    <m/>
    <m/>
    <m/>
    <m/>
    <m/>
    <n v="0"/>
    <n v="458.86"/>
    <s v="NO_CONCILIADO"/>
  </r>
  <r>
    <x v="4"/>
    <m/>
    <x v="4"/>
    <x v="27"/>
    <s v="O20911710002"/>
    <s v="BOD"/>
    <n v="2091171"/>
    <m/>
    <s v="00099021001 DEPOSITO DE EFECTIVO, DEPOSITANTE: TEOFILO BAPTISTA RAMIREZ, CONCEPTO: DEVOLUCIÓN DE HABERES 2010 MES DE ENERO DE 2023, CUENTA DE DEPOSITO: CUENTA UNICA DEL TESORO /DJBR."/>
    <m/>
    <m/>
    <m/>
    <m/>
    <m/>
    <m/>
    <n v="0"/>
    <n v="1364.9"/>
    <s v="NO_CONCILIADO"/>
  </r>
  <r>
    <x v="30"/>
    <m/>
    <x v="30"/>
    <x v="27"/>
    <s v="O20911730002"/>
    <s v="BOD"/>
    <n v="2091173"/>
    <m/>
    <s v="00601012001 DEPOSITO DE EFECTIVO, DEPOSITANTE: PLACIDO CONDORI MAMANI, CONCEPTO: DEVOLUCION DE SALDOS, CUENTA DE DEPOSITO: CUENTA UNICA DEL TESORO"/>
    <m/>
    <m/>
    <m/>
    <m/>
    <m/>
    <m/>
    <n v="0"/>
    <n v="250000"/>
    <s v="NO_CONCILIADO"/>
  </r>
  <r>
    <x v="74"/>
    <m/>
    <x v="74"/>
    <x v="27"/>
    <s v="O20911760002"/>
    <s v="BOD"/>
    <n v="2091176"/>
    <m/>
    <s v="00099021001 DEPOSITO DE EFECTIVO, DEPOSITANTE: MARCO ANTONIO BOZO RIOS - AISEM, CONCEPTO: DEVOLUCIÓN DE FONDOS POR CONCEPTO DE DESCARGO DE FONDOS EN AVANCE SEGÚN INFORME DE DESCARGO, CUENTA DE DEPOSITO: CUENTA UNICA DEL TESORO"/>
    <m/>
    <m/>
    <m/>
    <m/>
    <m/>
    <m/>
    <n v="0"/>
    <n v="145.99"/>
    <s v="NO_CONCILIADO"/>
  </r>
  <r>
    <x v="72"/>
    <m/>
    <x v="72"/>
    <x v="27"/>
    <s v="O20911770002"/>
    <s v="BOD"/>
    <n v="2091177"/>
    <m/>
    <s v="00099021001 DEPOSITO DE EFECTIVO, DEPOSITANTE: RAUL V. YUJRA Q. MCDYD, CONCEPTO: DEVOLUCION DE SALDOS POR PASAJES AEREOS, CUENTA DE DEPOSITO: CUENTA UNICA DEL TESORO"/>
    <m/>
    <m/>
    <m/>
    <m/>
    <m/>
    <m/>
    <n v="0"/>
    <n v="458"/>
    <s v="NO_CONCILIADO"/>
  </r>
  <r>
    <x v="72"/>
    <m/>
    <x v="72"/>
    <x v="27"/>
    <s v="O20911790002"/>
    <s v="BOD"/>
    <n v="2091179"/>
    <m/>
    <s v="00053014101 DEPOSITO DE EFECTIVO, DEPOSITANTE: GONZALO VARGAS R. -MCDYD, CONCEPTO: DEVOLUCION DE SALDOS NO EJECUTADOS, CUENTA DE DEPOSITO: CUENTA UNICA DEL TESORO"/>
    <m/>
    <m/>
    <m/>
    <m/>
    <m/>
    <m/>
    <n v="0"/>
    <n v="1657.45"/>
    <s v="NO_CONCILIADO"/>
  </r>
  <r>
    <x v="72"/>
    <m/>
    <x v="72"/>
    <x v="27"/>
    <s v="O20911800002"/>
    <s v="BOD"/>
    <n v="2091180"/>
    <m/>
    <s v="00099021001 DEPOSITO DE EFECTIVO, DEPOSITANTE: DELIA H. LAIME HERRERA -MCDYD, CONCEPTO: DEVOLUCION DE SALDOS NO EJECUTADOS, CUENTA DE DEPOSITO: CUENTA UNICA DEL TESORO"/>
    <m/>
    <m/>
    <m/>
    <m/>
    <m/>
    <m/>
    <n v="0"/>
    <n v="1657.45"/>
    <s v="NO_CONCILIADO"/>
  </r>
  <r>
    <x v="0"/>
    <m/>
    <x v="0"/>
    <x v="27"/>
    <s v="O20911810002"/>
    <s v="BOD"/>
    <n v="2091181"/>
    <m/>
    <s v="00099021001 DEPOSITO DE EFECTIVO, DEPOSITANTE: VIVEROS DURAN CRISTINA, CONCEPTO: DEVOLUCIÓN DE DEUDA, CUENTA DE DEPOSITO: CUENTA UNICA DEL TESORO"/>
    <m/>
    <m/>
    <m/>
    <m/>
    <m/>
    <m/>
    <n v="0"/>
    <n v="2283.37"/>
    <s v="NO_CONCILIADO"/>
  </r>
  <r>
    <x v="0"/>
    <m/>
    <x v="0"/>
    <x v="27"/>
    <s v="O20911830002"/>
    <s v="BOD"/>
    <n v="2091183"/>
    <m/>
    <s v="00099021001 DEPOSITO DE EFECTIVO, DEPOSITANTE: RAMIRO MENDIETA, CONCEPTO: DEPÓSITO DEVOLUCION DE FONDOS GASTOS VIATICOS Y PASAJES AEREOS VLADIMIR TERAN, CUENTA DE DEPOSITO: CUENTA UNICA DEL TESORO"/>
    <m/>
    <m/>
    <m/>
    <m/>
    <m/>
    <m/>
    <n v="0"/>
    <n v="500"/>
    <s v="NO_CONCILIADO"/>
  </r>
  <r>
    <x v="0"/>
    <m/>
    <x v="0"/>
    <x v="27"/>
    <s v="O20911840002"/>
    <s v="BOD"/>
    <n v="2091184"/>
    <m/>
    <s v="00099021001 DEPOSITO DE EFECTIVO, DEPOSITANTE: ELBA CARVALLO CAMACHO, CONCEPTO: CURSO PREVENCION DE LA VIOLENCIA, CUENTA DE DEPOSITO: CUENTA UNICA DEL TESORO"/>
    <m/>
    <m/>
    <m/>
    <m/>
    <m/>
    <m/>
    <n v="0"/>
    <n v="100"/>
    <s v="NO_CONCILIADO"/>
  </r>
  <r>
    <x v="72"/>
    <m/>
    <x v="72"/>
    <x v="27"/>
    <s v="O20911850002"/>
    <s v="BOD"/>
    <n v="2091185"/>
    <m/>
    <s v="00099021001 DEPOSITO DE EFECTIVO, DEPOSITANTE: MERCEDES BERNABE COLQUE, CONCEPTO: CURSO PREVENCION DE LA VIOLENCIA, CUENTA DE DEPOSITO: CUENTA UNICA DEL TESORO /DJBR."/>
    <m/>
    <m/>
    <m/>
    <m/>
    <m/>
    <m/>
    <n v="0"/>
    <n v="100"/>
    <s v="NO_CONCILIADO"/>
  </r>
  <r>
    <x v="0"/>
    <m/>
    <x v="0"/>
    <x v="27"/>
    <s v="O20911910002"/>
    <s v="BOD"/>
    <n v="2091191"/>
    <m/>
    <s v="00099021001 DEPOSITO DE EFECTIVO, DEPOSITANTE: JEANNETTE ANGUS ENRIQUEZ, CONCEPTO: DEVOLUCIÓN DOBLE PERCEPCIÓN, CUENTA DE DEPOSITO: CUENTA UNICA DEL TESORO"/>
    <m/>
    <m/>
    <m/>
    <m/>
    <m/>
    <m/>
    <n v="0"/>
    <n v="1893.61"/>
    <s v="NO_CONCILIADO"/>
  </r>
  <r>
    <x v="1"/>
    <m/>
    <x v="1"/>
    <x v="27"/>
    <s v="O20912030002"/>
    <s v="BOD"/>
    <n v="2091203"/>
    <m/>
    <s v="00046171101 DEPOSITO DE EFECTIVO, DEPOSITANTE: TSI MEDIC, CONCEPTO: SANCION POR INCUMPLIMIENTO A NORMA, CUENTA DE DEPOSITO: CUENTA UNICA DEL TESORO"/>
    <m/>
    <m/>
    <m/>
    <m/>
    <m/>
    <m/>
    <n v="0"/>
    <n v="1000"/>
    <s v="NO_CONCILIADO"/>
  </r>
  <r>
    <x v="5"/>
    <m/>
    <x v="5"/>
    <x v="27"/>
    <s v="O20912170002"/>
    <s v="BOD"/>
    <n v="2091217"/>
    <m/>
    <s v="00099021001 DEPOSITO DE EFECTIVO, DEPOSITANTE: CONSTANCIO LINO TICONA ALACA- POLICIA BOLIVIANA, CONCEPTO: DOBLE PERCEPCION DEVOLUCIÓN DE SENASIR, CUENTA DE DEPOSITO: CUENTA UNICA DEL TESORO"/>
    <m/>
    <m/>
    <m/>
    <m/>
    <m/>
    <m/>
    <n v="0"/>
    <n v="686.2"/>
    <s v="NO_CONCILIADO"/>
  </r>
  <r>
    <x v="37"/>
    <m/>
    <x v="37"/>
    <x v="27"/>
    <s v="O20912180002"/>
    <s v="BOD"/>
    <n v="2091218"/>
    <m/>
    <s v="00283042001 DEPOSITO DE EFECTIVO, DEPOSITANTE: HUGO VARGAS NINA, CONCEPTO: DEVOLUCION DE VIATICOS, CUENTA DE DEPOSITO: CUENTA UNICA DEL TESORO"/>
    <m/>
    <m/>
    <m/>
    <m/>
    <m/>
    <m/>
    <n v="0"/>
    <n v="600"/>
    <s v="NO_CONCILIADO"/>
  </r>
  <r>
    <x v="51"/>
    <m/>
    <x v="51"/>
    <x v="27"/>
    <s v="O20912340002"/>
    <s v="BOD"/>
    <n v="2091234"/>
    <m/>
    <s v="00099021001 DEPOSITO DE EFECTIVO, DEPOSITANTE: LOURDES ANGELA LINARES CASTAÑETA, CONCEPTO: DEVOLUCION DE RECURSOS POR EL PAGO DE REFRIGERIOS EN DEMASIA - DIC/2022, CUENTA DE DEPOSITO: CUENTA UNICA DEL TESORO /DJBR."/>
    <m/>
    <m/>
    <m/>
    <m/>
    <m/>
    <m/>
    <n v="0"/>
    <n v="18"/>
    <s v="NO_CONCILIADO"/>
  </r>
  <r>
    <x v="0"/>
    <m/>
    <x v="0"/>
    <x v="27"/>
    <s v="O20912440002"/>
    <s v="BOD"/>
    <n v="2091244"/>
    <m/>
    <s v="00099021001 DEPOSITO DE EFECTIVO, DEPOSITANTE: JOSE ORLANDO SOLIZ ARGANDOÑA, CONCEPTO: DOBLE PERCEPCION, CUENTA DE DEPOSITO: CUENTA UNICA DEL TESORO"/>
    <m/>
    <m/>
    <m/>
    <m/>
    <m/>
    <m/>
    <n v="0"/>
    <n v="2184.73"/>
    <s v="NO_CONCILIADO"/>
  </r>
  <r>
    <x v="1"/>
    <m/>
    <x v="1"/>
    <x v="27"/>
    <s v="O20912490002"/>
    <s v="BOD"/>
    <n v="2091249"/>
    <m/>
    <s v="00046171101 DEPOSITO DE EFECTIVO, DEPOSITANTE: KADILA PHARMACEUTICALS SRL, CONCEPTO: SANCIÓN POR INCUMPLIMIENTO A LA NORMA, CUENTA DE DEPOSITO: CUENTA UNICA DEL TESORO"/>
    <m/>
    <m/>
    <m/>
    <m/>
    <m/>
    <m/>
    <n v="0"/>
    <n v="15000"/>
    <s v="NO_CONCILIADO"/>
  </r>
  <r>
    <x v="0"/>
    <m/>
    <x v="0"/>
    <x v="27"/>
    <s v="O20912550002"/>
    <s v="BOD"/>
    <n v="2091255"/>
    <m/>
    <s v="00099021001 DEPOSITO DE EFECTIVO, DEPOSITANTE: MIRIAM SILES MENDOZA, CONCEPTO: DEVOLUCIÓN DE RETROACTIVO, CUENTA DE DEPOSITO: CUENTA UNICA DEL TESORO"/>
    <m/>
    <m/>
    <m/>
    <m/>
    <m/>
    <m/>
    <n v="0"/>
    <n v="1142.2"/>
    <s v="NO_CONCILIADO"/>
  </r>
  <r>
    <x v="37"/>
    <m/>
    <x v="37"/>
    <x v="27"/>
    <s v="O20912720002"/>
    <s v="BOD"/>
    <n v="2091272"/>
    <m/>
    <s v="00283042001 DEPOSITO DE EFECTIVO, DEPOSITANTE: ADUANA NAL-REGIONAL ORURO, CONCEPTO: DEVOLUCION DE VIATICOS (JULIO CESAR FELIPEZ HUANCA CI 5763182 OR.), CUENTA DE DEPOSITO: CUENTA UNICA DEL TESORO"/>
    <m/>
    <m/>
    <m/>
    <m/>
    <m/>
    <m/>
    <n v="0"/>
    <n v="150"/>
    <s v="NO_CONCILIADO"/>
  </r>
  <r>
    <x v="5"/>
    <m/>
    <x v="5"/>
    <x v="27"/>
    <s v="O20912990002"/>
    <s v="BOD"/>
    <n v="2091299"/>
    <m/>
    <s v="00099021001 DEPOSITO DE EFECTIVO, DEPOSITANTE: MERY QUIÑONES GABRIEL, CONCEPTO: DEVOLUCIÓN DE COBRO INDEBIDO SENASIR, CUENTA DE DEPOSITO: CUENTA UNICA DEL TESORO"/>
    <m/>
    <m/>
    <m/>
    <m/>
    <m/>
    <m/>
    <n v="0"/>
    <n v="1310"/>
    <s v="NO_CONCILIADO"/>
  </r>
  <r>
    <x v="47"/>
    <m/>
    <x v="47"/>
    <x v="27"/>
    <s v="O20913110002"/>
    <s v="BOD"/>
    <n v="2091311"/>
    <m/>
    <s v="00041031107 DEPOSITO DE EFECTIVO, DEPOSITANTE: RODOLFO VEYMAR CAMACHO PERALES, CONCEPTO: DEVOLUCIÓN DE RECURSOS NO UTILIZADOS (PASAJES TERRESTRES), CUENTA DE DEPOSITO: CUENTA UNICA DEL TESORO"/>
    <m/>
    <m/>
    <m/>
    <m/>
    <m/>
    <m/>
    <n v="0"/>
    <n v="20"/>
    <s v="NO_CONCILIADO"/>
  </r>
  <r>
    <x v="52"/>
    <m/>
    <x v="52"/>
    <x v="27"/>
    <s v="O20913170002"/>
    <s v="BOD"/>
    <n v="2091317"/>
    <m/>
    <s v="00597012001 DEPOSITO DE EFECTIVO, DEPOSITANTE: ALEYDA IRIS CONDORI CHOQUETARQUI, CONCEPTO: DEVOLUCIÓN IVA 13% DE LA FACTURA N°223557 CORRESPONDIENTE AL MES DE NOVIEMBRE DE LA EMPRESA AXS, CUENTA DE DEPOSITO: CUENTA UNICA DEL TESORO"/>
    <m/>
    <m/>
    <m/>
    <m/>
    <m/>
    <m/>
    <n v="0"/>
    <n v="50"/>
    <s v="NO_CONCILIADO"/>
  </r>
  <r>
    <x v="0"/>
    <m/>
    <x v="0"/>
    <x v="27"/>
    <s v="O20913190002"/>
    <s v="BOD"/>
    <n v="2091319"/>
    <m/>
    <s v="00099021001 DEPOSITO DE EFECTIVO, DEPOSITANTE: MARCO ANTONIO FERNANDEZ SILVA, CONCEPTO: DOBLE PERCEPCIÓN, CUENTA DE DEPOSITO: CUENTA UNICA DEL TESORO"/>
    <m/>
    <m/>
    <m/>
    <m/>
    <m/>
    <m/>
    <n v="0"/>
    <n v="672.96"/>
    <s v="NO_CONCILIADO"/>
  </r>
  <r>
    <x v="53"/>
    <m/>
    <x v="53"/>
    <x v="27"/>
    <s v="O20913220002"/>
    <s v="BOD"/>
    <n v="2091322"/>
    <m/>
    <s v="00293012001 DEPOSITO DE EFECTIVO, DEPOSITANTE: MARCO ANTONIO CRISPIN MARQUEZ, CONCEPTO: DEPÓSITO FUNDACIÓN CULTURAL BCB, POR DAÑOS Y PERJUICIOS MP/ OSMAN CALLAPINO, CUENTA DE DEPOSITO: CUENTA UNICA DEL TESORO"/>
    <m/>
    <m/>
    <m/>
    <m/>
    <m/>
    <m/>
    <n v="0"/>
    <n v="2500"/>
    <s v="NO_CONCILIADO"/>
  </r>
  <r>
    <x v="3"/>
    <m/>
    <x v="3"/>
    <x v="27"/>
    <s v="O20913500002"/>
    <s v="BOD"/>
    <n v="2091350"/>
    <m/>
    <s v="00670072001 DEPOSITO DE EFECTIVO, DEPOSITANTE: MIGUEL ANGEL CONDORI ANAGUA, CONCEPTO: COMBUSTIBLE NO UTILIZADO, CUENTA DE DEPOSITO: CUENTA UNICA DEL TESORO"/>
    <m/>
    <m/>
    <m/>
    <m/>
    <m/>
    <m/>
    <n v="0"/>
    <n v="37.200000000000003"/>
    <s v="NO_CONCILIADO"/>
  </r>
  <r>
    <x v="12"/>
    <m/>
    <x v="12"/>
    <x v="27"/>
    <s v="B20911880002"/>
    <s v="BOD"/>
    <n v="2091188"/>
    <m/>
    <s v="00660142001 DEP.DE CHEQ.AJENOS,RET.DE CAM.,CONCEPTO: DEVOLUCIÓN DE VIATICOS NO UTILIZADOS DE JUAN RENE ESPINOZA MALDONADO GESTION 2023,DEP.: ORGANO JUDICIAL - DISTRITO PANDO , PROCEDENCIA: BANCO UNION S.A., CHEQUE: 183, FECHA DE EMISION:02/02/2023"/>
    <m/>
    <m/>
    <m/>
    <m/>
    <m/>
    <m/>
    <n v="0"/>
    <n v="371"/>
    <s v="NO_CONCILIADO"/>
  </r>
  <r>
    <x v="20"/>
    <m/>
    <x v="20"/>
    <x v="27"/>
    <s v="B20912260002"/>
    <s v="BOD"/>
    <n v="2091226"/>
    <m/>
    <s v="00086031101 DEP.DE CHEQ.AJENOS,RET.DE CAM.,CONCEPTO: INGRESO POR INMEMNIZACION REALIZADO POR ABC A SERNAP,DEP.: ROLANDO SANCHEZ DE LA VEGA -DIRECTOR SERNAP , PROCEDENCIA: BANCO UNION S.A., CHEQUE: 1059, FECHA DE EMISION:09/02/2023"/>
    <m/>
    <m/>
    <m/>
    <m/>
    <m/>
    <m/>
    <n v="0"/>
    <n v="4336"/>
    <s v="NO_CONCILIADO"/>
  </r>
  <r>
    <x v="8"/>
    <m/>
    <x v="8"/>
    <x v="27"/>
    <s v="B20912270002"/>
    <s v="BOD"/>
    <n v="2091227"/>
    <m/>
    <s v="00099021001 DEP.DE CHEQ.AJENOS,RET.DE CAM.,CONCEPTO: INCENTIVO AL BACHILLER DESTACADO, GESTIONES 2014,2015 Y 2016,DEP.: MINISTERIO DE EDUCACION , PROCEDENCIA: BANCO UNION S.A., CHEQUE: 418, FECHA DE EMISION:31/01/2023"/>
    <m/>
    <m/>
    <m/>
    <m/>
    <m/>
    <m/>
    <n v="0"/>
    <n v="41000"/>
    <s v="NO_CONCILIADO"/>
  </r>
  <r>
    <x v="0"/>
    <m/>
    <x v="0"/>
    <x v="27"/>
    <s v="B20912380002"/>
    <s v="BOD"/>
    <n v="2091238"/>
    <m/>
    <s v="00099021001 DEP.DE CHEQ.AJENOS,RET.DE CAM.,CONCEPTO: DEVOLUCIÓN FONDOS SOLICITADOS POR ERROR SEGUN CONCILIACION OCTUBRE 2022,DEP.: SEGUROS PROVIDA S.A. , PROCEDENCIA: BANCO NACIONAL DE BOLIVIA S.A., CHEQUE: 2312858, FECHA DE EMISION:09/02/2023"/>
    <m/>
    <m/>
    <m/>
    <m/>
    <m/>
    <m/>
    <n v="0"/>
    <n v="1501.28"/>
    <s v="NO_CONCILIADO"/>
  </r>
  <r>
    <x v="55"/>
    <m/>
    <x v="55"/>
    <x v="27"/>
    <s v="B20911680002"/>
    <s v="BOD"/>
    <n v="2091168"/>
    <m/>
    <s v="00342012001 DEP.DE CHEQ.AJENOS,RET.DE CAM.,CONCEPTO: DEVOLUCIÓN DE PAGO EN EXCESO POR CONCEPTO DE SUELDOS Y SALARIOS,DEP.: AGENCIA ESTATAL DE VIVIENDA AEVIVIENDA , PROCEDENCIA: BANCO UNION S.A., CHEQUE: 251, FECHA DE EMISION:01/02/2023"/>
    <m/>
    <m/>
    <m/>
    <m/>
    <m/>
    <m/>
    <n v="0"/>
    <n v="577.5"/>
    <s v="NO_CONCILIADO"/>
  </r>
  <r>
    <x v="67"/>
    <m/>
    <x v="67"/>
    <x v="28"/>
    <s v="O20914890002"/>
    <s v="BOD"/>
    <n v="2091489"/>
    <m/>
    <s v="00190012003 DEPOSITO DE EFECTIVO, DEPOSITANTE: HUGO MAMANI ORTIZ, CONCEPTO: DEVOLUCIÓN DE FONDOS EN AVANCE, CUENTA DE DEPOSITO: CUENTA UNICA DEL TESORO"/>
    <m/>
    <m/>
    <m/>
    <m/>
    <m/>
    <m/>
    <n v="0"/>
    <n v="585"/>
    <s v="NO_CONCILIADO"/>
  </r>
  <r>
    <x v="1"/>
    <m/>
    <x v="1"/>
    <x v="28"/>
    <s v="O20914930002"/>
    <s v="BOD"/>
    <n v="2091493"/>
    <m/>
    <s v="00046024204 DEPOSITO DE EFECTIVO, DEPOSITANTE: FREDDY TAMAYO MS Y D, CONCEPTO: DEVOLUCIÓN DE VIATICOS DR. JESUS ANIBAL PARRADO, CUENTA DE DEPOSITO: CUENTA UNICA DEL TESORO"/>
    <m/>
    <m/>
    <m/>
    <m/>
    <m/>
    <m/>
    <n v="0"/>
    <n v="1006.67"/>
    <s v="NO_CONCILIADO"/>
  </r>
  <r>
    <x v="41"/>
    <m/>
    <x v="41"/>
    <x v="28"/>
    <s v="O20915030002"/>
    <s v="BOD"/>
    <n v="2091503"/>
    <m/>
    <s v="00099021001 DEPOSITO DE EFECTIVO, DEPOSITANTE: OSCAR JULIO ARCE PERALTA, CONCEPTO: DEVOLUCIÓN POR DOBLE PERCEPCIÓN, CUENTA DE DEPOSITO: CUENTA UNICA DEL TESORO /DJBR."/>
    <m/>
    <m/>
    <m/>
    <m/>
    <m/>
    <m/>
    <n v="0"/>
    <n v="2681.53"/>
    <s v="NO_CONCILIADO"/>
  </r>
  <r>
    <x v="1"/>
    <m/>
    <x v="1"/>
    <x v="28"/>
    <s v="O20915010002"/>
    <s v="BOD"/>
    <n v="2091501"/>
    <m/>
    <s v="00099021001 DEPOSITO DE EFECTIVO, DEPOSITANTE: HUGO BARBA ARAMAYO-MIN. DE SALUD Y DEP., CONCEPTO: DOBLE PERCEPCION DEVOLUCION, CUENTA DE DEPOSITO: CUENTA UNICA DEL TESORO"/>
    <m/>
    <m/>
    <m/>
    <m/>
    <m/>
    <m/>
    <n v="0"/>
    <n v="605.88"/>
    <s v="NO_CONCILIADO"/>
  </r>
  <r>
    <x v="1"/>
    <m/>
    <x v="1"/>
    <x v="28"/>
    <s v="O20915020002"/>
    <s v="BOD"/>
    <n v="2091502"/>
    <m/>
    <s v="00046134201 DEPOSITO DE EFECTIVO, DEPOSITANTE: KUNIO RONALD ALI VEGA CI3681765PT., CONCEPTO: DEVOLUCION DE FONDOS AL PNFRFSS-MSYD, CUENTA DE DEPOSITO: CUENTA UNICA DEL TESORO"/>
    <m/>
    <m/>
    <m/>
    <m/>
    <m/>
    <m/>
    <n v="0"/>
    <n v="1000"/>
    <s v="NO_CONCILIADO"/>
  </r>
  <r>
    <x v="71"/>
    <m/>
    <x v="71"/>
    <x v="28"/>
    <s v="O20915130002"/>
    <s v="BOD"/>
    <n v="2091513"/>
    <m/>
    <s v="00378012002 DEPOSITO DE EFECTIVO, DEPOSITANTE: SENATEX, CONCEPTO: DEVOLUCION PREVENTIVO NRO 207(RETENCIONES), CUENTA DE DEPOSITO: CUENTA UNICA DEL TESORO"/>
    <m/>
    <m/>
    <m/>
    <m/>
    <m/>
    <m/>
    <n v="0"/>
    <n v="3541.05"/>
    <s v="NO_CONCILIADO"/>
  </r>
  <r>
    <x v="47"/>
    <m/>
    <x v="47"/>
    <x v="28"/>
    <s v="O20915190002"/>
    <s v="BOD"/>
    <n v="2091519"/>
    <m/>
    <s v="00041031107 DEPOSITO DE EFECTIVO, DEPOSITANTE: MIJAEL WALTER MAMANI QUISPE, CONCEPTO: DEVOLUCIÓN TRANSPORTE TERRESTRE, CUENTA DE DEPOSITO: CUENTA UNICA DEL TESORO"/>
    <m/>
    <m/>
    <m/>
    <m/>
    <m/>
    <m/>
    <n v="0"/>
    <n v="60"/>
    <s v="NO_CONCILIADO"/>
  </r>
  <r>
    <x v="72"/>
    <m/>
    <x v="72"/>
    <x v="28"/>
    <s v="O20915300002"/>
    <s v="BOD"/>
    <n v="2091530"/>
    <m/>
    <s v="00099021001 DEPOSITO DE EFECTIVO, DEPOSITANTE: ROLANDO FRANCO ESPEJO BOBARIN, CONCEPTO: PAGO CURSO PREVENCIÓN CONTRA LA VIOLENCIA, CUENTA DE DEPOSITO: CUENTA UNICA DEL TESORO /DJBR."/>
    <m/>
    <m/>
    <m/>
    <m/>
    <m/>
    <m/>
    <n v="0"/>
    <n v="100"/>
    <s v="NO_CONCILIADO"/>
  </r>
  <r>
    <x v="4"/>
    <m/>
    <x v="4"/>
    <x v="28"/>
    <s v="O20915570002"/>
    <s v="BOD"/>
    <n v="2091557"/>
    <m/>
    <s v="00099021001 DEPOSITO DE EFECTIVO, DEPOSITANTE: MINISTERIO DE GOBIERNO DIPREVCON, CONCEPTO: DEVOLUCIÓN RECURSOS DEL SR ALBERTH RAMOS ARTEAGA PREV N°2487/21, CUENTA DE DEPOSITO: CUENTA UNICA DEL TESORO"/>
    <m/>
    <m/>
    <m/>
    <m/>
    <m/>
    <m/>
    <n v="0"/>
    <n v="200"/>
    <s v="NO_CONCILIADO"/>
  </r>
  <r>
    <x v="0"/>
    <m/>
    <x v="0"/>
    <x v="28"/>
    <s v="O20915710002"/>
    <s v="BOD"/>
    <n v="2091571"/>
    <m/>
    <s v="00099021001 DEPOSITO DE EFECTIVO, DEPOSITANTE: FAUSTINA PAULA MENDEZ VILLANUEVA, CONCEPTO: REVERSIÓN TOTAL DE BOLETAS DE HABER MENSUAL, CUENTA DE DEPOSITO: CUENTA UNICA DEL TESORO"/>
    <m/>
    <m/>
    <m/>
    <m/>
    <m/>
    <m/>
    <n v="0"/>
    <n v="1010"/>
    <s v="NO_CONCILIADO"/>
  </r>
  <r>
    <x v="41"/>
    <m/>
    <x v="41"/>
    <x v="28"/>
    <s v="O20915720002"/>
    <s v="BOD"/>
    <n v="2091572"/>
    <m/>
    <s v="00099021001 DEPOSITO DE EFECTIVO, DEPOSITANTE: ADRIANA GABRIELA UGARTE MACIAS, CONCEPTO: DEVOLUCIÓN DE SUELDOS Y SALARIOS, CUENTA DE DEPOSITO: CUENTA UNICA DEL TESORO /DJBR."/>
    <m/>
    <m/>
    <m/>
    <m/>
    <m/>
    <m/>
    <n v="0"/>
    <n v="480"/>
    <s v="NO_CONCILIADO"/>
  </r>
  <r>
    <x v="0"/>
    <m/>
    <x v="0"/>
    <x v="28"/>
    <s v="O20915730002"/>
    <s v="BOD"/>
    <n v="2091573"/>
    <m/>
    <s v="00099021001 DEPOSITO DE EFECTIVO, DEPOSITANTE: FREDDY IVAN CONDORI CUNO, CONCEPTO: POR COBRO DE SEGUNDAS NUPCIAS DE LOLA CUNO CANAZA (Q.E.P.D.), CUENTA DE DEPOSITO: CUENTA UNICA DEL TESORO"/>
    <m/>
    <m/>
    <m/>
    <m/>
    <m/>
    <m/>
    <n v="0"/>
    <n v="800"/>
    <s v="NO_CONCILIADO"/>
  </r>
  <r>
    <x v="0"/>
    <m/>
    <x v="0"/>
    <x v="28"/>
    <s v="O20916260002"/>
    <s v="BOD"/>
    <n v="2091626"/>
    <m/>
    <s v="00099021001 DEPOSITO DE EFECTIVO, DEPOSITANTE: VICTORIA APAZA ARIAS, CONCEPTO: DEVOLUCIÓN POR DOBLE PERCEPCION, CUENTA DE DEPOSITO: CUENTA UNICA DEL TESORO"/>
    <m/>
    <m/>
    <m/>
    <m/>
    <m/>
    <m/>
    <n v="0"/>
    <n v="2467.81"/>
    <s v="NO_CONCILIADO"/>
  </r>
  <r>
    <x v="65"/>
    <m/>
    <x v="65"/>
    <x v="28"/>
    <s v="O20916350002"/>
    <s v="BOD"/>
    <n v="2091635"/>
    <m/>
    <s v="00213012001 DEPOSITO DE EFECTIVO, DEPOSITANTE: SOSSA SANCHEZ ERICK VICTOR, CONCEPTO: DEVOLUCIÓN DE VIATICOS, CUENTA DE DEPOSITO: CUENTA UNICA DEL TESORO"/>
    <m/>
    <m/>
    <m/>
    <m/>
    <m/>
    <m/>
    <n v="0"/>
    <n v="500"/>
    <s v="NO_CONCILIADO"/>
  </r>
  <r>
    <x v="65"/>
    <m/>
    <x v="65"/>
    <x v="28"/>
    <s v="O20916360002"/>
    <s v="BOD"/>
    <n v="2091636"/>
    <m/>
    <s v="00213012001 DEPOSITO DE EFECTIVO, DEPOSITANTE: SOSSA SANCHEZ ERICK VICTOR, CONCEPTO: DEVOLUCIÓN DE PASAJES, CUENTA DE DEPOSITO: CUENTA UNICA DEL TESORO"/>
    <m/>
    <m/>
    <m/>
    <m/>
    <m/>
    <m/>
    <n v="0"/>
    <n v="400"/>
    <s v="NO_CONCILIADO"/>
  </r>
  <r>
    <x v="37"/>
    <m/>
    <x v="37"/>
    <x v="28"/>
    <s v="O20916560002"/>
    <s v="BOD"/>
    <n v="2091656"/>
    <m/>
    <s v="00283042001 DEPOSITO DE EFECTIVO, DEPOSITANTE: ALEX CORNEJO HIDALGO-ADUANA NACIONAL REG. ORURO, CONCEPTO: DEVOLUCIÓN DE VIATICOS ALEX CORNEJO HIDALGO CI 6511193 CB, CUENTA DE DEPOSITO: CUENTA UNICA DEL TESORO"/>
    <m/>
    <m/>
    <m/>
    <m/>
    <m/>
    <m/>
    <n v="0"/>
    <n v="675"/>
    <s v="NO_CONCILIADO"/>
  </r>
  <r>
    <x v="37"/>
    <m/>
    <x v="37"/>
    <x v="28"/>
    <s v="O20916580002"/>
    <s v="BOD"/>
    <n v="2091658"/>
    <m/>
    <s v="00283042001 DEPOSITO DE EFECTIVO, DEPOSITANTE: EZEQUIEL CUELLAR VELASQUEZ-ADUANA REGIONAL ORURO, CONCEPTO: DEVOLUCIÓN DE VIATICOS EZEQUIEL CUELLAR VELASQUEZ CI. 11362219SC, CUENTA DE DEPOSITO: CUENTA UNICA DEL TESORO"/>
    <m/>
    <m/>
    <m/>
    <m/>
    <m/>
    <m/>
    <n v="0"/>
    <n v="750"/>
    <s v="NO_CONCILIADO"/>
  </r>
  <r>
    <x v="0"/>
    <m/>
    <x v="0"/>
    <x v="28"/>
    <s v="O20916600002"/>
    <s v="BOD"/>
    <n v="2091660"/>
    <m/>
    <s v="00099021001 DEPOSITO DE EFECTIVO, DEPOSITANTE: TEODORO ALARCON CANDIA, CONCEPTO: DOBLE PERCEPCIÓN, CUENTA DE DEPOSITO: CUENTA UNICA DEL TESORO"/>
    <m/>
    <m/>
    <m/>
    <m/>
    <m/>
    <m/>
    <n v="0"/>
    <n v="607.47"/>
    <s v="NO_CONCILIADO"/>
  </r>
  <r>
    <x v="33"/>
    <m/>
    <x v="33"/>
    <x v="28"/>
    <s v="O20916930002"/>
    <s v="BOD"/>
    <n v="2091693"/>
    <m/>
    <s v="00099021001 DEPOSITO DE EFECTIVO, DEPOSITANTE: EVELYN TATIANA ALI CHAVEZ, CONCEPTO: REVERSION DE BOLETA DE HABER MENSUAL, CUENTA DE DEPOSITO: CUENTA UNICA DEL TESORO /DJBR."/>
    <m/>
    <m/>
    <m/>
    <m/>
    <m/>
    <m/>
    <n v="0"/>
    <n v="3649.58"/>
    <s v="NO_CONCILIADO"/>
  </r>
  <r>
    <x v="8"/>
    <m/>
    <x v="8"/>
    <x v="28"/>
    <s v="O20917190002"/>
    <s v="BOD"/>
    <n v="2091719"/>
    <m/>
    <s v="00016011101 DEPOSITO DE EFECTIVO, DEPOSITANTE: FAM BOLIVIA, CONCEPTO: PAGO ALQUILER DE SALON &quot;AVELINO SIÑANI&quot;, CUENTA DE DEPOSITO: CUENTA UNICA DEL TESORO"/>
    <m/>
    <m/>
    <m/>
    <m/>
    <m/>
    <m/>
    <n v="0"/>
    <n v="2000"/>
    <s v="NO_CONCILIADO"/>
  </r>
  <r>
    <x v="8"/>
    <m/>
    <x v="8"/>
    <x v="28"/>
    <s v="O20917250002"/>
    <s v="BOD"/>
    <n v="2091725"/>
    <m/>
    <s v="00016011101 DEPOSITO DE EFECTIVO, DEPOSITANTE: PRIMERA ESCUELA DE HOTELERIA Y TURISMO DE BOLIVIA, CONCEPTO: ALQUILER SALON AVELINO SIÑANI, CUENTA DE DEPOSITO: CUENTA UNICA DEL TESORO"/>
    <m/>
    <m/>
    <m/>
    <m/>
    <m/>
    <m/>
    <n v="0"/>
    <n v="2000"/>
    <s v="NO_CONCILIADO"/>
  </r>
  <r>
    <x v="12"/>
    <m/>
    <x v="12"/>
    <x v="28"/>
    <s v="B20915170002"/>
    <s v="BOD"/>
    <n v="2091517"/>
    <m/>
    <s v="00660092001 DEP.DE CHEQ.AJENOS,RET.DE CAM.,CONCEPTO: DEVOLUCION DE VIATICOS GESTION 2022,DEP.: ORGANO JUDICIAL-DISTRITO ORURO , PROCEDENCIA: BANCO UNION S.A., CHEQUE: 176, FECHA DE EMISION:30/01/2023"/>
    <m/>
    <m/>
    <m/>
    <m/>
    <m/>
    <m/>
    <n v="0"/>
    <n v="9212"/>
    <s v="NO_CONCILIADO"/>
  </r>
  <r>
    <x v="12"/>
    <m/>
    <x v="12"/>
    <x v="28"/>
    <s v="B20915180002"/>
    <s v="BOD"/>
    <n v="2091518"/>
    <m/>
    <s v="00660012006 DEP.DE CHEQ.AJENOS,RET.DE CAM.,CONCEPTO: REPOSICION DE CREDENCIALES DE FUNCIONARIOS,DEP.: ORGANO JUDICIAL-DISTRITO ORURO , PROCEDENCIA: BANCO UNION S.A., CHEQUE: 170, FECHA DE EMISION:30/01/2023"/>
    <m/>
    <m/>
    <m/>
    <m/>
    <m/>
    <m/>
    <n v="0"/>
    <n v="490"/>
    <s v="NO_CONCILIADO"/>
  </r>
  <r>
    <x v="12"/>
    <m/>
    <x v="12"/>
    <x v="28"/>
    <s v="B20915200002"/>
    <s v="BOD"/>
    <n v="2091520"/>
    <m/>
    <s v="00660012006 DEP.DE CHEQ.AJENOS,RET.DE CAM.,CONCEPTO: RECUPERACION DE EXCEDENTES DE LLAMADAS TELEFONICAS,DEP.: ORGANO JUDICIAL-DISTRITO ORURO , PROCEDENCIA: BANCO UNION S.A., CHEQUE: 171, FECHA DE EMISION:30/01/2023"/>
    <m/>
    <m/>
    <m/>
    <m/>
    <m/>
    <m/>
    <n v="0"/>
    <n v="14.73"/>
    <s v="NO_CONCILIADO"/>
  </r>
  <r>
    <x v="66"/>
    <m/>
    <x v="66"/>
    <x v="28"/>
    <s v="B20915210002"/>
    <s v="BOD"/>
    <n v="2091521"/>
    <m/>
    <s v="00070011102 DEP.DE CHEQ.AJENOS,RET.DE CAM.,CONCEPTO: DEVOLUCION DE BOA DE PASAJES AEREOS SEGUN HOJA DE RUTA MTEPS/2023-02147,DEP.: MINISTERIO DE TRABAJO EMPLEO Y PREVISION SOCIAL , PROCEDENCIA: BANCO UNION S.A., CHEQUE: 10879, FECHA DE EMISION:09/02/2023"/>
    <m/>
    <m/>
    <m/>
    <m/>
    <m/>
    <m/>
    <n v="0"/>
    <n v="1882"/>
    <s v="NO_CONCILIADO"/>
  </r>
  <r>
    <x v="12"/>
    <m/>
    <x v="12"/>
    <x v="28"/>
    <s v="B20915230002"/>
    <s v="BOD"/>
    <n v="2091523"/>
    <m/>
    <s v="00660012006 DEP.DE CHEQ.AJENOS,RET.DE CAM.,CONCEPTO: DEVOLUCION POR SERVICIO DE ENERGIA ELECTRICA POR USO DE FOTOCOPIADORAS GESTION 2021,DEP.: ORGANO JUDICIAL-DISTRITO ORURO , PROCEDENCIA: BANCO UNION S.A., CHEQUE: 172, FECHA DE EMISION:30/01/2023"/>
    <m/>
    <m/>
    <m/>
    <m/>
    <m/>
    <m/>
    <n v="0"/>
    <n v="9600"/>
    <s v="NO_CONCILIADO"/>
  </r>
  <r>
    <x v="12"/>
    <m/>
    <x v="12"/>
    <x v="28"/>
    <s v="B20915240002"/>
    <s v="BOD"/>
    <n v="2091524"/>
    <m/>
    <s v="00660012006 DEP.DE CHEQ.AJENOS,RET.DE CAM.,CONCEPTO: DEVOLUCION POR SERVICIO DE ENERGIA ELECTRICA POR USO DE FOTOCOPIADORAS GESTION 2022,DEP.: ORGANO JUDICIAL-DISTRITO ORURO , PROCEDENCIA: BANCO UNION S.A., CHEQUE: 173, FECHA DE EMISION:30/01/2023"/>
    <m/>
    <m/>
    <m/>
    <m/>
    <m/>
    <m/>
    <n v="0"/>
    <n v="9600"/>
    <s v="NO_CONCILIADO"/>
  </r>
  <r>
    <x v="12"/>
    <m/>
    <x v="12"/>
    <x v="28"/>
    <s v="B20915270002"/>
    <s v="BOD"/>
    <n v="2091527"/>
    <m/>
    <s v="00660012006 DEP.DE CHEQ.AJENOS,RET.DE CAM.,CONCEPTO: DEVOLUCION POR MULTAS,DEP.: ORGANO JUDICIAL-DISTRITO ORURO , PROCEDENCIA: BANCO UNION S.A., CHEQUE: 174, FECHA DE EMISION:30/01/2023"/>
    <m/>
    <m/>
    <m/>
    <m/>
    <m/>
    <m/>
    <n v="0"/>
    <n v="360"/>
    <s v="NO_CONCILIADO"/>
  </r>
  <r>
    <x v="12"/>
    <m/>
    <x v="12"/>
    <x v="28"/>
    <s v="B20915280002"/>
    <s v="BOD"/>
    <n v="2091528"/>
    <m/>
    <s v="00660012006 DEP.DE CHEQ.AJENOS,RET.DE CAM.,CONCEPTO: DEVOLUCION POR PAGO EN DEMASIA DE SERVICIO DE FOTOCOPIAS 2021,DEP.: ORGANO JUDICIAL-DISTRITO ORURO , PROCEDENCIA: BANCO UNION S.A., CHEQUE: 175, FECHA DE EMISION:30/01/2023"/>
    <m/>
    <m/>
    <m/>
    <m/>
    <m/>
    <m/>
    <n v="0"/>
    <n v="19.2"/>
    <s v="NO_CONCILIADO"/>
  </r>
  <r>
    <x v="12"/>
    <m/>
    <x v="12"/>
    <x v="28"/>
    <s v="B20915310002"/>
    <s v="BOD"/>
    <n v="2091531"/>
    <m/>
    <s v="00660012006 DEP.DE CHEQ.AJENOS,RET.DE CAM.,CONCEPTO: DEV. DE VIATICOS DEV N°14 -2023 Y PREV 207,225,231,232,241,889,947,953,985,1006,1069,1074 -2022,DEP.: ORGANO JUDICIAL-DISTRITO TARIJA"/>
    <m/>
    <m/>
    <m/>
    <m/>
    <m/>
    <m/>
    <n v="0"/>
    <n v="5083"/>
    <s v="CONCILIADO_PARCIAL"/>
  </r>
  <r>
    <x v="54"/>
    <m/>
    <x v="54"/>
    <x v="28"/>
    <s v="B20915850002"/>
    <s v="BOD"/>
    <n v="2091585"/>
    <m/>
    <s v="00578012002 DEP.DE CHEQ.AJENOS,RET.DE CAM.,CONCEPTO: REVERSION,DEP.: BOLIVIANA DE AVIACION , PROCEDENCIA: BANCO UNION S.A., CHEQUE: 16296, FECHA DE EMISION:10/02/2023"/>
    <m/>
    <m/>
    <m/>
    <m/>
    <m/>
    <m/>
    <n v="0"/>
    <n v="2394"/>
    <s v="NO_CONCILIADO"/>
  </r>
  <r>
    <x v="61"/>
    <m/>
    <x v="61"/>
    <x v="28"/>
    <s v="B20915880002"/>
    <s v="BOD"/>
    <n v="2091588"/>
    <m/>
    <s v="00099021001 DEP.DE CHEQ.AJENOS,RET.DE CAM.,CONCEPTO: REVERSIÓN DE GESTIONES PASADAS,DEP.: FUERZA AEREA BOLIVIANA , PROCEDENCIA: BANCO UNION S.A., CHEQUE: 15759, FECHA DE EMISION:03/02/2023"/>
    <m/>
    <m/>
    <m/>
    <m/>
    <m/>
    <m/>
    <n v="0"/>
    <n v="88680.34"/>
    <s v="NO_CONCILIADO"/>
  </r>
  <r>
    <x v="54"/>
    <m/>
    <x v="54"/>
    <x v="28"/>
    <s v="B20915890002"/>
    <s v="BOD"/>
    <n v="2091589"/>
    <m/>
    <s v="00578012002 DEP.DE CHEQ.AJENOS,RET.DE CAM.,CONCEPTO: REVERSION,DEP.: BOLIVIANA DE AVIACION , PROCEDENCIA: BANCO UNION S.A., CHEQUE: 16294, FECHA DE EMISION:09/02/2023"/>
    <m/>
    <m/>
    <m/>
    <m/>
    <m/>
    <m/>
    <n v="0"/>
    <n v="4868.5"/>
    <s v="NO_CONCILIADO"/>
  </r>
  <r>
    <x v="0"/>
    <m/>
    <x v="0"/>
    <x v="28"/>
    <s v="B20915930002"/>
    <s v="BOD"/>
    <n v="2091593"/>
    <m/>
    <s v="00099021001 DEP.DE CHEQ.AJENOS,RET.DE CAM.,CONCEPTO: RAUL VICENTE VEIZAGA REJAS,DEP.: BANCO UNION S.A , PROCEDENCIA: BANCO UNION S.A., CHEQUE: 187962, FECHA DE EMISION:10/02/2023"/>
    <m/>
    <m/>
    <m/>
    <m/>
    <m/>
    <m/>
    <n v="0"/>
    <n v="2252.5"/>
    <s v="NO_CONCILIADO"/>
  </r>
  <r>
    <x v="24"/>
    <m/>
    <x v="24"/>
    <x v="28"/>
    <s v="B20915940002"/>
    <s v="BOD"/>
    <n v="2091594"/>
    <m/>
    <s v="00291012008 DEP.DE CHEQ.AJENOS,RET.DE CAM.,CONCEPTO: VIVIANA AGUERO JUSTINIANO,DEP.: BANCO UNION S.A. , PROCEDENCIA: BANCO UNION S.A., CHEQUE: 187963, FECHA DE EMISION:10/02/2023"/>
    <m/>
    <m/>
    <m/>
    <m/>
    <m/>
    <m/>
    <n v="0"/>
    <n v="20031.34"/>
    <s v="NO_CONCILIADO"/>
  </r>
  <r>
    <x v="24"/>
    <m/>
    <x v="24"/>
    <x v="28"/>
    <s v="B20916000002"/>
    <s v="BOD"/>
    <n v="2091600"/>
    <m/>
    <s v="00291012008 DEP.DE CHEQ.AJENOS,RET.DE CAM.,CONCEPTO: VIVIANA AGUERO JUSTINIANO,DEP.: BANCO UNION S.A. , PROCEDENCIA: BANCO UNION S.A., CHEQUE: 187964, FECHA DE EMISION:10/02/2023"/>
    <m/>
    <m/>
    <m/>
    <m/>
    <m/>
    <m/>
    <n v="0"/>
    <n v="32336.44"/>
    <s v="NO_CONCILIADO"/>
  </r>
  <r>
    <x v="0"/>
    <m/>
    <x v="0"/>
    <x v="29"/>
    <s v="O20918840002"/>
    <s v="BOD"/>
    <n v="2091884"/>
    <m/>
    <s v="00099021001 DEPOSITO DE EFECTIVO, DEPOSITANTE: AGUSTINA RODRIGUEZ DE APAZA, CONCEPTO: DEVOLUCION NUPCIAS, CUENTA DE DEPOSITO: CUENTA UNICA DEL TESORO"/>
    <m/>
    <m/>
    <m/>
    <m/>
    <m/>
    <m/>
    <n v="0"/>
    <n v="5600"/>
    <s v="NO_CONCILIADO"/>
  </r>
  <r>
    <x v="8"/>
    <m/>
    <x v="8"/>
    <x v="29"/>
    <s v="O20918920002"/>
    <s v="BOD"/>
    <n v="2091892"/>
    <m/>
    <s v="00016018001 DEPOSITO DE EFECTIVO, DEPOSITANTE: GHILMA JAHEL VILLCA IGNACIO, CONCEPTO: DEVOLUCION DE DINERO POR EXCEDER LOS GASTOS, CUENTA DE DEPOSITO: CUENTA UNICA DEL TESORO"/>
    <m/>
    <m/>
    <m/>
    <m/>
    <m/>
    <m/>
    <n v="0"/>
    <n v="640"/>
    <s v="NO_CONCILIADO"/>
  </r>
  <r>
    <x v="1"/>
    <m/>
    <x v="1"/>
    <x v="29"/>
    <s v="O20919020002"/>
    <s v="BOD"/>
    <n v="2091902"/>
    <m/>
    <s v="00046171101 DEPOSITO DE EFECTIVO, DEPOSITANTE: LABORATORIOS ADDAX INTERNACIONAL, CONCEPTO: SANCION POR INCUMPLIMIENTO A LA NORMA RES.ADM 111/2022 DE FECHA 25 DE OCTUBRE DE 2022, CUENTA DE DEPOSITO: CUENTA UNICA DEL TESORO"/>
    <m/>
    <m/>
    <m/>
    <m/>
    <m/>
    <m/>
    <n v="0"/>
    <n v="1000"/>
    <s v="NO_CONCILIADO"/>
  </r>
  <r>
    <x v="0"/>
    <m/>
    <x v="0"/>
    <x v="29"/>
    <s v="O20919310002"/>
    <s v="BOD"/>
    <n v="2091931"/>
    <m/>
    <s v="00099021001 DEPOSITO DE EFECTIVO, DEPOSITANTE: JUSTA MENDOZA DE CARVAJAL, CONCEPTO: DEVOLUCION DE RETROACTIVO, CUENTA DE DEPOSITO: CUENTA UNICA DEL TESORO"/>
    <m/>
    <m/>
    <m/>
    <m/>
    <m/>
    <m/>
    <n v="0"/>
    <n v="700"/>
    <s v="NO_CONCILIADO"/>
  </r>
  <r>
    <x v="37"/>
    <m/>
    <x v="37"/>
    <x v="29"/>
    <s v="O20919550002"/>
    <s v="BOD"/>
    <n v="2091955"/>
    <m/>
    <s v="00283042001 DEPOSITO DE EFECTIVO, DEPOSITANTE: ADUANA NAL-REGIONAL ORURO, CONCEPTO: DEVOLUCION DE VIATICOS MARCELO CHRISTIAN VEIZAGA BASCOPE, CUENTA DE DEPOSITO: CUENTA UNICA DEL TESORO"/>
    <m/>
    <m/>
    <m/>
    <m/>
    <m/>
    <m/>
    <n v="0"/>
    <n v="675"/>
    <s v="NO_CONCILIADO"/>
  </r>
  <r>
    <x v="75"/>
    <m/>
    <x v="75"/>
    <x v="29"/>
    <s v="O20919690002"/>
    <s v="BOD"/>
    <n v="2091969"/>
    <m/>
    <s v="00099021001 DEPOSITO DE EFECTIVO, DEPOSITANTE: EDWIN VICTOR LAMAS SIVILA, CONCEPTO: DEPÓSITO POR DEVOLUCIÓN SUELDO SUPERIOR AL PRESIDENTE, CUENTA DE DEPOSITO: CUENTA UNICA DEL TESORO /DJBR."/>
    <m/>
    <m/>
    <m/>
    <m/>
    <m/>
    <m/>
    <n v="0"/>
    <n v="100"/>
    <s v="NO_CONCILIADO"/>
  </r>
  <r>
    <x v="0"/>
    <m/>
    <x v="0"/>
    <x v="29"/>
    <s v="O20919860002"/>
    <s v="BOD"/>
    <n v="2091986"/>
    <m/>
    <s v="00099021001 DEPOSITO DE EFECTIVO, DEPOSITANTE: VIVEROS DURAN CRISTINA, CONCEPTO: DEVOLUCIÓN DE DEUDA, CUENTA DE DEPOSITO: CUENTA UNICA DEL TESORO"/>
    <m/>
    <m/>
    <m/>
    <m/>
    <m/>
    <m/>
    <n v="0"/>
    <n v="0.02"/>
    <s v="NO_CONCILIADO"/>
  </r>
  <r>
    <x v="46"/>
    <m/>
    <x v="46"/>
    <x v="29"/>
    <s v="O20919890002"/>
    <s v="BOD"/>
    <n v="2091989"/>
    <m/>
    <s v="00249012001 DEPOSITO DE EFECTIVO, DEPOSITANTE: IBLIN ROSSO FLORES, CONCEPTO: DEVOLUCIÓN DE REFRIGERIO DICIEMBRE/2022, CUENTA DE DEPOSITO: CUENTA UNICA DEL TESORO"/>
    <m/>
    <m/>
    <m/>
    <m/>
    <m/>
    <m/>
    <n v="0"/>
    <n v="54"/>
    <s v="NO_CONCILIADO"/>
  </r>
  <r>
    <x v="46"/>
    <m/>
    <x v="46"/>
    <x v="29"/>
    <s v="O20919900002"/>
    <s v="BOD"/>
    <n v="2091990"/>
    <m/>
    <s v="00249012001 DEPOSITO DE EFECTIVO, DEPOSITANTE: IBLIN ROSSO FLORES, CONCEPTO: DEVOLUCIÓN DE PASAJES DICIEMBRE/2022, CUENTA DE DEPOSITO: CUENTA UNICA DEL TESORO"/>
    <m/>
    <m/>
    <m/>
    <m/>
    <m/>
    <m/>
    <n v="0"/>
    <n v="30"/>
    <s v="NO_CONCILIADO"/>
  </r>
  <r>
    <x v="0"/>
    <m/>
    <x v="0"/>
    <x v="29"/>
    <s v="O20919920002"/>
    <s v="BOD"/>
    <n v="2091992"/>
    <m/>
    <s v="00099021001 DEPOSITO DE EFECTIVO, DEPOSITANTE: MARIA JESUS HOYOS CASTRO, CONCEPTO: COBRO INDEBIDO POR SEGUNDAS NUPCIAS, CUENTA DE DEPOSITO: CUENTA UNICA DEL TESORO"/>
    <m/>
    <m/>
    <m/>
    <m/>
    <m/>
    <m/>
    <n v="0"/>
    <n v="500"/>
    <s v="NO_CONCILIADO"/>
  </r>
  <r>
    <x v="71"/>
    <m/>
    <x v="71"/>
    <x v="29"/>
    <s v="O20919980002"/>
    <s v="BOD"/>
    <n v="2091998"/>
    <m/>
    <s v="00378012002 DEPOSITO DE EFECTIVO, DEPOSITANTE: ROXANA LIZETT VILLA CASTRO, CONCEPTO: DEVOLUCIÓN AL PREVENTIVO N° 64CUENTA: 3987069001, CUENTA DE DEPOSITO: CUENTA UNICA DEL TESORO"/>
    <m/>
    <m/>
    <m/>
    <m/>
    <m/>
    <m/>
    <n v="0"/>
    <n v="9186"/>
    <s v="NO_CONCILIADO"/>
  </r>
  <r>
    <x v="14"/>
    <m/>
    <x v="14"/>
    <x v="29"/>
    <s v="O20920250002"/>
    <s v="BOD"/>
    <n v="2092025"/>
    <m/>
    <s v="00081011101 DEPOSITO DE EFECTIVO, DEPOSITANTE: MANFRED LOPEZ VELARDE, CONCEPTO: REPOSICION DE CREDENCIAL, CUENTA DE DEPOSITO: CUENTA UNICA DEL TESORO"/>
    <m/>
    <m/>
    <m/>
    <m/>
    <m/>
    <m/>
    <n v="0"/>
    <n v="25"/>
    <s v="NO_CONCILIADO"/>
  </r>
  <r>
    <x v="14"/>
    <m/>
    <x v="14"/>
    <x v="29"/>
    <s v="O20920260002"/>
    <s v="BOD"/>
    <n v="2092026"/>
    <m/>
    <s v="00081011101 DEPOSITO DE EFECTIVO, DEPOSITANTE: MANFRED LOPEZ VELARDE, CONCEPTO: REPOSICION DE TARJETA MARCADO, CUENTA DE DEPOSITO: CUENTA UNICA DEL TESORO"/>
    <m/>
    <m/>
    <m/>
    <m/>
    <m/>
    <m/>
    <n v="0"/>
    <n v="25"/>
    <s v="NO_CONCILIADO"/>
  </r>
  <r>
    <x v="1"/>
    <m/>
    <x v="1"/>
    <x v="29"/>
    <s v="O20920270002"/>
    <s v="BOD"/>
    <n v="2092027"/>
    <m/>
    <s v="00046171101 DEPOSITO DE EFECTIVO, DEPOSITANTE: RED OX SRL, CONCEPTO: PAGO SANCION DE ACUERDO R AS/005, CUENTA DE DEPOSITO: CUENTA UNICA DEL TESORO"/>
    <m/>
    <m/>
    <m/>
    <m/>
    <m/>
    <m/>
    <n v="0"/>
    <n v="4000"/>
    <s v="NO_CONCILIADO"/>
  </r>
  <r>
    <x v="47"/>
    <m/>
    <x v="47"/>
    <x v="29"/>
    <s v="O20920440002"/>
    <s v="BOD"/>
    <n v="2092044"/>
    <m/>
    <s v="00041031107 DEPOSITO DE EFECTIVO, DEPOSITANTE: LUIS ESTEBAN FLORES SAMO, CONCEPTO: DEVOLUCIÓN DE RECURSOS NO UTILIZADOS - PASAJES TERRESTRES, CUENTA DE DEPOSITO: CUENTA UNICA DEL TESORO"/>
    <m/>
    <m/>
    <m/>
    <m/>
    <m/>
    <m/>
    <n v="0"/>
    <n v="20"/>
    <s v="NO_CONCILIADO"/>
  </r>
  <r>
    <x v="47"/>
    <m/>
    <x v="47"/>
    <x v="29"/>
    <s v="O20920460002"/>
    <s v="BOD"/>
    <n v="2092046"/>
    <m/>
    <s v="00041031107 DEPOSITO DE EFECTIVO, DEPOSITANTE: LUIS ESTEBAN FLORES SAMO, CONCEPTO: DEVOLUCIÓN DE RECURSOS NO UTILIZADOS - TRANSPORTE DE EQUIPOS, CUENTA DE DEPOSITO: CUENTA UNICA DEL TESORO"/>
    <m/>
    <m/>
    <m/>
    <m/>
    <m/>
    <m/>
    <n v="0"/>
    <n v="220"/>
    <s v="NO_CONCILIADO"/>
  </r>
  <r>
    <x v="76"/>
    <m/>
    <x v="76"/>
    <x v="29"/>
    <s v="O20920480002"/>
    <s v="BOD"/>
    <n v="2092048"/>
    <m/>
    <s v="00212014306 DEPOSITO DE EFECTIVO, DEPOSITANTE: INSTITUTO NACIONAL DE REFORMA AGRARIA, CONCEPTO: DEVOLUCION PLANILLA N°18 DIRECCION DEPARTAMENTAL COCHABAMBA, CUENTA DE DEPOSITO: CUENTA UNICA DEL TESORO"/>
    <m/>
    <m/>
    <m/>
    <m/>
    <m/>
    <m/>
    <n v="0"/>
    <n v="6073"/>
    <s v="NO_CONCILIADO"/>
  </r>
  <r>
    <x v="47"/>
    <m/>
    <x v="47"/>
    <x v="29"/>
    <s v="B20918850002"/>
    <s v="BOD"/>
    <n v="2091885"/>
    <m/>
    <s v="00041011104 DEP.DE CHEQ.AJENOS,RET.DE CAM.,CONCEPTO: TRANSFERENCIA DE RECURSOS POR LA EMISION DE CERTIFICACION SELLO HECHO EN BOLIVIA DE DICIEMBRE 2022,DEP.: MDPYEP , PROCEDENCIA: BANCO UNION S.A., CHEQUE: 1233, FECHA DE EMISION:03/02/2023"/>
    <m/>
    <m/>
    <m/>
    <m/>
    <m/>
    <m/>
    <n v="0"/>
    <n v="38150"/>
    <s v="NO_CONCILIADO"/>
  </r>
  <r>
    <x v="47"/>
    <m/>
    <x v="47"/>
    <x v="29"/>
    <s v="B20918870002"/>
    <s v="BOD"/>
    <n v="2091887"/>
    <m/>
    <s v="00041011103 DEP.DE CHEQ.AJENOS,RET.DE CAM.,CONCEPTO: TRANSFERENCIA DE RECURSOS POR LA EMISION DE AUTORIZACIONES PREVIAS DE IMPORTACION MES DE DIC 2022,DEP.: MDPYEP , PROCEDENCIA: BANCO UNION S.A., CHEQUE: 1231, FECHA DE EMISION:03/02/2023"/>
    <m/>
    <m/>
    <m/>
    <m/>
    <m/>
    <m/>
    <n v="0"/>
    <n v="427600"/>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720"/>
    <s v="NO_CONCILIADO"/>
  </r>
  <r>
    <x v="12"/>
    <m/>
    <x v="12"/>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34.52"/>
    <s v="NO_CONCILIADO"/>
  </r>
  <r>
    <x v="36"/>
    <m/>
    <x v="36"/>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6755.25"/>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2594.87"/>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507.76"/>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096.1500000000001"/>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3080.46"/>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34526.620000000003"/>
    <s v="NO_CONCILIADO"/>
  </r>
  <r>
    <x v="12"/>
    <m/>
    <x v="12"/>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11.05"/>
    <s v="NO_CONCILIADO"/>
  </r>
  <r>
    <x v="12"/>
    <m/>
    <x v="12"/>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405.17"/>
    <s v="NO_CONCILIADO"/>
  </r>
  <r>
    <x v="61"/>
    <m/>
    <x v="61"/>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9466.5300000000007"/>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2992.13"/>
    <s v="NO_CONCILIADO"/>
  </r>
  <r>
    <x v="36"/>
    <m/>
    <x v="36"/>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438.5"/>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2099"/>
    <s v="NO_CONCILIADO"/>
  </r>
  <r>
    <x v="37"/>
    <m/>
    <x v="37"/>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8315.7"/>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4578.02"/>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37253.120000000003"/>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273.98"/>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4572.3"/>
    <s v="NO_CONCILIADO"/>
  </r>
  <r>
    <x v="35"/>
    <m/>
    <x v="35"/>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5839.24"/>
    <s v="NO_CONCILIADO"/>
  </r>
  <r>
    <x v="12"/>
    <m/>
    <x v="12"/>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1498.86"/>
    <s v="NO_CONCILIADO"/>
  </r>
  <r>
    <x v="38"/>
    <m/>
    <x v="38"/>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9885.24"/>
    <s v="NO_CONCILIADO"/>
  </r>
  <r>
    <x v="39"/>
    <m/>
    <x v="39"/>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8484.19"/>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803.91"/>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9242.560000000001"/>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1102.24"/>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4583.95"/>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6010.27"/>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5435"/>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42199.71"/>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9386.04"/>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3894.06"/>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26806.44"/>
    <s v="NO_CONCILIADO"/>
  </r>
  <r>
    <x v="34"/>
    <m/>
    <x v="34"/>
    <x v="29"/>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35971.78"/>
    <s v="NO_CONCILIADO"/>
  </r>
  <r>
    <x v="4"/>
    <m/>
    <x v="4"/>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35132.800000000003"/>
    <s v="NO_CONCILIADO"/>
  </r>
  <r>
    <x v="6"/>
    <m/>
    <x v="6"/>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7213.48"/>
    <s v="NO_CONCILIADO"/>
  </r>
  <r>
    <x v="31"/>
    <m/>
    <x v="31"/>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7688.86"/>
    <s v="NO_CONCILIADO"/>
  </r>
  <r>
    <x v="6"/>
    <m/>
    <x v="6"/>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8413.68"/>
    <s v="NO_CONCILIADO"/>
  </r>
  <r>
    <x v="4"/>
    <m/>
    <x v="4"/>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50776.12"/>
    <s v="NO_CONCILIADO"/>
  </r>
  <r>
    <x v="37"/>
    <m/>
    <x v="37"/>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80175.509999999995"/>
    <s v="NO_CONCILIADO"/>
  </r>
  <r>
    <x v="37"/>
    <m/>
    <x v="37"/>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6960"/>
    <s v="NO_CONCILIADO"/>
  </r>
  <r>
    <x v="37"/>
    <m/>
    <x v="37"/>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904.32"/>
    <s v="NO_CONCILIADO"/>
  </r>
  <r>
    <x v="37"/>
    <m/>
    <x v="37"/>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4410.35"/>
    <s v="NO_CONCILIADO"/>
  </r>
  <r>
    <x v="77"/>
    <m/>
    <x v="77"/>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079.8399999999999"/>
    <s v="NO_CONCILIADO"/>
  </r>
  <r>
    <x v="31"/>
    <m/>
    <x v="31"/>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6915.07"/>
    <s v="NO_CONCILIADO"/>
  </r>
  <r>
    <x v="47"/>
    <m/>
    <x v="47"/>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6661.54"/>
    <s v="NO_CONCILIADO"/>
  </r>
  <r>
    <x v="4"/>
    <m/>
    <x v="4"/>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643.68"/>
    <s v="NO_CONCILIADO"/>
  </r>
  <r>
    <x v="6"/>
    <m/>
    <x v="6"/>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6969.44"/>
    <s v="NO_CONCILIADO"/>
  </r>
  <r>
    <x v="78"/>
    <m/>
    <x v="78"/>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58.56"/>
    <s v="NO_CONCILIADO"/>
  </r>
  <r>
    <x v="3"/>
    <m/>
    <x v="3"/>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5254.78"/>
    <s v="NO_CONCILIADO"/>
  </r>
  <r>
    <x v="31"/>
    <m/>
    <x v="31"/>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123.759999999998"/>
    <s v="NO_CONCILIADO"/>
  </r>
  <r>
    <x v="79"/>
    <m/>
    <x v="79"/>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3042.51"/>
    <s v="NO_CONCILIADO"/>
  </r>
  <r>
    <x v="4"/>
    <m/>
    <x v="4"/>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5281.34"/>
    <s v="NO_CONCILIADO"/>
  </r>
  <r>
    <x v="47"/>
    <m/>
    <x v="47"/>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7325.87"/>
    <s v="NO_CONCILIADO"/>
  </r>
  <r>
    <x v="80"/>
    <m/>
    <x v="80"/>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0626.03"/>
    <s v="NO_CONCILIADO"/>
  </r>
  <r>
    <x v="6"/>
    <m/>
    <x v="6"/>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136"/>
    <s v="NO_CONCILIADO"/>
  </r>
  <r>
    <x v="3"/>
    <m/>
    <x v="3"/>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15759"/>
    <s v="NO_CONCILIADO"/>
  </r>
  <r>
    <x v="3"/>
    <m/>
    <x v="3"/>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8225.44"/>
    <s v="NO_CONCILIADO"/>
  </r>
  <r>
    <x v="4"/>
    <m/>
    <x v="4"/>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48305.39"/>
    <s v="NO_CONCILIADO"/>
  </r>
  <r>
    <x v="47"/>
    <m/>
    <x v="47"/>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963.32"/>
    <s v="NO_CONCILIADO"/>
  </r>
  <r>
    <x v="5"/>
    <m/>
    <x v="5"/>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49050.16"/>
    <s v="NO_CONCILIADO"/>
  </r>
  <r>
    <x v="5"/>
    <m/>
    <x v="5"/>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3528.08"/>
    <s v="NO_CONCILIADO"/>
  </r>
  <r>
    <x v="5"/>
    <m/>
    <x v="5"/>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48807.34"/>
    <s v="NO_CONCILIADO"/>
  </r>
  <r>
    <x v="33"/>
    <m/>
    <x v="33"/>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8056.32000000001"/>
    <s v="NO_CONCILIADO"/>
  </r>
  <r>
    <x v="33"/>
    <m/>
    <x v="33"/>
    <x v="29"/>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301199.24"/>
    <s v="NO_CONCILIADO"/>
  </r>
  <r>
    <x v="61"/>
    <m/>
    <x v="61"/>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2462.8000000000002"/>
    <s v="NO_CONCILIADO"/>
  </r>
  <r>
    <x v="12"/>
    <m/>
    <x v="12"/>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37303.730000000003"/>
    <s v="NO_CONCILIADO"/>
  </r>
  <r>
    <x v="22"/>
    <m/>
    <x v="22"/>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19075.38"/>
    <s v="NO_CONCILIADO"/>
  </r>
  <r>
    <x v="12"/>
    <m/>
    <x v="12"/>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38378.050000000003"/>
    <s v="NO_CONCILIADO"/>
  </r>
  <r>
    <x v="81"/>
    <m/>
    <x v="81"/>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22499.53"/>
    <s v="NO_CONCILIADO"/>
  </r>
  <r>
    <x v="61"/>
    <m/>
    <x v="61"/>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4700.78"/>
    <s v="NO_CONCILIADO"/>
  </r>
  <r>
    <x v="81"/>
    <m/>
    <x v="81"/>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13651.8"/>
    <s v="NO_CONCILIADO"/>
  </r>
  <r>
    <x v="12"/>
    <m/>
    <x v="12"/>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20793.78"/>
    <s v="NO_CONCILIADO"/>
  </r>
  <r>
    <x v="12"/>
    <m/>
    <x v="12"/>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15898.73"/>
    <s v="NO_CONCILIADO"/>
  </r>
  <r>
    <x v="12"/>
    <m/>
    <x v="12"/>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9003.61"/>
    <s v="NO_CONCILIADO"/>
  </r>
  <r>
    <x v="61"/>
    <m/>
    <x v="61"/>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4471.92"/>
    <s v="NO_CONCILIADO"/>
  </r>
  <r>
    <x v="61"/>
    <m/>
    <x v="61"/>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5090.8"/>
    <s v="NO_CONCILIADO"/>
  </r>
  <r>
    <x v="61"/>
    <m/>
    <x v="61"/>
    <x v="29"/>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58241.71"/>
    <s v="NO_CONCILIADO"/>
  </r>
  <r>
    <x v="19"/>
    <m/>
    <x v="19"/>
    <x v="29"/>
    <s v="B20919460002"/>
    <s v="BOD"/>
    <n v="2091946"/>
    <m/>
    <s v="00224012007 DEP.DE CHEQ.AJENOS,RET.DE CAM.,CONCEPTO: REPOSICIÓN DE FONDOS A TRAVES DEL SIGEP AL PROGRAMA SHINAHOTA,DEP.: INSUMOS BOLIVIA , PROCEDENCIA: BANCO UNION S.A., CHEQUE: 2269, FECHA DE EMISION:10/02/2023"/>
    <m/>
    <m/>
    <m/>
    <m/>
    <m/>
    <m/>
    <n v="0"/>
    <n v="500000"/>
    <s v="NO_CONCILIADO"/>
  </r>
  <r>
    <x v="23"/>
    <m/>
    <x v="23"/>
    <x v="29"/>
    <s v="B20919570002"/>
    <s v="BOD"/>
    <n v="2091957"/>
    <m/>
    <s v="00132052001 DEP.DE CHEQ.AJENOS,RET.DE CAM.,CONCEPTO: PERMISO SIN GOCE DE HABERES AGOSTO, SEPTIEMBRE Y OCTUBRE/2022,DEP.: EEPS , PROCEDENCIA: BANCO UNION S.A., CHEQUE: 33, FECHA DE EMISION:09/02/2023"/>
    <m/>
    <m/>
    <m/>
    <m/>
    <m/>
    <m/>
    <n v="0"/>
    <n v="488.33"/>
    <s v="NO_CONCILIADO"/>
  </r>
  <r>
    <x v="54"/>
    <m/>
    <x v="54"/>
    <x v="29"/>
    <s v="B20919650002"/>
    <s v="BOD"/>
    <n v="2091965"/>
    <m/>
    <s v="00578012002 DEP.DE CHEQ.AJENOS,RET.DE CAM.,CONCEPTO: REVERSION,DEP.: BOLIVIANA DE AVIACIÓN , PROCEDENCIA: BANCO UNION S.A., CHEQUE: 3448, FECHA DE EMISION:09/02/2023"/>
    <m/>
    <m/>
    <m/>
    <m/>
    <m/>
    <m/>
    <n v="0"/>
    <n v="1744.3"/>
    <s v="NO_CONCILIADO"/>
  </r>
  <r>
    <x v="47"/>
    <m/>
    <x v="47"/>
    <x v="30"/>
    <s v="O20922490002"/>
    <s v="BOD"/>
    <n v="2092249"/>
    <m/>
    <s v="00041031107 DEPOSITO DE EFECTIVO, DEPOSITANTE: MARCOS GIOVANNY MIRANDA ALABY, CONCEPTO: DEVOLUCION DE PASAJES TERRESTRES, CUENTA DE DEPOSITO: CUENTA UNICA DEL TESORO"/>
    <m/>
    <m/>
    <m/>
    <m/>
    <m/>
    <m/>
    <n v="0"/>
    <n v="245"/>
    <s v="NO_CONCILIADO"/>
  </r>
  <r>
    <x v="47"/>
    <m/>
    <x v="47"/>
    <x v="30"/>
    <s v="O20922500002"/>
    <s v="BOD"/>
    <n v="2092250"/>
    <m/>
    <s v="00041031107 DEPOSITO DE EFECTIVO, DEPOSITANTE: MARCOS GIOVANNY MIRANDA ALABY, CONCEPTO: DEVOLUCION DE PASAJES TERRESTRES, CUENTA DE DEPOSITO: CUENTA UNICA DEL TESORO"/>
    <m/>
    <m/>
    <m/>
    <m/>
    <m/>
    <m/>
    <n v="0"/>
    <n v="165"/>
    <s v="NO_CONCILIADO"/>
  </r>
  <r>
    <x v="1"/>
    <m/>
    <x v="1"/>
    <x v="30"/>
    <s v="O20922570002"/>
    <s v="BOD"/>
    <n v="2092257"/>
    <m/>
    <s v="00099021001 DEPOSITO DE EFECTIVO, DEPOSITANTE: VICEMINISTERIO DE DEPORTES, CONCEPTO: DEVOLUCION DE RECURSOS NO UTILIZADOS POR JHASMANY PEREZ GARRON DE FONDOS EN AVANCE, CUENTA DE DEPOSITO: CUENTA UNICA DEL TESORO"/>
    <m/>
    <m/>
    <m/>
    <m/>
    <m/>
    <m/>
    <n v="0"/>
    <n v="4000"/>
    <s v="NO_CONCILIADO"/>
  </r>
  <r>
    <x v="8"/>
    <m/>
    <x v="8"/>
    <x v="30"/>
    <s v="O20922600002"/>
    <s v="BOD"/>
    <n v="2092260"/>
    <m/>
    <s v="00016011101 DEPOSITO DE EFECTIVO, DEPOSITANTE: LIBRERIA DEL MINISTERIO DE EDUCCIÓN, CONCEPTO: VENTA DE MATERIAL BIBLIOGRÁFICO Y/O MULTIMEDIA DE LA LIBRERIA DEL MINISTERIO DE EDUCACIÓN, CUENTA DE DEPOSITO: CUENTA UNICA DEL TESORO"/>
    <m/>
    <m/>
    <m/>
    <m/>
    <m/>
    <m/>
    <n v="0"/>
    <n v="133"/>
    <s v="NO_CONCILIADO"/>
  </r>
  <r>
    <x v="1"/>
    <m/>
    <x v="1"/>
    <x v="30"/>
    <s v="O20922700002"/>
    <s v="BOD"/>
    <n v="2092270"/>
    <m/>
    <s v="00046171101 DEPOSITO DE EFECTIVO, DEPOSITANTE: GIOVANA CHOQUE, CONCEPTO: SANCION POR INCUMPLIMIENTO A LA NORMA SEGUN RES. ADM S/050/2022 DE FECHA 04/07/2022 2DO PAGO, CUENTA DE DEPOSITO: CUENTA UNICA DEL TESORO"/>
    <m/>
    <m/>
    <m/>
    <m/>
    <m/>
    <m/>
    <n v="0"/>
    <n v="840"/>
    <s v="NO_CONCILIADO"/>
  </r>
  <r>
    <x v="4"/>
    <m/>
    <x v="4"/>
    <x v="30"/>
    <s v="O20923070002"/>
    <s v="BOD"/>
    <n v="2092307"/>
    <m/>
    <s v="00015011108 DEPOSITO DE EFECTIVO, DEPOSITANTE: JUBILADOS BANCA PRIVADA, CONCEPTO: PAGO SERVICIO DE AGUA POTABLE (20% FACTURA - FEBRERO), CUENTA DE DEPOSITO: CUENTA UNICA DEL TESORO"/>
    <m/>
    <m/>
    <m/>
    <m/>
    <m/>
    <m/>
    <n v="0"/>
    <n v="300.3"/>
    <s v="NO_CONCILIADO"/>
  </r>
  <r>
    <x v="1"/>
    <m/>
    <x v="1"/>
    <x v="30"/>
    <s v="O20923160002"/>
    <s v="BOD"/>
    <n v="2092316"/>
    <m/>
    <s v="00046171101 DEPOSITO DE EFECTIVO, DEPOSITANTE: GISMARDI SRL, CONCEPTO: SANCION POR INCUMPLIMIENTO A REINSCRIPCION GESTION 2022, CUENTA DE DEPOSITO: CUENTA UNICA DEL TESORO"/>
    <m/>
    <m/>
    <m/>
    <m/>
    <m/>
    <m/>
    <n v="0"/>
    <n v="5000"/>
    <s v="NO_CONCILIADO"/>
  </r>
  <r>
    <x v="74"/>
    <m/>
    <x v="74"/>
    <x v="30"/>
    <s v="O20923230002"/>
    <s v="BOD"/>
    <n v="2092323"/>
    <m/>
    <s v="00382014302 DEPOSITO DE EFECTIVO, DEPOSITANTE: AISEM, CONCEPTO: DEVOLUCION DE VIATICOS, CUENTA DE DEPOSITO: CUENTA UNICA DEL TESORO"/>
    <m/>
    <m/>
    <m/>
    <m/>
    <m/>
    <m/>
    <n v="0"/>
    <n v="185.5"/>
    <s v="NO_CONCILIADO"/>
  </r>
  <r>
    <x v="74"/>
    <m/>
    <x v="74"/>
    <x v="30"/>
    <s v="O20923260002"/>
    <s v="BOD"/>
    <n v="2092326"/>
    <m/>
    <s v="00099021001 DEPOSITO DE EFECTIVO, DEPOSITANTE: AISEM, CONCEPTO: DEVOLUCION DE VIATICOS, CUENTA DE DEPOSITO: CUENTA UNICA DEL TESORO"/>
    <m/>
    <m/>
    <m/>
    <m/>
    <m/>
    <m/>
    <n v="0"/>
    <n v="60"/>
    <s v="NO_CONCILIADO"/>
  </r>
  <r>
    <x v="74"/>
    <m/>
    <x v="74"/>
    <x v="30"/>
    <s v="O20923280002"/>
    <s v="BOD"/>
    <n v="2092328"/>
    <m/>
    <s v="00382014302 DEPOSITO DE EFECTIVO, DEPOSITANTE: AISEM, CONCEPTO: DEVOLUCION DE VIATICOS, CUENTA DE DEPOSITO: CUENTA UNICA DEL TESORO"/>
    <m/>
    <m/>
    <m/>
    <m/>
    <m/>
    <m/>
    <n v="0"/>
    <n v="101"/>
    <s v="NO_CONCILIADO"/>
  </r>
  <r>
    <x v="65"/>
    <m/>
    <x v="65"/>
    <x v="30"/>
    <s v="O20923350002"/>
    <s v="BOD"/>
    <n v="2092335"/>
    <m/>
    <s v="00213012001 DEPOSITO DE EFECTIVO, DEPOSITANTE: ARRIAGA FLORES EVELIN, CONCEPTO: DEVOLUCION DE PASAJES, CUENTA DE DEPOSITO: CUENTA UNICA DEL TESORO"/>
    <m/>
    <m/>
    <m/>
    <m/>
    <m/>
    <m/>
    <n v="0"/>
    <n v="200"/>
    <s v="NO_CONCILIADO"/>
  </r>
  <r>
    <x v="65"/>
    <m/>
    <x v="65"/>
    <x v="30"/>
    <s v="O20923380002"/>
    <s v="BOD"/>
    <n v="2092338"/>
    <m/>
    <s v="00213012001 DEPOSITO DE EFECTIVO, DEPOSITANTE: ESCOBAR QUISPE DINA ANGELICA, CONCEPTO: DEVOLUCION DE PASAJES, CUENTA DE DEPOSITO: CUENTA UNICA DEL TESORO"/>
    <m/>
    <m/>
    <m/>
    <m/>
    <m/>
    <m/>
    <n v="0"/>
    <n v="80"/>
    <s v="NO_CONCILIADO"/>
  </r>
  <r>
    <x v="68"/>
    <m/>
    <x v="68"/>
    <x v="30"/>
    <s v="O20923460002"/>
    <s v="BOD"/>
    <n v="2092346"/>
    <m/>
    <s v="00595012002 DEPOSITO DE EFECTIVO, DEPOSITANTE: JAIME DURAN CHUQUIMIA, CONCEPTO: DEVOLUCION DE VIATICOS DEV 84/22, CUENTA DE DEPOSITO: CUENTA UNICA DEL TESORO"/>
    <m/>
    <m/>
    <m/>
    <m/>
    <m/>
    <m/>
    <n v="0"/>
    <n v="232.5"/>
    <s v="NO_CONCILIADO"/>
  </r>
  <r>
    <x v="68"/>
    <m/>
    <x v="68"/>
    <x v="30"/>
    <s v="O20923480002"/>
    <s v="BOD"/>
    <n v="2092348"/>
    <m/>
    <s v="00595012002 DEPOSITO DE EFECTIVO, DEPOSITANTE: JAIME DURAN CHUQUIMIA, CONCEPTO: DEVOLUCION DE VIATICOS DEV 68/22, CUENTA DE DEPOSITO: CUENTA UNICA DEL TESORO"/>
    <m/>
    <m/>
    <m/>
    <m/>
    <m/>
    <m/>
    <n v="0"/>
    <n v="232.5"/>
    <s v="NO_CONCILIADO"/>
  </r>
  <r>
    <x v="31"/>
    <m/>
    <x v="31"/>
    <x v="30"/>
    <s v="O20924030002"/>
    <s v="BOD"/>
    <n v="2092403"/>
    <m/>
    <s v="00099021001 DEPOSITO DE EFECTIVO, DEPOSITANTE: CAROLA DOMITILA MOLINA LEIGUE, CONCEPTO: DEVOLUCION DE RETROACTIVO, CUENTA DE DEPOSITO: CUENTA UNICA DEL TESORO /DJBR."/>
    <m/>
    <m/>
    <m/>
    <m/>
    <m/>
    <m/>
    <n v="0"/>
    <n v="100"/>
    <s v="NO_CONCILIADO"/>
  </r>
  <r>
    <x v="29"/>
    <m/>
    <x v="29"/>
    <x v="30"/>
    <s v="O20924040002"/>
    <s v="BOD"/>
    <n v="2092404"/>
    <m/>
    <s v="00587012012 DEPOSITO DE EFECTIVO, DEPOSITANTE: IRMA CHACON RIVERA E.B.C., CONCEPTO: DEVOLUCION AL COMPROBANTE NRO 1887 DE LA GESTION 2022, CUENTA DE DEPOSITO: CUENTA UNICA DEL TESORO"/>
    <m/>
    <m/>
    <m/>
    <m/>
    <m/>
    <m/>
    <n v="0"/>
    <n v="4.0999999999999996"/>
    <s v="NO_CONCILIADO"/>
  </r>
  <r>
    <x v="29"/>
    <m/>
    <x v="29"/>
    <x v="30"/>
    <s v="O20924090002"/>
    <s v="BOD"/>
    <n v="2092409"/>
    <m/>
    <s v="00587012016 DEPOSITO DE EFECTIVO, DEPOSITANTE: CAROLA CARMEN GUZMAN E.B.C., CONCEPTO: DEVOLUCION AL COMPROBANTE N° 1732 DE LA GESTION 2022, CUENTA DE DEPOSITO: CUENTA UNICA DEL TESORO"/>
    <m/>
    <m/>
    <m/>
    <m/>
    <m/>
    <m/>
    <n v="0"/>
    <n v="1596"/>
    <s v="NO_CONCILIADO"/>
  </r>
  <r>
    <x v="0"/>
    <m/>
    <x v="0"/>
    <x v="30"/>
    <s v="O20924220002"/>
    <s v="BOD"/>
    <n v="2092422"/>
    <m/>
    <s v="00099021001 DEPOSITO DE EFECTIVO, DEPOSITANTE: ERICK LEONEL OVANDO LOPEZ, CONCEPTO: DEVOLUCION DE PASAJE AEREO POR FALTA DE DESCARGO, CUENTA DE DEPOSITO: CUENTA UNICA DEL TESORO"/>
    <m/>
    <m/>
    <m/>
    <m/>
    <m/>
    <m/>
    <n v="0"/>
    <n v="749"/>
    <s v="NO_CONCILIADO"/>
  </r>
  <r>
    <x v="1"/>
    <m/>
    <x v="1"/>
    <x v="30"/>
    <s v="O20924250002"/>
    <s v="BOD"/>
    <n v="2092425"/>
    <m/>
    <s v="00046171101 DEPOSITO DE EFECTIVO, DEPOSITANTE: GISMARDI SRL, CONCEPTO: SANCION POR INCUMPLIMIENTO A REINCRIPCION GESTION 2023, CUENTA DE DEPOSITO: CUENTA UNICA DEL TESORO"/>
    <m/>
    <m/>
    <m/>
    <m/>
    <m/>
    <m/>
    <n v="0"/>
    <n v="5000"/>
    <s v="NO_CONCILIADO"/>
  </r>
  <r>
    <x v="27"/>
    <m/>
    <x v="27"/>
    <x v="30"/>
    <s v="O20924270002"/>
    <s v="BOD"/>
    <n v="2092427"/>
    <m/>
    <s v="00099021001 DEPOSITO DE EFECTIVO, DEPOSITANTE: RAUL ABEL CHOQUE TICONA, CONCEPTO: DEVOLUCION POR PAGO EN DEMASIA DUODECIMAS -AGUINALDO A M.R.E. EMBAJADA DE BOLIVIA-VATICANO, CUENTA DE DEPOSITO: CUENTA UNICA DEL TESORO"/>
    <m/>
    <m/>
    <m/>
    <m/>
    <m/>
    <m/>
    <n v="0"/>
    <n v="513.29999999999995"/>
    <s v="NO_CONCILIADO"/>
  </r>
  <r>
    <x v="37"/>
    <m/>
    <x v="37"/>
    <x v="30"/>
    <s v="O20924680002"/>
    <s v="BOD"/>
    <n v="2092468"/>
    <m/>
    <s v="00283042001 DEPOSITO DE EFECTIVO, DEPOSITANTE: CECILIA AMPARO PARDO TORRICO, CONCEPTO: DEVOLUCIÓN DE VIÁTICOS, CUENTA DE DEPOSITO: CUENTA UNICA DEL TESORO"/>
    <m/>
    <m/>
    <m/>
    <m/>
    <m/>
    <m/>
    <n v="0"/>
    <n v="525"/>
    <s v="NO_CONCILIADO"/>
  </r>
  <r>
    <x v="1"/>
    <m/>
    <x v="1"/>
    <x v="30"/>
    <s v="O20924730002"/>
    <s v="BOD"/>
    <n v="2092473"/>
    <m/>
    <s v="00046171101 DEPOSITO DE EFECTIVO, DEPOSITANTE: LIBRA SOLUCIONES MEDICAS, CONCEPTO: SANCIÓN POR INCUMPLIMIENTO A LA REINSCRIPCIÓN GESTIÓN 2023, CUENTA DE DEPOSITO: CUENTA UNICA DEL TESORO"/>
    <m/>
    <m/>
    <m/>
    <m/>
    <m/>
    <m/>
    <n v="0"/>
    <n v="5000"/>
    <s v="NO_CONCILIADO"/>
  </r>
  <r>
    <x v="82"/>
    <m/>
    <x v="82"/>
    <x v="30"/>
    <s v="B20922510002"/>
    <s v="BOD"/>
    <n v="2092251"/>
    <m/>
    <s v="00155010001 DEP.DE CHEQ.AJENOS,RET.DE CAM.,CONCEPTO: DEPÓSITO FIANZAS ECONÓMICAS,DEP.: DIRNOPLU , PROCEDENCIA: BANCO UNION S.A., CHEQUE: 791, FECHA DE EMISION:08/02/2023"/>
    <m/>
    <m/>
    <m/>
    <m/>
    <m/>
    <m/>
    <n v="0"/>
    <n v="216400"/>
    <s v="NO_CONCILIADO"/>
  </r>
  <r>
    <x v="82"/>
    <m/>
    <x v="82"/>
    <x v="30"/>
    <s v="B20922550002"/>
    <s v="BOD"/>
    <n v="2092255"/>
    <m/>
    <s v="00155012001 DEP.DE CHEQ.AJENOS,RET.DE CAM.,CONCEPTO: DEPÓSITO MULTAS DE NOTARIOS,DEP.: DIRNOPLU , PROCEDENCIA: BANCO UNION S.A., CHEQUE: 790, FECHA DE EMISION:08/02/2023"/>
    <m/>
    <m/>
    <m/>
    <m/>
    <m/>
    <m/>
    <n v="0"/>
    <n v="20078"/>
    <s v="NO_CONCILIADO"/>
  </r>
  <r>
    <x v="0"/>
    <m/>
    <x v="0"/>
    <x v="30"/>
    <s v="B20922990002"/>
    <s v="BOD"/>
    <n v="2092299"/>
    <m/>
    <s v="00099021001 DEP.DE CHEQ.AJENOS,RET.DE CAM.,CONCEPTO: OLGA BETZABE CARTAGENA FORONDA,DEP.: BANCO UNION SA , PROCEDENCIA: BANCO UNION S.A., CHEQUE: 187968, FECHA DE EMISION:14/02/2023"/>
    <m/>
    <m/>
    <m/>
    <m/>
    <m/>
    <m/>
    <n v="0"/>
    <n v="5531"/>
    <s v="NO_CONCILIADO"/>
  </r>
  <r>
    <x v="7"/>
    <m/>
    <x v="7"/>
    <x v="30"/>
    <s v="B20923300002"/>
    <s v="BOD"/>
    <n v="2092330"/>
    <m/>
    <s v="00389012001 DEP.DE CHEQ.AJENOS,RET.DE CAM.,CONCEPTO: COBRO DE GARANTIA DE VALIDEZ EMPRESA APTA SERVICE,DEP.: NAABOL/PMAR , PROCEDENCIA: BANCO UNION S.A., CHEQUE: 186, FECHA DE EMISION:09/02/2023"/>
    <m/>
    <m/>
    <m/>
    <m/>
    <m/>
    <m/>
    <n v="0"/>
    <n v="70000"/>
    <s v="NO_CONCILIADO"/>
  </r>
  <r>
    <x v="15"/>
    <m/>
    <x v="15"/>
    <x v="30"/>
    <s v="B20923320002"/>
    <s v="BOD"/>
    <n v="2092332"/>
    <m/>
    <s v="00099021001 DEP.DE CHEQ.AJENOS,RET.DE CAM.,CONCEPTO: DEVOLUCIÓN A LA APS,DEP.: CAJA DE SALUD DE LA BANCA PRIVADA , PROCEDENCIA: BANCO NACIONAL DE BOLIVIA S.A., CHEQUE: 3598739, FECHA DE EMISION:07/02/2023"/>
    <m/>
    <m/>
    <m/>
    <m/>
    <m/>
    <m/>
    <n v="0"/>
    <n v="948.87"/>
    <s v="NO_CONCILIADO"/>
  </r>
  <r>
    <x v="15"/>
    <m/>
    <x v="15"/>
    <x v="30"/>
    <s v="B20923330002"/>
    <s v="BOD"/>
    <n v="2092333"/>
    <m/>
    <s v="00099021001 DEP.DE CHEQ.AJENOS,RET.DE CAM.,CONCEPTO: DEVOLUCION A LA APS,DEP.: CAJA DE SALUD DE LA BANCA PRIVADA , PROCEDENCIA: BANCO NACIONAL DE BOLIVIA S.A., CHEQUE: 3598684, FECHA DE EMISION:07/02/2023"/>
    <m/>
    <m/>
    <m/>
    <m/>
    <m/>
    <m/>
    <n v="0"/>
    <n v="10.49"/>
    <s v="NO_CONCILIADO"/>
  </r>
  <r>
    <x v="15"/>
    <m/>
    <x v="15"/>
    <x v="30"/>
    <s v="B20923370002"/>
    <s v="BOD"/>
    <n v="2092337"/>
    <m/>
    <s v="00099021001 DEP.DE CHEQ.AJENOS,RET.DE CAM.,CONCEPTO: DEVOLUCIÓN A LA APS ,DEP.: CAJA DE SALUD DE LA BANCA PRIVADA , PROCEDENCIA: BANCO NACIONAL DE BOLIVIA S.A., CHEQUE: 3598188, FECHA DE EMISION:07/02/2023"/>
    <m/>
    <m/>
    <m/>
    <m/>
    <m/>
    <m/>
    <n v="0"/>
    <n v="1117.55"/>
    <s v="NO_CONCILIADO"/>
  </r>
  <r>
    <x v="15"/>
    <m/>
    <x v="15"/>
    <x v="30"/>
    <s v="B20923390002"/>
    <s v="BOD"/>
    <n v="2092339"/>
    <m/>
    <s v="00099021001 DEP.DE CHEQ.AJENOS,RET.DE CAM.,CONCEPTO: DEVOLUCIÓN A LA APS,DEP.: CAJA DE SALUD DE LA BANCA , PROCEDENCIA: BANCO NACIONAL DE BOLIVIA S.A., CHEQUE: 3598525, FECHA DE EMISION:07/02/2023"/>
    <m/>
    <m/>
    <m/>
    <m/>
    <m/>
    <m/>
    <n v="0"/>
    <n v="2883.11"/>
    <s v="NO_CONCILIADO"/>
  </r>
  <r>
    <x v="55"/>
    <m/>
    <x v="55"/>
    <x v="30"/>
    <s v="B20923400002"/>
    <s v="BOD"/>
    <n v="2092340"/>
    <m/>
    <s v="00342012001 DEP.DE CHEQ.AJENOS,RET.DE CAM.,CONCEPTO: EJECUCION DE BOLETA DE GARANTIA SERIEDAD DE PROPUESTA LA PAZ,DEP.: AGENCIA ESTATAL DE VIVIENDA , PROCEDENCIA: BANCO UNION S.A., CHEQUE: 259, FECHA DE EMISION:10/02/2023"/>
    <m/>
    <m/>
    <m/>
    <m/>
    <m/>
    <m/>
    <n v="0"/>
    <n v="13838.75"/>
    <s v="NO_CONCILIADO"/>
  </r>
  <r>
    <x v="55"/>
    <m/>
    <x v="55"/>
    <x v="30"/>
    <s v="B20923410002"/>
    <s v="BOD"/>
    <n v="2092341"/>
    <m/>
    <s v="00342012001 DEP.DE CHEQ.AJENOS,RET.DE CAM.,CONCEPTO: DEVOLUCION DE RECURSOS POR LA ADQUISICION DE MATERIAL ELECTRICO - POTOSI,DEP.: AGENCIA ESTATAL DE VIVIENDA , PROCEDENCIA: BANCO UNION S.A., CHEQUE: 254, FECHA DE EMISION:06/02/2023"/>
    <m/>
    <m/>
    <m/>
    <m/>
    <m/>
    <m/>
    <n v="0"/>
    <n v="29"/>
    <s v="NO_CONCILIADO"/>
  </r>
  <r>
    <x v="55"/>
    <m/>
    <x v="55"/>
    <x v="30"/>
    <s v="B20923440002"/>
    <s v="BOD"/>
    <n v="2092344"/>
    <m/>
    <s v="00342012001 DEP.DE CHEQ.AJENOS,RET.DE CAM.,CONCEPTO: FALTA DE DESCARGO POR CONCEPTO DE PASAJES Y VIATICOS,DEP.: AGENCIA ESTATAL DE VIVIENDA , PROCEDENCIA: BANCO UNION S.A., CHEQUE: 255, FECHA DE EMISION:06/02/2023"/>
    <m/>
    <m/>
    <m/>
    <m/>
    <m/>
    <m/>
    <n v="0"/>
    <n v="1082.67"/>
    <s v="NO_CONCILIADO"/>
  </r>
  <r>
    <x v="68"/>
    <m/>
    <x v="68"/>
    <x v="30"/>
    <s v="B20923450002"/>
    <s v="BOD"/>
    <n v="2092345"/>
    <m/>
    <s v="00595012002 DEP.DE CHEQ.AJENOS,RET.DE CAM.,CONCEPTO: DEVOLUCIÓN A LA GESTORA PÚBLICA,DEP.: CAJA DE SALUD DE LA BANCA PRIVADA , PROCEDENCIA: BANCO NACIONAL DE BOLIVIA S.A., CHEQUE: 3598351, FECHA DE EMISION:07/02/2023"/>
    <m/>
    <m/>
    <m/>
    <m/>
    <m/>
    <m/>
    <n v="0"/>
    <n v="1710"/>
    <s v="NO_CONCILIADO"/>
  </r>
  <r>
    <x v="15"/>
    <m/>
    <x v="15"/>
    <x v="30"/>
    <s v="B20923490002"/>
    <s v="BOD"/>
    <n v="2092349"/>
    <m/>
    <s v="00099021001 DEP.DE CHEQ.AJENOS,RET.DE CAM.,CONCEPTO: DEVOLUCIÓN A LA APS,DEP.: CAJA DE SALUD DE LA BANCA PRIVADA , PROCEDENCIA: BANCO NACIONAL DE BOLIVIA S.A., CHEQUE: 3598283, FECHA DE EMISION:07/02/2023"/>
    <m/>
    <m/>
    <m/>
    <m/>
    <m/>
    <m/>
    <n v="0"/>
    <n v="1732.2"/>
    <s v="NO_CONCILIADO"/>
  </r>
  <r>
    <x v="15"/>
    <m/>
    <x v="15"/>
    <x v="30"/>
    <s v="B20923510002"/>
    <s v="BOD"/>
    <n v="2092351"/>
    <m/>
    <s v="00099021001 DEP.DE CHEQ.AJENOS,RET.DE CAM.,CONCEPTO: DEVOLUCIÓN A LA APS,DEP.: CAJA DE SALUD DE LA BANCA PRIVADA , PROCEDENCIA: BANCO NACIONAL DE BOLIVIA S.A., CHEQUE: 3598008, FECHA DE EMISION:07/02/2023"/>
    <m/>
    <m/>
    <m/>
    <m/>
    <m/>
    <m/>
    <n v="0"/>
    <n v="2262.1"/>
    <s v="NO_CONCILIADO"/>
  </r>
  <r>
    <x v="68"/>
    <m/>
    <x v="68"/>
    <x v="30"/>
    <s v="B20923520002"/>
    <s v="BOD"/>
    <n v="2092352"/>
    <m/>
    <s v="00595012002 DEP.DE CHEQ.AJENOS,RET.DE CAM.,CONCEPTO: DEVOLUCIÓN A LA GESTORA PÚBLICA,DEP.: CAJA DE SALUD DE LA BANCA PRIVADA , PROCEDENCIA: BANCO NACIONAL DE BOLIVIA S.A., CHEQUE: 3599292, FECHA DE EMISION:07/02/2023"/>
    <m/>
    <m/>
    <m/>
    <m/>
    <m/>
    <m/>
    <n v="0"/>
    <n v="330.1"/>
    <s v="NO_CONCILIADO"/>
  </r>
  <r>
    <x v="3"/>
    <m/>
    <x v="3"/>
    <x v="31"/>
    <s v="O20926290002"/>
    <s v="BOD"/>
    <n v="2092629"/>
    <m/>
    <s v="00670012002 DEPOSITO DE EFECTIVO, DEPOSITANTE: ROBERTO MORALES M - OEP TSE, CONCEPTO: DEVOLUVIÓN DE VIÁTICO 08/02/2023 CIUDAD DE ORURO, CUENTA DE DEPOSITO: CUENTA UNICA DEL TESORO"/>
    <m/>
    <m/>
    <m/>
    <m/>
    <m/>
    <m/>
    <n v="0"/>
    <n v="371"/>
    <s v="NO_CONCILIADO"/>
  </r>
  <r>
    <x v="83"/>
    <m/>
    <x v="83"/>
    <x v="31"/>
    <s v="O20926520002"/>
    <s v="BOD"/>
    <n v="2092652"/>
    <m/>
    <s v="00591012001 DEPOSITO DE EFECTIVO, DEPOSITANTE: JUAN JOSE CALLE ISURZA, CONCEPTO: DEVOLUCION DE FONDOS EN AVANCE, CUENTA DE DEPOSITO: CUENTA UNICA DEL TESORO"/>
    <m/>
    <m/>
    <m/>
    <m/>
    <m/>
    <m/>
    <n v="0"/>
    <n v="400"/>
    <s v="NO_CONCILIADO"/>
  </r>
  <r>
    <x v="14"/>
    <m/>
    <x v="14"/>
    <x v="31"/>
    <s v="O20926680002"/>
    <s v="BOD"/>
    <n v="2092668"/>
    <m/>
    <s v="00081011101 DEPOSITO DE EFECTIVO, DEPOSITANTE: JULIETA MARGOT TORRICO LANDA, CONCEPTO: REPOSICION DE TARJETA MARCADO, CUENTA DE DEPOSITO: CUENTA UNICA DEL TESORO"/>
    <m/>
    <m/>
    <m/>
    <m/>
    <m/>
    <m/>
    <n v="0"/>
    <n v="25"/>
    <s v="NO_CONCILIADO"/>
  </r>
  <r>
    <x v="84"/>
    <m/>
    <x v="84"/>
    <x v="31"/>
    <s v="O20926700002"/>
    <s v="BOD"/>
    <n v="2092670"/>
    <m/>
    <s v="00526012001 DEPOSITO DE EFECTIVO, DEPOSITANTE: BOLIVIA TV-RODRIGO GUIBARRA PARRADO, CONCEPTO: DEVOLUCION DE PASAJE, CUENTA DE DEPOSITO: CUENTA UNICA DEL TESORO"/>
    <m/>
    <m/>
    <m/>
    <m/>
    <m/>
    <m/>
    <n v="0"/>
    <n v="10"/>
    <s v="NO_CONCILIADO"/>
  </r>
  <r>
    <x v="0"/>
    <m/>
    <x v="0"/>
    <x v="31"/>
    <s v="O20926820002"/>
    <s v="BOD"/>
    <n v="2092682"/>
    <m/>
    <s v="00099021001 DEPOSITO DE EFECTIVO, DEPOSITANTE: MARIO ALEJANDRO ROCA ALVAREZ, CONCEPTO: REGULARIZACION DE TOPE SALARIAL GESTION 2021, CUENTA DE DEPOSITO: CUENTA UNICA DEL TESORO"/>
    <m/>
    <m/>
    <m/>
    <m/>
    <m/>
    <m/>
    <n v="0"/>
    <n v="48314.87"/>
    <s v="NO_CONCILIADO"/>
  </r>
  <r>
    <x v="1"/>
    <m/>
    <x v="1"/>
    <x v="31"/>
    <s v="O20926900002"/>
    <s v="BOD"/>
    <n v="2092690"/>
    <m/>
    <s v="00046024204 DEPOSITO DE EFECTIVO, DEPOSITANTE: RATZI CABALLERO CASTRO, CONCEPTO: REVERSION SALDO NO EJECUTADO, CUENTA DE DEPOSITO: CUENTA UNICA DEL TESORO"/>
    <m/>
    <m/>
    <m/>
    <m/>
    <m/>
    <m/>
    <n v="0"/>
    <n v="40"/>
    <s v="NO_CONCILIADO"/>
  </r>
  <r>
    <x v="1"/>
    <m/>
    <x v="1"/>
    <x v="31"/>
    <s v="O20927080002"/>
    <s v="BOD"/>
    <n v="2092708"/>
    <m/>
    <s v="00099021001 DEPOSITO DE EFECTIVO, DEPOSITANTE: RONALD IGOR PARDO ZAPATA, CONCEPTO: DEVOLUCION RECURSOS, CUENTA DE DEPOSITO: CUENTA UNICA DEL TESORO /DJBR."/>
    <m/>
    <m/>
    <m/>
    <m/>
    <m/>
    <m/>
    <n v="0"/>
    <n v="1965.2"/>
    <s v="NO_CONCILIADO"/>
  </r>
  <r>
    <x v="0"/>
    <m/>
    <x v="0"/>
    <x v="31"/>
    <s v="O20927300002"/>
    <s v="BOD"/>
    <n v="2092730"/>
    <m/>
    <s v="00099021001 DEPOSITO DE EFECTIVO, DEPOSITANTE: TATIANA MARUSIA QUIROGA MORALES, CONCEPTO: DOBLE PERCEPCIÓN POR LA DUODECIMA DEL PERIODO ENERO 2021, CUENTA DE DEPOSITO: CUENTA UNICA DEL TESORO"/>
    <m/>
    <m/>
    <m/>
    <m/>
    <m/>
    <m/>
    <n v="0"/>
    <n v="189"/>
    <s v="NO_CONCILIADO"/>
  </r>
  <r>
    <x v="0"/>
    <m/>
    <x v="0"/>
    <x v="31"/>
    <s v="O20927660002"/>
    <s v="BOD"/>
    <n v="2092766"/>
    <m/>
    <s v="00099021001 DEPOSITO DE EFECTIVO, DEPOSITANTE: CARLOS DENCEL PELAEZ PACHECO, CONCEPTO: RENUMERACION MAXIMA PERMITIDA ENERO 2023, CUENTA DE DEPOSITO: CUENTA UNICA DEL TESORO"/>
    <m/>
    <m/>
    <m/>
    <m/>
    <m/>
    <m/>
    <n v="0"/>
    <n v="2589.23"/>
    <s v="NO_CONCILIADO"/>
  </r>
  <r>
    <x v="76"/>
    <m/>
    <x v="76"/>
    <x v="31"/>
    <s v="O20927820002"/>
    <s v="BOD"/>
    <n v="2092782"/>
    <m/>
    <s v="00212012001 DEPOSITO DE EFECTIVO, DEPOSITANTE: INRA, CONCEPTO: DEVOLUCION DE VIATICOS DE LA GESTION 2022 PREVENTIVO 1983, CUENTA DE DEPOSITO: CUENTA UNICA DEL TESORO"/>
    <m/>
    <m/>
    <m/>
    <m/>
    <m/>
    <m/>
    <n v="0"/>
    <n v="222"/>
    <s v="NO_CONCILIADO"/>
  </r>
  <r>
    <x v="72"/>
    <m/>
    <x v="72"/>
    <x v="31"/>
    <s v="O20927860002"/>
    <s v="BOD"/>
    <n v="2092786"/>
    <m/>
    <s v="00053011103 DEPOSITO DE EFECTIVO, DEPOSITANTE: JUDITH ROMERO CALDERON, CONCEPTO: REPOSICION DE CREDENCIAL, CUENTA DE DEPOSITO: CUENTA UNICA DEL TESORO"/>
    <m/>
    <m/>
    <m/>
    <m/>
    <m/>
    <m/>
    <n v="0"/>
    <n v="32"/>
    <s v="NO_CONCILIADO"/>
  </r>
  <r>
    <x v="1"/>
    <m/>
    <x v="1"/>
    <x v="31"/>
    <s v="O20928190002"/>
    <s v="BOD"/>
    <n v="2092819"/>
    <m/>
    <s v="00046171101 DEPOSITO DE EFECTIVO, DEPOSITANTE: BELLESUR SRL, CONCEPTO: PAGO SANCIÓN INCUMPLIMIENTO A LA NORMA, INGRESOS POR VENTA DE SERVICIOS PAGO 4TA CUOTA, CUENTA DE DEPOSITO: CUENTA UNICA DEL TESORO"/>
    <m/>
    <m/>
    <m/>
    <m/>
    <m/>
    <m/>
    <n v="0"/>
    <n v="2500"/>
    <s v="NO_CONCILIADO"/>
  </r>
  <r>
    <x v="85"/>
    <m/>
    <x v="85"/>
    <x v="31"/>
    <s v="O20928230002"/>
    <s v="BOD"/>
    <n v="2092823"/>
    <m/>
    <s v="00099021001 DEPOSITO DE EFECTIVO, DEPOSITANTE: CRISTHIAN PABLO BUSTILLOS JIMENEZ, CONCEPTO: DEVOLUCION DE CAMISA INSTITUCIONAL, CUENTA DE DEPOSITO: CUENTA UNICA DEL TESORO /DJBR."/>
    <m/>
    <m/>
    <m/>
    <m/>
    <m/>
    <m/>
    <n v="0"/>
    <n v="190"/>
    <s v="NO_CONCILIADO"/>
  </r>
  <r>
    <x v="37"/>
    <m/>
    <x v="37"/>
    <x v="31"/>
    <s v="O20928240002"/>
    <s v="BOD"/>
    <n v="2092824"/>
    <m/>
    <s v="00283042001 DEPOSITO DE EFECTIVO, DEPOSITANTE: GABRIEL MERCADO BUSTILLOS, CONCEPTO: DEVOLUCIÓN DE VIÁTICOS, CUENTA DE DEPOSITO: CUENTA UNICA DEL TESORO"/>
    <m/>
    <m/>
    <m/>
    <m/>
    <m/>
    <m/>
    <n v="0"/>
    <n v="750"/>
    <s v="NO_CONCILIADO"/>
  </r>
  <r>
    <x v="0"/>
    <m/>
    <x v="0"/>
    <x v="31"/>
    <s v="O20928260002"/>
    <s v="BOD"/>
    <n v="2092826"/>
    <m/>
    <s v="00099021001 DEPOSITO DE EFECTIVO, DEPOSITANTE: JESUS VICTOR GONZALES MILAN, CONCEPTO: DEVOLUCION EXAMEN PRE OCUPACIONAL, CUENTA DE DEPOSITO: CUENTA UNICA DEL TESORO"/>
    <m/>
    <m/>
    <m/>
    <m/>
    <m/>
    <m/>
    <n v="0"/>
    <n v="100"/>
    <s v="NO_CONCILIADO"/>
  </r>
  <r>
    <x v="47"/>
    <m/>
    <x v="47"/>
    <x v="31"/>
    <s v="O20928700002"/>
    <s v="BOD"/>
    <n v="2092870"/>
    <m/>
    <s v="00041031107 DEPOSITO DE EFECTIVO, DEPOSITANTE: RAYNER WALTER PEMINTEL IBAÑEZ, CONCEPTO: DEVOLUCION DE RECURSOS NO UTILIZADOS (PRUEBA COVID-19), CUENTA DE DEPOSITO: CUENTA UNICA DEL TESORO"/>
    <m/>
    <m/>
    <m/>
    <m/>
    <m/>
    <m/>
    <n v="0"/>
    <n v="30"/>
    <s v="NO_CONCILIADO"/>
  </r>
  <r>
    <x v="52"/>
    <m/>
    <x v="52"/>
    <x v="31"/>
    <s v="O20928710002"/>
    <s v="BOD"/>
    <n v="2092871"/>
    <m/>
    <s v="00099021001 DEPOSITO DE EFECTIVO, DEPOSITANTE: ALICIA SDENKA SAAVEDRA LOREDO, CONCEPTO: DEVOLUCIÓN DE DEUDA FORM CD/DP-001, CUENTA DE DEPOSITO: CUENTA UNICA DEL TESORO /DJBR."/>
    <m/>
    <m/>
    <m/>
    <m/>
    <m/>
    <m/>
    <n v="0"/>
    <n v="1257.81"/>
    <s v="NO_CONCILIADO"/>
  </r>
  <r>
    <x v="47"/>
    <m/>
    <x v="47"/>
    <x v="31"/>
    <s v="O20928720002"/>
    <s v="BOD"/>
    <n v="2092872"/>
    <m/>
    <s v="00041031107 DEPOSITO DE EFECTIVO, DEPOSITANTE: FERNANDO VIDAL TORRICO, CONCEPTO: DEVOLUCION DE RECURSOS NO UTILIZADOS (PRUEBA COVID-19), CUENTA DE DEPOSITO: CUENTA UNICA DEL TESORO"/>
    <m/>
    <m/>
    <m/>
    <m/>
    <m/>
    <m/>
    <n v="0"/>
    <n v="30"/>
    <s v="NO_CONCILIADO"/>
  </r>
  <r>
    <x v="47"/>
    <m/>
    <x v="47"/>
    <x v="31"/>
    <s v="O20928730002"/>
    <s v="BOD"/>
    <n v="2092873"/>
    <m/>
    <s v="00041031107 DEPOSITO DE EFECTIVO, DEPOSITANTE: FERNANDO VIDAL TORRICO, CONCEPTO: DEVOLUCION DE RECURSOS NO UTILIZADOS (PASAJES TERRESTRES), CUENTA DE DEPOSITO: CUENTA UNICA DEL TESORO"/>
    <m/>
    <m/>
    <m/>
    <m/>
    <m/>
    <m/>
    <n v="0"/>
    <n v="260"/>
    <s v="NO_CONCILIADO"/>
  </r>
  <r>
    <x v="47"/>
    <m/>
    <x v="47"/>
    <x v="31"/>
    <s v="O20928750002"/>
    <s v="BOD"/>
    <n v="2092875"/>
    <m/>
    <s v="00041031107 DEPOSITO DE EFECTIVO, DEPOSITANTE: FERNANDO VIDAL TORRICO, CONCEPTO: DEVOLUCION DE RECURSOS NO UTILIZADOS (VIATICOS URBANOS), CUENTA DE DEPOSITO: CUENTA UNICA DEL TESORO"/>
    <m/>
    <m/>
    <m/>
    <m/>
    <m/>
    <m/>
    <n v="0"/>
    <n v="742"/>
    <s v="NO_CONCILIADO"/>
  </r>
  <r>
    <x v="74"/>
    <m/>
    <x v="74"/>
    <x v="31"/>
    <s v="O20928890002"/>
    <s v="BOD"/>
    <n v="2092889"/>
    <m/>
    <s v="00099021001 DEPOSITO DE EFECTIVO, DEPOSITANTE: RONALD NELSON MACHACA ZARATE, CONCEPTO: DEVOLUCIÓN DE PASAJE, CUENTA DE DEPOSITO: CUENTA UNICA DEL TESORO /DJBR."/>
    <m/>
    <m/>
    <m/>
    <m/>
    <m/>
    <m/>
    <n v="0"/>
    <n v="304"/>
    <s v="NO_CONCILIADO"/>
  </r>
  <r>
    <x v="0"/>
    <m/>
    <x v="0"/>
    <x v="31"/>
    <s v="O20929070002"/>
    <s v="BOD"/>
    <n v="2092907"/>
    <m/>
    <s v="00099021001 DEPOSITO DE EFECTIVO, DEPOSITANTE: IVAN CARLOS ARANDIA LEDEZMA, CONCEPTO: EXCEDENTE DE LA RENUMERACION PERMITIDA EN EL SECTOR PUBLICO CORRESPONDIENTE AL MES DE ENERO 2023, CUENTA DE DEPOSITO: CUENTA UNICA DEL TESORO"/>
    <m/>
    <m/>
    <m/>
    <m/>
    <m/>
    <m/>
    <n v="0"/>
    <n v="8660"/>
    <s v="NO_CONCILIADO"/>
  </r>
  <r>
    <x v="31"/>
    <m/>
    <x v="31"/>
    <x v="31"/>
    <s v="O20929140002"/>
    <s v="BOD"/>
    <n v="2092914"/>
    <m/>
    <s v="00099021001 DEPOSITO DE EFECTIVO, DEPOSITANTE: MAGALY L. GOMEZ ARANIBAR, CONCEPTO: DEVOLUCION DE VIATICOS MEDIA JORNADA DEL 08/02/2023, CUENTA DE DEPOSITO: CUENTA UNICA DEL TESORO /DJBR."/>
    <m/>
    <m/>
    <m/>
    <m/>
    <m/>
    <m/>
    <n v="0"/>
    <n v="276.5"/>
    <s v="NO_CONCILIADO"/>
  </r>
  <r>
    <x v="62"/>
    <m/>
    <x v="62"/>
    <x v="31"/>
    <s v="B20926320002"/>
    <s v="BOD"/>
    <n v="2092632"/>
    <m/>
    <s v="00290012001 DEP.DE CHEQ.AJENOS,RET.DE CAM.,CONCEPTO: TRAMITE N° 8835012, DEPÓSITO EFECTUADO PARA REGISTRO COMO OTROS INGRESOS,DEP.: SERVICIO DE IMPUESTOS NACIONALES , PROCEDENCIA: BANCO UNION S.A., CHEQUE: 7069, FECHA DE EMISION:06/02/2023"/>
    <m/>
    <m/>
    <m/>
    <m/>
    <m/>
    <m/>
    <n v="0"/>
    <n v="659.13"/>
    <s v="NO_CONCILIADO"/>
  </r>
  <r>
    <x v="62"/>
    <m/>
    <x v="62"/>
    <x v="31"/>
    <s v="B20926340002"/>
    <s v="BOD"/>
    <n v="2092634"/>
    <m/>
    <s v="00290012001 DEP.DE CHEQ.AJENOS,RET.DE CAM.,CONCEPTO: TRAMITE N° 8834534, DEPÓSITO EFECTUADO PARA REGISTRO COMO OTROS INGRESOS,DEP.: SERVICIO DE IMPUESTOS NACIONALES , PROCEDENCIA: BANCO UNION S.A., CHEQUE: 7070, FECHA DE EMISION:06/02/2023"/>
    <m/>
    <m/>
    <m/>
    <m/>
    <m/>
    <m/>
    <n v="0"/>
    <n v="250"/>
    <s v="NO_CONCILIADO"/>
  </r>
  <r>
    <x v="62"/>
    <m/>
    <x v="62"/>
    <x v="31"/>
    <s v="B20926350002"/>
    <s v="BOD"/>
    <n v="2092635"/>
    <m/>
    <s v="00290012001 DEP.DE CHEQ.AJENOS,RET.DE CAM.,CONCEPTO: TRAMITE N° 8837154, DEPÓSITO EFECTUADO PARA REGISTRO COMO OTROS INGRESOS,DEP.: SERVICIO DE IMPUESTOS NACIONALES , PROCEDENCIA: BANCO UNION S.A., CHEQUE: 7068, FECHA DE EMISION:06/02/2023"/>
    <m/>
    <m/>
    <m/>
    <m/>
    <m/>
    <m/>
    <n v="0"/>
    <n v="250"/>
    <s v="NO_CONCILIADO"/>
  </r>
  <r>
    <x v="5"/>
    <m/>
    <x v="5"/>
    <x v="31"/>
    <s v="B20926360002"/>
    <s v="BOD"/>
    <n v="2092636"/>
    <m/>
    <s v="00099021001 DEP.DE CHEQ.AJENOS,RET.DE CAM.,CONCEPTO: TRAMITE N° 8837154 DEPÓSITO POR CONCEPTO DE CONVENIO DOBLE PERCEPCION - SENASIR,DEP.: SERVICIO DE IMPUESTOS NACIONALES , PROCEDENCIA: BANCO UNION S.A., CHEQUE: 7067, FECHA DE EMISION:06/02/2023"/>
    <m/>
    <m/>
    <m/>
    <m/>
    <m/>
    <m/>
    <n v="0"/>
    <n v="696"/>
    <s v="NO_CONCILIADO"/>
  </r>
  <r>
    <x v="12"/>
    <m/>
    <x v="12"/>
    <x v="31"/>
    <s v="B20926990002"/>
    <s v="BOD"/>
    <n v="2092699"/>
    <m/>
    <s v="00660122001 DEP.DE CHEQ.AJENOS,RET.DE CAM.,CONCEPTO: DEVOLUCIÓN DE VIÁTICOS DE JUAN CARLOS MEDINA CAMARA SG DEVENGADO 808, CUENTA POR COBRAR GEST. 2022,DEP.: ORGANO JUDICIAL - DISTRITO SANTA CRUZ"/>
    <m/>
    <m/>
    <m/>
    <m/>
    <m/>
    <m/>
    <n v="0"/>
    <n v="222"/>
    <s v="NO_CONCILIADO"/>
  </r>
  <r>
    <x v="3"/>
    <m/>
    <x v="3"/>
    <x v="31"/>
    <s v="B20927060002"/>
    <s v="BOD"/>
    <n v="2092706"/>
    <m/>
    <s v="00099021001 DEP.DE CHEQ.AJENOS,RET.DE CAM.,CONCEPTO: OTROS INGRESOS,DEP.: TRIBUNAL SUPREMO ELECTORAL , PROCEDENCIA: BANCO UNION S.A., CHEQUE: 540, FECHA DE EMISION:14/02/2023"/>
    <m/>
    <m/>
    <m/>
    <m/>
    <m/>
    <m/>
    <n v="0"/>
    <n v="235"/>
    <s v="NO_CONCILIADO"/>
  </r>
  <r>
    <x v="3"/>
    <m/>
    <x v="3"/>
    <x v="31"/>
    <s v="B20927070002"/>
    <s v="BOD"/>
    <n v="2092707"/>
    <m/>
    <s v="00670012003 DEP.DE CHEQ.AJENOS,RET.DE CAM.,CONCEPTO: OTROS INGRESOS,DEP.: TRIBUNAL SUPREMO ELECTORAL , PROCEDENCIA: BANCO UNION S.A., CHEQUE: 541, FECHA DE EMISION:14/02/2023"/>
    <m/>
    <m/>
    <m/>
    <m/>
    <m/>
    <m/>
    <n v="0"/>
    <n v="0.81"/>
    <s v="NO_CONCILIADO"/>
  </r>
  <r>
    <x v="0"/>
    <m/>
    <x v="0"/>
    <x v="31"/>
    <s v="B20927250002"/>
    <s v="BOD"/>
    <n v="2092725"/>
    <m/>
    <s v="00099021001 DEP.DE CHEQ.AJENOS,RET.DE CAM.,CONCEPTO: GASTON ENRIQUE ARANIBAR BELTRAN,DEP.: BANCO UNION S.A. , PROCEDENCIA: BANCO UNION S.A., CHEQUE: 187969, FECHA DE EMISION:15/02/2023"/>
    <m/>
    <m/>
    <m/>
    <m/>
    <m/>
    <m/>
    <n v="0"/>
    <n v="9045.0400000000009"/>
    <s v="NO_CONCILIADO"/>
  </r>
  <r>
    <x v="6"/>
    <m/>
    <x v="6"/>
    <x v="31"/>
    <s v="B20927450002"/>
    <s v="BOD"/>
    <n v="2092745"/>
    <m/>
    <s v="00099021001 DEP.DE CHEQ.AJENOS,RET.DE CAM.,CONCEPTO: DEVOLUCIÓN DE SALDOS NO EJECUTADOS GAMLA - PROGRAMA BOLIVIA CAMBIA UPRE CONST. PUENTE BELMONTE,DEP.: GOBIERNO AUTONOMO MUNICIPAL DE LA ASUNTA"/>
    <m/>
    <m/>
    <m/>
    <m/>
    <m/>
    <m/>
    <n v="0"/>
    <n v="117.53"/>
    <s v="NO_CONCILIADO"/>
  </r>
  <r>
    <x v="5"/>
    <m/>
    <x v="5"/>
    <x v="32"/>
    <s v="O20930640002"/>
    <s v="BOD"/>
    <n v="2093064"/>
    <m/>
    <s v="00099021001 DEPOSITO DE EFECTIVO, DEPOSITANTE: GROVER ANTONIO FLORES ARANIBAR, CONCEPTO: CONVENIO DOBLE PERCEPCION - SENASIR, CUENTA DE DEPOSITO: CUENTA UNICA DEL TESORO"/>
    <m/>
    <m/>
    <m/>
    <m/>
    <m/>
    <m/>
    <n v="0"/>
    <n v="1000"/>
    <s v="NO_CONCILIADO"/>
  </r>
  <r>
    <x v="1"/>
    <m/>
    <x v="1"/>
    <x v="32"/>
    <s v="O20931340002"/>
    <s v="BOD"/>
    <n v="2093134"/>
    <m/>
    <s v="00046171101 DEPOSITO DE EFECTIVO, DEPOSITANTE: EMPRESA: ZABIM SRL, CONCEPTO: SANCION POR INCUMPLIMIENTO A REINSCRIPCION GESTION 2020,2021,2022, CUENTA DE DEPOSITO: CUENTA UNICA DEL TESORO"/>
    <m/>
    <m/>
    <m/>
    <m/>
    <m/>
    <m/>
    <n v="0"/>
    <n v="2500"/>
    <s v="NO_CONCILIADO"/>
  </r>
  <r>
    <x v="86"/>
    <m/>
    <x v="86"/>
    <x v="32"/>
    <s v="O20931620002"/>
    <s v="BOD"/>
    <n v="2093162"/>
    <m/>
    <s v="00294014101 DEPOSITO DE EFECTIVO, DEPOSITANTE: COTEL RL, CONCEPTO: DEVOLUCION POR TRANSFERENCIA ERRONEA DE UNIBOL A COTEL RL, CUENTA DE DEPOSITO: CUENTA UNICA DEL TESORO"/>
    <m/>
    <m/>
    <m/>
    <m/>
    <m/>
    <m/>
    <n v="0"/>
    <n v="31647"/>
    <s v="NO_CONCILIADO"/>
  </r>
  <r>
    <x v="20"/>
    <m/>
    <x v="20"/>
    <x v="32"/>
    <s v="O20931690002"/>
    <s v="BOD"/>
    <n v="2093169"/>
    <m/>
    <s v="00086011109 DEPOSITO DE EFECTIVO, DEPOSITANTE: FABIAN MIGUEL SANTA CRUZ SORIANO, CONCEPTO: REPOSICIÓN DE CREDENCIAL FABIAN MIGUEL SANTA CRUZ SORIANO, CUENTA DE DEPOSITO: CUENTA UNICA DEL TESORO"/>
    <m/>
    <m/>
    <m/>
    <m/>
    <m/>
    <m/>
    <n v="0"/>
    <n v="50"/>
    <s v="NO_CONCILIADO"/>
  </r>
  <r>
    <x v="61"/>
    <m/>
    <x v="61"/>
    <x v="32"/>
    <s v="O20931730002"/>
    <s v="BOD"/>
    <n v="2093173"/>
    <m/>
    <s v="00099021001 DEPOSITO DE EFECTIVO, DEPOSITANTE: ROBERTO PABLO DELGADILLO VASQUEZ 3751873CB., CONCEPTO: CONSUMO DE TRAFICO EXCEDENTE DE LA LINEA 71526000, DEVOLUCION AL TGN, RECURSOS ORDINARIOS (PAGO 1), CUENTA DE DEPOSITO: CUENTA UNICA DEL TESORO /DJBR."/>
    <m/>
    <m/>
    <m/>
    <m/>
    <m/>
    <m/>
    <n v="0"/>
    <n v="1200"/>
    <s v="NO_CONCILIADO"/>
  </r>
  <r>
    <x v="74"/>
    <m/>
    <x v="74"/>
    <x v="32"/>
    <s v="O20931760002"/>
    <s v="BOD"/>
    <n v="2093176"/>
    <m/>
    <s v="00099021001 DEPOSITO DE EFECTIVO, DEPOSITANTE: AISEM - ROGER S. MONTEVILLA, CONCEPTO: DEVOLUCION DE PASAJES AEREOS, CUENTA DE DEPOSITO: CUENTA UNICA DEL TESORO"/>
    <m/>
    <m/>
    <m/>
    <m/>
    <m/>
    <m/>
    <n v="0"/>
    <n v="257"/>
    <s v="NO_CONCILIADO"/>
  </r>
  <r>
    <x v="74"/>
    <m/>
    <x v="74"/>
    <x v="32"/>
    <s v="O20931770002"/>
    <s v="BOD"/>
    <n v="2093177"/>
    <m/>
    <s v="00099021001 DEPOSITO DE EFECTIVO, DEPOSITANTE: AISEM - ROGER S. MONTEVILLA, CONCEPTO: DEVOLUCION DE PASAJES AEREOS, CUENTA DE DEPOSITO: CUENTA UNICA DEL TESORO"/>
    <m/>
    <m/>
    <m/>
    <m/>
    <m/>
    <m/>
    <n v="0"/>
    <n v="348"/>
    <s v="NO_CONCILIADO"/>
  </r>
  <r>
    <x v="4"/>
    <m/>
    <x v="4"/>
    <x v="32"/>
    <s v="O20931800002"/>
    <s v="BOD"/>
    <n v="2093180"/>
    <m/>
    <s v="00099021001 DEPOSITO DE EFECTIVO, DEPOSITANTE: PEDRO PABLO BAPTISTA RAMIREZ, CONCEPTO: DOBLE PERSEPCIÓN, CUENTA DE DEPOSITO: CUENTA UNICA DEL TESORO /DJBR."/>
    <m/>
    <m/>
    <m/>
    <m/>
    <m/>
    <m/>
    <n v="0"/>
    <n v="267.49"/>
    <s v="NO_CONCILIADO"/>
  </r>
  <r>
    <x v="1"/>
    <m/>
    <x v="1"/>
    <x v="32"/>
    <s v="O20931850002"/>
    <s v="BOD"/>
    <n v="2093185"/>
    <m/>
    <s v="00046171101 DEPOSITO DE EFECTIVO, DEPOSITANTE: GREGORIA GONZALES CHALLAPA, CONCEPTO: SANCION POR INCUMPLIMIENTO A LA REINSCRIPCION A LA GESTION 2023, CUENTA DE DEPOSITO: CUENTA UNICA DEL TESORO"/>
    <m/>
    <m/>
    <m/>
    <m/>
    <m/>
    <m/>
    <n v="0"/>
    <n v="840"/>
    <s v="NO_CONCILIADO"/>
  </r>
  <r>
    <x v="8"/>
    <m/>
    <x v="8"/>
    <x v="32"/>
    <s v="O20931960002"/>
    <s v="BOD"/>
    <n v="2093196"/>
    <m/>
    <s v="00016018001 DEPOSITO DE EFECTIVO, DEPOSITANTE: RUTH POMA HILARI, CONCEPTO: DEVOLUCIÓN, CUENTA DE DEPOSITO: CUENTA UNICA DEL TESORO"/>
    <m/>
    <m/>
    <m/>
    <m/>
    <m/>
    <m/>
    <n v="0"/>
    <n v="1310"/>
    <s v="NO_CONCILIADO"/>
  </r>
  <r>
    <x v="20"/>
    <m/>
    <x v="20"/>
    <x v="32"/>
    <s v="O20931970002"/>
    <s v="BOD"/>
    <n v="2093197"/>
    <m/>
    <s v="00086057010 DEPOSITO DE EFECTIVO, DEPOSITANTE: CARLA ANDREA SANCHEZ TAPIA, CONCEPTO: DEVOLUCION DE RECURSOS, CUENTA DE DEPOSITO: CUENTA UNICA DEL TESORO"/>
    <m/>
    <m/>
    <m/>
    <m/>
    <m/>
    <m/>
    <n v="0"/>
    <n v="627.64"/>
    <s v="NO_CONCILIADO"/>
  </r>
  <r>
    <x v="37"/>
    <m/>
    <x v="37"/>
    <x v="32"/>
    <s v="O20932040002"/>
    <s v="BOD"/>
    <n v="2093204"/>
    <m/>
    <s v="00283042001 DEPOSITO DE EFECTIVO, DEPOSITANTE: ENRIQUE CALZADA ALVARADO CI. 3434548LP, CONCEPTO: DEVOLUCION DE VIATICOS (ENRIQUE CALZADA ALVARADO), CUENTA DE DEPOSITO: CUENTA UNICA DEL TESORO"/>
    <m/>
    <m/>
    <m/>
    <m/>
    <m/>
    <m/>
    <n v="0"/>
    <n v="375"/>
    <s v="NO_CONCILIADO"/>
  </r>
  <r>
    <x v="9"/>
    <m/>
    <x v="9"/>
    <x v="32"/>
    <s v="O20932120002"/>
    <s v="BOD"/>
    <n v="2093212"/>
    <m/>
    <s v="00513012003 DEPOSITO DE EFECTIVO, DEPOSITANTE: MARIA ISABEL BARCA YUJRA, CONCEPTO: DEVOLUCION, CUENTA DE DEPOSITO: CUENTA UNICA DEL TESORO"/>
    <m/>
    <m/>
    <m/>
    <m/>
    <m/>
    <m/>
    <n v="0"/>
    <n v="930"/>
    <s v="NO_CONCILIADO"/>
  </r>
  <r>
    <x v="51"/>
    <m/>
    <x v="51"/>
    <x v="32"/>
    <s v="O20932220002"/>
    <s v="BOD"/>
    <n v="2093222"/>
    <m/>
    <s v="00099021001 DEPOSITO DE EFECTIVO, DEPOSITANTE: ENRIQUE RODOLFO TORREZ AMARU-A.J., CONCEPTO: DEVOLUCION DE RECURSOS POR CAMISA INSTITUCIONAL, CUENTA DE DEPOSITO: CUENTA UNICA DEL TESORO"/>
    <m/>
    <m/>
    <m/>
    <m/>
    <m/>
    <m/>
    <n v="0"/>
    <n v="190"/>
    <s v="NO_CONCILIADO"/>
  </r>
  <r>
    <x v="20"/>
    <m/>
    <x v="20"/>
    <x v="32"/>
    <s v="O20932250002"/>
    <s v="BOD"/>
    <n v="2093225"/>
    <m/>
    <s v="00099021001 DEPOSITO DE EFECTIVO, DEPOSITANTE: MARCO ANTONIO TAPIA FLORES, CONCEPTO: DEVOLUCION POR DOBLE PERCEPCION, CUENTA DE DEPOSITO: CUENTA UNICA DEL TESORO /DJBR."/>
    <m/>
    <m/>
    <m/>
    <m/>
    <m/>
    <m/>
    <n v="0"/>
    <n v="369.59"/>
    <s v="NO_CONCILIADO"/>
  </r>
  <r>
    <x v="47"/>
    <m/>
    <x v="47"/>
    <x v="32"/>
    <s v="O20932340002"/>
    <s v="BOD"/>
    <n v="2093234"/>
    <m/>
    <s v="00041031107 DEPOSITO DE EFECTIVO, DEPOSITANTE: MARCOS GIOVANNY MIRANDA ALABY, CONCEPTO: DEVOLUCIÓN DE RECURSOS NO UTILIZADOS (PASAJES TERRESTRES), CUENTA DE DEPOSITO: CUENTA UNICA DEL TESORO"/>
    <m/>
    <m/>
    <m/>
    <m/>
    <m/>
    <m/>
    <n v="0"/>
    <n v="50"/>
    <s v="NO_CONCILIADO"/>
  </r>
  <r>
    <x v="1"/>
    <m/>
    <x v="1"/>
    <x v="32"/>
    <s v="O20932890002"/>
    <s v="BOD"/>
    <n v="2093289"/>
    <m/>
    <s v="00046171101 DEPOSITO DE EFECTIVO, DEPOSITANTE: CORMED, CONCEPTO: SANCIÓN POR INCUMPLIMIENTO A LA NORMA GESTIÓN 2022, CUENTA DE DEPOSITO: CUENTA UNICA DEL TESORO"/>
    <m/>
    <m/>
    <m/>
    <m/>
    <m/>
    <m/>
    <n v="0"/>
    <n v="1670"/>
    <s v="NO_CONCILIADO"/>
  </r>
  <r>
    <x v="47"/>
    <m/>
    <x v="47"/>
    <x v="32"/>
    <s v="O20932900002"/>
    <s v="BOD"/>
    <n v="2093290"/>
    <m/>
    <s v="00041031107 DEPOSITO DE EFECTIVO, DEPOSITANTE: OMAR CESAR CALLISAYA MAMANI, CONCEPTO: DEVOLUCIÓN DE RECUROS NO UTILIZADOS - PASAJES TERRESTRES, CUENTA DE DEPOSITO: CUENTA UNICA DEL TESORO"/>
    <m/>
    <m/>
    <m/>
    <m/>
    <m/>
    <m/>
    <n v="0"/>
    <n v="120"/>
    <s v="NO_CONCILIADO"/>
  </r>
  <r>
    <x v="79"/>
    <m/>
    <x v="79"/>
    <x v="32"/>
    <s v="O20933030002"/>
    <s v="BOD"/>
    <n v="2093303"/>
    <m/>
    <s v="00099021001 DEPOSITO DE EFECTIVO, DEPOSITANTE: MINISTERIO PUBLICO, CONCEPTO: DEVOLUCION DE PASAJE POR LA DRA LUPE FLORES QUISPE, CUENTA DE DEPOSITO: CUENTA UNICA DEL TESORO"/>
    <m/>
    <m/>
    <m/>
    <m/>
    <m/>
    <m/>
    <n v="0"/>
    <n v="298"/>
    <s v="NO_CONCILIADO"/>
  </r>
  <r>
    <x v="0"/>
    <m/>
    <x v="0"/>
    <x v="32"/>
    <s v="B20930840002"/>
    <s v="BOD"/>
    <n v="2093084"/>
    <m/>
    <s v="00099021001 DEP.DE CHEQ.AJENOS,RET.DE CAM.,CONCEPTO: DEVOLUCIÓN DE PASAJES AEREOS INTERNACIONALES,DEP.: CONSEJEROS DE VIAJES SRL , PROCEDENCIA: BANCO NACIONAL DE BOLIVIA S.A., CHEQUE: 895750, FECHA DE EMISION:16/02/2023"/>
    <m/>
    <m/>
    <m/>
    <m/>
    <m/>
    <m/>
    <n v="0"/>
    <n v="11629.46"/>
    <s v="NO_CONCILIADO"/>
  </r>
  <r>
    <x v="9"/>
    <m/>
    <x v="9"/>
    <x v="32"/>
    <s v="B20930870002"/>
    <s v="BOD"/>
    <n v="2093087"/>
    <m/>
    <s v="00513212001 DEP.DE CHEQ.AJENOS,RET.DE CAM.,CONCEPTO: REVERSION DE FONDOS,DEP.: Y.P.F.B. , PROCEDENCIA: BANCO UNION S.A., CHEQUE: 479, FECHA DE EMISION:14/02/2023"/>
    <m/>
    <m/>
    <m/>
    <m/>
    <m/>
    <m/>
    <n v="0"/>
    <n v="20224.03"/>
    <s v="NO_CONCILIADO"/>
  </r>
  <r>
    <x v="9"/>
    <m/>
    <x v="9"/>
    <x v="32"/>
    <s v="B20930900002"/>
    <s v="BOD"/>
    <n v="2093090"/>
    <m/>
    <s v="00513212001 DEP.DE CHEQ.AJENOS,RET.DE CAM.,CONCEPTO: REVERSION DE FONDOS,DEP.: Y.P.F.B. , PROCEDENCIA: BANCO UNION S.A., CHEQUE: 480, FECHA DE EMISION:14/02/2023"/>
    <m/>
    <m/>
    <m/>
    <m/>
    <m/>
    <m/>
    <n v="0"/>
    <n v="2641.2"/>
    <s v="NO_CONCILIADO"/>
  </r>
  <r>
    <x v="9"/>
    <m/>
    <x v="9"/>
    <x v="32"/>
    <s v="B20930920002"/>
    <s v="BOD"/>
    <n v="2093092"/>
    <m/>
    <s v="00513212001 DEP.DE CHEQ.AJENOS,RET.DE CAM.,CONCEPTO: REVERSION DE FONDOS,DEP.: Y.P.F.B. , PROCEDENCIA: BANCO UNION S.A., CHEQUE: 461, FECHA DE EMISION:09/02/2023"/>
    <m/>
    <m/>
    <m/>
    <m/>
    <m/>
    <m/>
    <n v="0"/>
    <n v="1601"/>
    <s v="NO_CONCILIADO"/>
  </r>
  <r>
    <x v="9"/>
    <m/>
    <x v="9"/>
    <x v="32"/>
    <s v="B20930950002"/>
    <s v="BOD"/>
    <n v="2093095"/>
    <m/>
    <s v="00513212001 DEP.DE CHEQ.AJENOS,RET.DE CAM.,CONCEPTO: REVERSION DE FONDOS,DEP.: Y.P.F.B. , PROCEDENCIA: BANCO UNION S.A., CHEQUE: 482, FECHA DE EMISION:14/02/2023"/>
    <m/>
    <m/>
    <m/>
    <m/>
    <m/>
    <m/>
    <n v="0"/>
    <n v="36"/>
    <s v="NO_CONCILIADO"/>
  </r>
  <r>
    <x v="9"/>
    <m/>
    <x v="9"/>
    <x v="32"/>
    <s v="B20930990002"/>
    <s v="BOD"/>
    <n v="2093099"/>
    <m/>
    <s v="00513212001 DEP.DE CHEQ.AJENOS,RET.DE CAM.,CONCEPTO: REVERSION DE FONDOS,DEP.: Y.P.F.B. , PROCEDENCIA: BANCO UNION S.A., CHEQUE: 481, FECHA DE EMISION:14/02/2023"/>
    <m/>
    <m/>
    <m/>
    <m/>
    <m/>
    <m/>
    <n v="0"/>
    <n v="28.01"/>
    <s v="NO_CONCILIADO"/>
  </r>
  <r>
    <x v="4"/>
    <m/>
    <x v="4"/>
    <x v="32"/>
    <s v="B20931130002"/>
    <s v="BOD"/>
    <n v="2093113"/>
    <m/>
    <s v="00015011108 DEP.DE CHEQ.AJENOS,RET.DE CAM.,CONCEPTO: DEPÓSITO A LA CUT,DEP.: MINISTERIO DE GOBIERNO , PROCEDENCIA: BANCO UNION S.A., CHEQUE: 52217, FECHA DE EMISION:14/02/2023"/>
    <m/>
    <m/>
    <m/>
    <m/>
    <m/>
    <m/>
    <n v="0"/>
    <n v="1393.35"/>
    <s v="NO_CONCILIADO"/>
  </r>
  <r>
    <x v="13"/>
    <m/>
    <x v="13"/>
    <x v="32"/>
    <s v="B20931170002"/>
    <s v="BOD"/>
    <n v="2093117"/>
    <m/>
    <s v="00099021001 DEP.DE CHEQ.AJENOS,RET.DE CAM.,CONCEPTO: DEVOLUCIÓN DE COTIZACIONES EXCESO EMP. FBP,DEP.: FUTURO DE BOLIVIA S.A. AFP , PROCEDENCIA: BANCO DE CREDITO DE BOLIVIA S.A., CHEQUE: 68930, FECHA DE EMISION:15/02/2023"/>
    <m/>
    <m/>
    <m/>
    <m/>
    <m/>
    <m/>
    <n v="0"/>
    <n v="496.16"/>
    <s v="NO_CONCILIADO"/>
  </r>
  <r>
    <x v="13"/>
    <m/>
    <x v="13"/>
    <x v="32"/>
    <s v="B20931210002"/>
    <s v="BOD"/>
    <n v="2093121"/>
    <m/>
    <s v="00099021001 DEP.DE CHEQ.AJENOS,RET.DE CAM.,CONCEPTO: DEVOLUCIÓN COTIZACIÓN EXCESO EMPLEADOR,DEP.: FUTURO DE BOLIVIA S.A. AFP , PROCEDENCIA: BANCO DE CREDITO DE BOLIVIA S.A., CHEQUE: 68931, FECHA DE EMISION:15/02/2023"/>
    <m/>
    <m/>
    <m/>
    <m/>
    <m/>
    <m/>
    <n v="0"/>
    <n v="1973.3"/>
    <s v="NO_CONCILIADO"/>
  </r>
  <r>
    <x v="80"/>
    <m/>
    <x v="80"/>
    <x v="32"/>
    <s v="B20931500002"/>
    <s v="BOD"/>
    <n v="2093150"/>
    <m/>
    <s v="00030011102 DEP.DE CHEQ.AJENOS,RET.DE CAM.,CONCEPTO: DEVOLUCION PASAJE AEREO MIGUEL SALAZAR C31-2-37/2022,DEP.: MIGUEL SALAZAR LIMA , PROCEDENCIA: BANCO UNION S.A., CHEQUE: 959, FECHA DE EMISION:15/02/2023"/>
    <m/>
    <m/>
    <m/>
    <m/>
    <m/>
    <m/>
    <n v="0"/>
    <n v="1459"/>
    <s v="NO_CONCILIADO"/>
  </r>
  <r>
    <x v="0"/>
    <m/>
    <x v="0"/>
    <x v="32"/>
    <s v="B20931780002"/>
    <s v="BOD"/>
    <n v="2093178"/>
    <m/>
    <s v="00099021001 DEP.DE CHEQ.AJENOS,RET.DE CAM.,CONCEPTO: EDDY WILMER LAURA BALTAZAR,DEP.: BANCO UNION SA , PROCEDENCIA: BANCO UNION S.A., CHEQUE: 187973, FECHA DE EMISION:16/02/2023"/>
    <m/>
    <m/>
    <m/>
    <m/>
    <m/>
    <m/>
    <n v="0"/>
    <n v="30000"/>
    <s v="NO_CONCILIADO"/>
  </r>
  <r>
    <x v="1"/>
    <m/>
    <x v="1"/>
    <x v="32"/>
    <s v="B20931790002"/>
    <s v="BOD"/>
    <n v="2093179"/>
    <m/>
    <s v="00099021001 DEP.DE CHEQ.AJENOS,RET.DE CAM.,CONCEPTO: JUAN CARLOS VALERIO MOLINA MALDONADO,DEP.: BANCO UNION SA , PROCEDENCIA: BANCO UNION S.A., CHEQUE: 187972, FECHA DE EMISION:16/02/2023 /DJBR."/>
    <m/>
    <m/>
    <m/>
    <m/>
    <m/>
    <m/>
    <n v="0"/>
    <n v="661.82"/>
    <s v="NO_CONCILIADO"/>
  </r>
  <r>
    <x v="0"/>
    <m/>
    <x v="0"/>
    <x v="32"/>
    <s v="B20931840002"/>
    <s v="BOD"/>
    <n v="2093184"/>
    <m/>
    <s v="00099021001 DEP.DE CHEQ.AJENOS,RET.DE CAM.,CONCEPTO: GLADIS CLEMENCIA PATZY CALVIMONTES,DEP.: BANCO UNION SA , PROCEDENCIA: BANCO UNION S.A., CHEQUE: 187970, FECHA DE EMISION:16/02/2023"/>
    <m/>
    <m/>
    <m/>
    <m/>
    <m/>
    <m/>
    <n v="0"/>
    <n v="568.66"/>
    <s v="NO_CONCILIADO"/>
  </r>
  <r>
    <x v="0"/>
    <m/>
    <x v="0"/>
    <x v="33"/>
    <s v="O20934470002"/>
    <s v="BOD"/>
    <n v="2093447"/>
    <m/>
    <s v="00099021001 DEPOSITO DE EFECTIVO, DEPOSITANTE: GOYTIA MORALES JOSE CI :1271669, CONCEPTO: DEVOLUCION DE SALARIO EXCEDENTE ASIGNADO AL PRESIDENTE MES DE ENERO 2023, CUENTA DE DEPOSITO: CUENTA UNICA DEL TESORO"/>
    <m/>
    <m/>
    <m/>
    <m/>
    <m/>
    <m/>
    <n v="0"/>
    <n v="25.17"/>
    <s v="NO_CONCILIADO"/>
  </r>
  <r>
    <x v="0"/>
    <m/>
    <x v="0"/>
    <x v="33"/>
    <s v="O20934490002"/>
    <s v="BOD"/>
    <n v="2093449"/>
    <m/>
    <s v="00099021001 DEPOSITO DE EFECTIVO, DEPOSITANTE: SARDINAS CRUZ ARMANDO CI:3707041, CONCEPTO: DEVOLUCION DE SALARIO EXCEDENTE ASIGNADO AL PRESIDENTE MES DE ENERO 2023, CUENTA DE DEPOSITO: CUENTA UNICA DEL TESORO"/>
    <m/>
    <m/>
    <m/>
    <m/>
    <m/>
    <m/>
    <n v="0"/>
    <n v="87.86"/>
    <s v="NO_CONCILIADO"/>
  </r>
  <r>
    <x v="0"/>
    <m/>
    <x v="0"/>
    <x v="33"/>
    <s v="O20934610002"/>
    <s v="BOD"/>
    <n v="2093461"/>
    <m/>
    <s v="00099021001 DEPOSITO DE EFECTIVO, DEPOSITANTE: ABDON COAQUIRA HUMEREZ, CONCEPTO: DOBLE PERCEPCION POR LOS MESES:ENERO - FEBRERO 2021, CUENTA DE DEPOSITO: CUENTA UNICA DEL TESORO"/>
    <m/>
    <m/>
    <m/>
    <m/>
    <m/>
    <m/>
    <n v="0"/>
    <n v="3083.56"/>
    <s v="NO_CONCILIADO"/>
  </r>
  <r>
    <x v="47"/>
    <m/>
    <x v="47"/>
    <x v="33"/>
    <s v="O20934650002"/>
    <s v="BOD"/>
    <n v="2093465"/>
    <m/>
    <s v="00041021101 DEPOSITO DE EFECTIVO, DEPOSITANTE: LIMBER DARIO ALARCON HUANCA, CONCEPTO: DEVOLUCION DE FONDOS EN AVANCE NO UTILIZADOS, CUENTA DE DEPOSITO: CUENTA UNICA DEL TESORO"/>
    <m/>
    <m/>
    <m/>
    <m/>
    <m/>
    <m/>
    <n v="0"/>
    <n v="1405"/>
    <s v="NO_CONCILIADO"/>
  </r>
  <r>
    <x v="65"/>
    <m/>
    <x v="65"/>
    <x v="33"/>
    <s v="O20935050002"/>
    <s v="BOD"/>
    <n v="2093505"/>
    <m/>
    <s v="00213012001 DEPOSITO DE EFECTIVO, DEPOSITANTE: DINA RAQUEL RAMIREZ RODRIGUEZ, CONCEPTO: DEVOLUCION DE PASAJES, CUENTA DE DEPOSITO: CUENTA UNICA DEL TESORO"/>
    <m/>
    <m/>
    <m/>
    <m/>
    <m/>
    <m/>
    <n v="0"/>
    <n v="150"/>
    <s v="NO_CONCILIADO"/>
  </r>
  <r>
    <x v="52"/>
    <m/>
    <x v="52"/>
    <x v="33"/>
    <s v="O20935230002"/>
    <s v="BOD"/>
    <n v="2093523"/>
    <m/>
    <s v="00597012001 DEPOSITO DE EFECTIVO, DEPOSITANTE: MIGUEL ANGEL VINAYA CRUZ, CONCEPTO: DEPÓSITO POR ADEUDOS REGISTRADOS EN ESTADOS FINANCIEROS COMIBOL GESTIÓN 2017, CUENTA DE DEPOSITO: CUENTA UNICA DEL TESORO"/>
    <m/>
    <m/>
    <m/>
    <m/>
    <m/>
    <m/>
    <n v="0"/>
    <n v="658.26"/>
    <s v="NO_CONCILIADO"/>
  </r>
  <r>
    <x v="1"/>
    <m/>
    <x v="1"/>
    <x v="33"/>
    <s v="O20935250002"/>
    <s v="BOD"/>
    <n v="2093525"/>
    <m/>
    <s v="00046171101 DEPOSITO DE EFECTIVO, DEPOSITANTE: IMPRODENT LTDA, CONCEPTO: PAGO SANCION PECUNARIA, CUENTA DE DEPOSITO: CUENTA UNICA DEL TESORO"/>
    <m/>
    <m/>
    <m/>
    <m/>
    <m/>
    <m/>
    <n v="0"/>
    <n v="5000"/>
    <s v="NO_CONCILIADO"/>
  </r>
  <r>
    <x v="0"/>
    <m/>
    <x v="0"/>
    <x v="33"/>
    <s v="O20935350002"/>
    <s v="BOD"/>
    <n v="2093535"/>
    <m/>
    <s v="00099021001 DEPOSITO DE EFECTIVO, DEPOSITANTE: CAFETERIA &quot;ELY&quot;, CONCEPTO: DEVOLUCIÓN DE RECURSOS ORDINARIOS DICIEMBRE - 2022, CUENTA DE DEPOSITO: CUENTA UNICA DEL TESORO"/>
    <m/>
    <m/>
    <m/>
    <m/>
    <m/>
    <m/>
    <n v="0"/>
    <n v="274.3"/>
    <s v="NO_CONCILIADO"/>
  </r>
  <r>
    <x v="47"/>
    <m/>
    <x v="47"/>
    <x v="33"/>
    <s v="O20935600002"/>
    <s v="BOD"/>
    <n v="2093560"/>
    <m/>
    <s v="00041031107 DEPOSITO DE EFECTIVO, DEPOSITANTE: JORGE LUIS CUSI SARZURI, CONCEPTO: DEVOLUCION DE RECURSOS NO UTILIZADOS PASAJES TERRESTRES, CUENTA DE DEPOSITO: CUENTA UNICA DEL TESORO"/>
    <m/>
    <m/>
    <m/>
    <m/>
    <m/>
    <m/>
    <n v="0"/>
    <n v="32"/>
    <s v="NO_CONCILIADO"/>
  </r>
  <r>
    <x v="71"/>
    <m/>
    <x v="71"/>
    <x v="33"/>
    <s v="O20935920002"/>
    <s v="BOD"/>
    <n v="2093592"/>
    <m/>
    <s v="00378012002 DEPOSITO DE EFECTIVO, DEPOSITANTE: NICANOR CALLE CALLE - SENTAEX, CONCEPTO: DEVOLUCION DE FONDOS EN AVANCE NRO PREVENTIVO 46, CUENTA DE DEPOSITO: CUENTA UNICA DEL TESORO"/>
    <m/>
    <m/>
    <m/>
    <m/>
    <m/>
    <m/>
    <n v="0"/>
    <n v="0.01"/>
    <s v="NO_CONCILIADO"/>
  </r>
  <r>
    <x v="23"/>
    <m/>
    <x v="23"/>
    <x v="33"/>
    <s v="O20936020002"/>
    <s v="BOD"/>
    <n v="2093602"/>
    <m/>
    <s v="00132042002 DEPOSITO DE EFECTIVO, DEPOSITANTE: JUAN PABLO SALLES GUZMAN, CONCEPTO: DEVOLUCION DE FONDOS EN AVANCE, CUENTA DE DEPOSITO: CUENTA UNICA DEL TESORO"/>
    <m/>
    <m/>
    <m/>
    <m/>
    <m/>
    <m/>
    <n v="0"/>
    <n v="1830"/>
    <s v="NO_CONCILIADO"/>
  </r>
  <r>
    <x v="87"/>
    <m/>
    <x v="87"/>
    <x v="33"/>
    <s v="O20936080002"/>
    <s v="BOD"/>
    <n v="2093608"/>
    <m/>
    <s v="00423142001 DEPOSITO DE EFECTIVO, DEPOSITANTE: CAJA DE SALUD DE CAMINOS Y RA, CONCEPTO: DEVOLUCION DE RETROACTIVO, CUENTA DE DEPOSITO: CUENTA UNICA DEL TESORO"/>
    <m/>
    <m/>
    <m/>
    <m/>
    <m/>
    <m/>
    <n v="0"/>
    <n v="0.99"/>
    <s v="CONCILIADO_PARCIAL"/>
  </r>
  <r>
    <x v="88"/>
    <m/>
    <x v="88"/>
    <x v="33"/>
    <s v="O20936220002"/>
    <s v="BOD"/>
    <n v="2093622"/>
    <m/>
    <s v="00099021001 DEPOSITO DE EFECTIVO, DEPOSITANTE: GOBIERNO AUTONOMO MUNICIPAL DE BATALLAS, CONCEPTO: DEVOLUCIÓN SALDO NO EJECUTADO G.A.M. BATALLAS PROGRAMA BOLIVIA CAMBIA GESTIÓN 2022, CUENTA DE DEPOSITO: CUENTA UNICA DEL TESORO"/>
    <m/>
    <m/>
    <m/>
    <m/>
    <m/>
    <m/>
    <n v="0"/>
    <n v="931.8"/>
    <s v="NO_CONCILIADO"/>
  </r>
  <r>
    <x v="52"/>
    <m/>
    <x v="52"/>
    <x v="33"/>
    <s v="O20936370002"/>
    <s v="BOD"/>
    <n v="2093637"/>
    <m/>
    <s v="00597012001 DEPOSITO DE EFECTIVO, DEPOSITANTE: JESUS REYNALDO COCHI LIMACHI, CONCEPTO: DEUDA REGISTRADA EN COMIBOL EN LA GESTIÓN 2017, CUENTA DE DEPOSITO: CUENTA UNICA DEL TESORO"/>
    <m/>
    <m/>
    <m/>
    <m/>
    <m/>
    <m/>
    <n v="0"/>
    <n v="72"/>
    <s v="NO_CONCILIADO"/>
  </r>
  <r>
    <x v="37"/>
    <m/>
    <x v="37"/>
    <x v="33"/>
    <s v="O20936420002"/>
    <s v="BOD"/>
    <n v="2093642"/>
    <m/>
    <s v="00283042001 DEPOSITO DE EFECTIVO, DEPOSITANTE: JOSE RAMIRO ARNEZ FERNANDEZ, CONCEPTO: DEVOLUCIÓN DE VIATICOS DE JOSE RAMIRO ARNEZ FERNANDEZ, CUENTA DE DEPOSITO: CUENTA UNICA DEL TESORO"/>
    <m/>
    <m/>
    <m/>
    <m/>
    <m/>
    <m/>
    <n v="0"/>
    <n v="375"/>
    <s v="NO_CONCILIADO"/>
  </r>
  <r>
    <x v="1"/>
    <m/>
    <x v="1"/>
    <x v="33"/>
    <s v="O20936510002"/>
    <s v="BOD"/>
    <n v="2093651"/>
    <m/>
    <s v="00046171101 DEPOSITO DE EFECTIVO, DEPOSITANTE: EMPRESA FAINBO, CONCEPTO: SANCIÓN POR INCUMPLIMIENTO A LA NORMA SEGÚN RES. ADM. S/113 DE FECHA 26/OCT/2022, CUENTA DE DEPOSITO: CUENTA UNICA DEL TESORO"/>
    <m/>
    <m/>
    <m/>
    <m/>
    <m/>
    <m/>
    <n v="0"/>
    <n v="3500"/>
    <s v="NO_CONCILIADO"/>
  </r>
  <r>
    <x v="13"/>
    <m/>
    <x v="13"/>
    <x v="33"/>
    <s v="B20934680002"/>
    <s v="BOD"/>
    <n v="2093468"/>
    <m/>
    <s v="00099021001 DEP.DE CHEQ.AJENOS,RET.DE CAM.,CONCEPTO: FRACCION COMPLEMENTARIA MENSUAL,DEP.: FUTURO DE BOLIVIA SA AFP , PROCEDENCIA: BANCO DE CREDITO DE BOLIVIA S.A., CHEQUE: 68936, FECHA DE EMISION:17/02/2023"/>
    <m/>
    <m/>
    <m/>
    <m/>
    <m/>
    <m/>
    <n v="0"/>
    <n v="12091.45"/>
    <s v="NO_CONCILIADO"/>
  </r>
  <r>
    <x v="13"/>
    <m/>
    <x v="13"/>
    <x v="33"/>
    <s v="B20934700002"/>
    <s v="BOD"/>
    <n v="2093470"/>
    <m/>
    <s v="00099021001 DEP.DE CHEQ.AJENOS,RET.DE CAM.,CONCEPTO: COMPENSACION MENSUAL DE COTIZACIONES,DEP.: FUTURO DE BOLIVIA SA AFP , PROCEDENCIA: BANCO DE CREDITO DE BOLIVIA S.A., CHEQUE: 68935, FECHA DE EMISION:17/02/2023"/>
    <m/>
    <m/>
    <m/>
    <m/>
    <m/>
    <m/>
    <n v="0"/>
    <n v="402043.43"/>
    <s v="NO_CONCILIADO"/>
  </r>
  <r>
    <x v="89"/>
    <m/>
    <x v="89"/>
    <x v="33"/>
    <s v="B20934840002"/>
    <s v="BOD"/>
    <n v="2093484"/>
    <m/>
    <s v="00099021001 DEP.DE CHEQ.AJENOS,RET.DE CAM.,CONCEPTO: DEVOLUCION DE RECURSOS,DEP.: AGENCIA BOLIVIANA DE ENERGIA NUCLEAR , PROCEDENCIA: BANCO UNION S.A., CHEQUE: 502, FECHA DE EMISION:09/02/2023"/>
    <m/>
    <m/>
    <m/>
    <m/>
    <m/>
    <m/>
    <n v="0"/>
    <n v="11169"/>
    <s v="NO_CONCILIADO"/>
  </r>
  <r>
    <x v="90"/>
    <m/>
    <x v="90"/>
    <x v="33"/>
    <s v="B20935090002"/>
    <s v="BOD"/>
    <n v="2093509"/>
    <m/>
    <s v="00078034201 DEP.DE CHEQ.AJENOS,RET.DE CAM.,CONCEPTO: DEVOLUCION POR CONCILIACION CON TALLER SURGAS EQUIPOS NO REPORTADOS EN BASE DE DATOS ANH,DEP.: ROSSMERY NELLY ARUQUIPA MAMANI , PROCEDENCIA: BANCO UNION S.A., CHEQUE: 157, FECHA DE EMISION:14/02/2023"/>
    <m/>
    <m/>
    <m/>
    <m/>
    <m/>
    <m/>
    <n v="0"/>
    <n v="5999.52"/>
    <s v="NO_CONCILIADO"/>
  </r>
  <r>
    <x v="91"/>
    <m/>
    <x v="91"/>
    <x v="33"/>
    <s v="B20935140002"/>
    <s v="BOD"/>
    <n v="2093514"/>
    <m/>
    <s v="00099021001 DEP.DE CHEQ.AJENOS,RET.DE CAM.,CONCEPTO: DEVOLUCION AETN,DEP.: CAJA DE SALUD DE LA BANCA PRIVADA , PROCEDENCIA: BANCO NACIONAL DE BOLIVIA S.A., CHEQUE: 3599370, FECHA DE EMISION:07/02/2023"/>
    <m/>
    <m/>
    <m/>
    <m/>
    <m/>
    <m/>
    <n v="0"/>
    <n v="2758.69"/>
    <s v="NO_CONCILIADO"/>
  </r>
  <r>
    <x v="90"/>
    <m/>
    <x v="90"/>
    <x v="33"/>
    <s v="B20935150002"/>
    <s v="BOD"/>
    <n v="2093515"/>
    <m/>
    <s v="00078034201 DEP.DE CHEQ.AJENOS,RET.DE CAM.,CONCEPTO: DEVOLUCION POR DESCUENTO DE LICENCIA SIN GOCE DE HABERES FUENTE 42- ORGANISMO 230,DEP.: ROSSMERY ARUQUIPA , PROCEDENCIA: BANCO UNION S.A., CHEQUE: 159, FECHA DE EMISION:15/02/2023"/>
    <m/>
    <m/>
    <m/>
    <m/>
    <m/>
    <m/>
    <n v="0"/>
    <n v="1663.33"/>
    <s v="NO_CONCILIADO"/>
  </r>
  <r>
    <x v="15"/>
    <m/>
    <x v="15"/>
    <x v="33"/>
    <s v="B20935160002"/>
    <s v="BOD"/>
    <n v="2093516"/>
    <m/>
    <s v="00099021001 DEP.DE CHEQ.AJENOS,RET.DE CAM.,CONCEPTO: DEVOLUCION APS,DEP.: CAJA DE SALUD DE LA BANCA PRIVADA , PROCEDENCIA: BANCO NACIONAL DE BOLIVIA S.A., CHEQUE: 3599405, FECHA DE EMISION:07/02/2023"/>
    <m/>
    <m/>
    <m/>
    <m/>
    <m/>
    <m/>
    <n v="0"/>
    <n v="3226.01"/>
    <s v="NO_CONCILIADO"/>
  </r>
  <r>
    <x v="68"/>
    <m/>
    <x v="68"/>
    <x v="33"/>
    <s v="B20935180002"/>
    <s v="BOD"/>
    <n v="2093518"/>
    <m/>
    <s v="00595012002 DEP.DE CHEQ.AJENOS,RET.DE CAM.,CONCEPTO: DEVOLUCION A GESTORA PUBLICA,DEP.: CAJA DE SALUD DE LA BANCA PRIVADA , PROCEDENCIA: BANCO NACIONAL DE BOLIVIA S.A., CHEQUE: 3598912, FECHA DE EMISION:07/02/2023"/>
    <m/>
    <m/>
    <m/>
    <m/>
    <m/>
    <m/>
    <n v="0"/>
    <n v="369.26"/>
    <s v="NO_CONCILIADO"/>
  </r>
  <r>
    <x v="8"/>
    <m/>
    <x v="8"/>
    <x v="33"/>
    <s v="B20935470002"/>
    <s v="BOD"/>
    <n v="2093547"/>
    <m/>
    <s v="00099021001 DEP.DE CHEQ.AJENOS,RET.DE CAM.,CONCEPTO: DEVOLUCION IDB 2014, DEPARTAMENTAL DE COCHABAMBA,DEP.: MINISTERIO DE EDUCACION , PROCEDENCIA: BANCO UNION S.A., CHEQUE: 448, FECHA DE EMISION:16/02/2023"/>
    <m/>
    <m/>
    <m/>
    <m/>
    <m/>
    <m/>
    <n v="0"/>
    <n v="45000"/>
    <s v="NO_CONCILIADO"/>
  </r>
  <r>
    <x v="68"/>
    <m/>
    <x v="68"/>
    <x v="33"/>
    <s v="B20935200002"/>
    <s v="BOD"/>
    <n v="2093520"/>
    <m/>
    <s v="00595012002 DEP.DE CHEQ.AJENOS,RET.DE CAM.,CONCEPTO: DEVOLUCION A GESTORA PUBLICA,DEP.: CAJA DE SALUD DE LA BANCA PRIVADA , PROCEDENCIA: BANCO NACIONAL DE BOLIVIA S.A., CHEQUE: 3599160, FECHA DE EMISION:07/02/2023"/>
    <m/>
    <m/>
    <m/>
    <m/>
    <m/>
    <m/>
    <n v="0"/>
    <n v="3.12"/>
    <s v="NO_CONCILIADO"/>
  </r>
  <r>
    <x v="68"/>
    <m/>
    <x v="68"/>
    <x v="33"/>
    <s v="B20935220002"/>
    <s v="BOD"/>
    <n v="2093522"/>
    <m/>
    <s v="00595012002 DEP.DE CHEQ.AJENOS,RET.DE CAM.,CONCEPTO: DEVOLUCION A GESTORA PUBLICA,DEP.: CAJA DE SALUD DE LA BANCA PRIVADA , PROCEDENCIA: BANCO NACIONAL DE BOLIVIA S.A., CHEQUE: 3599088, FECHA DE EMISION:07/02/2023"/>
    <m/>
    <m/>
    <m/>
    <m/>
    <m/>
    <m/>
    <n v="0"/>
    <n v="1651.84"/>
    <s v="NO_CONCILIADO"/>
  </r>
  <r>
    <x v="8"/>
    <m/>
    <x v="8"/>
    <x v="33"/>
    <s v="B20935430002"/>
    <s v="BOD"/>
    <n v="2093543"/>
    <m/>
    <s v="00099021001 DEP.DE CHEQ.AJENOS,RET.DE CAM.,CONCEPTO: DEVOLUCION IBD,DEP.: MINISTERIO DE EDUCACION , PROCEDENCIA: BANCO UNION S.A., CHEQUE: 447, FECHA DE EMISION:16/02/2023"/>
    <m/>
    <m/>
    <m/>
    <m/>
    <m/>
    <m/>
    <n v="0"/>
    <n v="8000"/>
    <s v="NO_CONCILIADO"/>
  </r>
  <r>
    <x v="54"/>
    <m/>
    <x v="54"/>
    <x v="33"/>
    <s v="B20935720002"/>
    <s v="BOD"/>
    <n v="2093572"/>
    <m/>
    <s v="00578012002 DEP.DE CHEQ.AJENOS,RET.DE CAM.,CONCEPTO: REVERSION,DEP.: BOLIVIANA DE AVIACION , PROCEDENCIA: BANCO UNION S.A., CHEQUE: 16318, FECHA DE EMISION:17/02/2023"/>
    <m/>
    <m/>
    <m/>
    <m/>
    <m/>
    <m/>
    <n v="0"/>
    <n v="2903.78"/>
    <s v="NO_CONCILIADO"/>
  </r>
  <r>
    <x v="54"/>
    <m/>
    <x v="54"/>
    <x v="33"/>
    <s v="B20935750002"/>
    <s v="BOD"/>
    <n v="2093575"/>
    <m/>
    <s v="00578012002 DEP.DE CHEQ.AJENOS,RET.DE CAM.,CONCEPTO: REVERSION,DEP.: BOLIVIANA DE AVIACION , PROCEDENCIA: BANCO UNION S.A., CHEQUE: 16317, FECHA DE EMISION:17/02/2023"/>
    <m/>
    <m/>
    <m/>
    <m/>
    <m/>
    <m/>
    <n v="0"/>
    <n v="2798.56"/>
    <s v="NO_CONCILIADO"/>
  </r>
  <r>
    <x v="47"/>
    <m/>
    <x v="47"/>
    <x v="34"/>
    <s v="O20938490002"/>
    <s v="BOD"/>
    <n v="2093849"/>
    <m/>
    <s v="00041031107 DEPOSITO DE EFECTIVO, DEPOSITANTE: LUIS ESTEBAN FLORES SAMO, CONCEPTO: DEVOLUCION DE RECUSOS NO UTILIZADOS -PASAJES TERRESTRES, CUENTA DE DEPOSITO: CUENTA UNICA DEL TESORO"/>
    <m/>
    <m/>
    <m/>
    <m/>
    <m/>
    <m/>
    <n v="0"/>
    <n v="145"/>
    <s v="NO_CONCILIADO"/>
  </r>
  <r>
    <x v="47"/>
    <m/>
    <x v="47"/>
    <x v="34"/>
    <s v="O20938500002"/>
    <s v="BOD"/>
    <n v="2093850"/>
    <m/>
    <s v="00041031107 DEPOSITO DE EFECTIVO, DEPOSITANTE: LUIS ESTEBAN FLORES SAMO, CONCEPTO: DEVOLUCION DE RECURSOS NO UTILIZADOS -FLETES, CUENTA DE DEPOSITO: CUENTA UNICA DEL TESORO"/>
    <m/>
    <m/>
    <m/>
    <m/>
    <m/>
    <m/>
    <n v="0"/>
    <n v="50"/>
    <s v="NO_CONCILIADO"/>
  </r>
  <r>
    <x v="0"/>
    <m/>
    <x v="0"/>
    <x v="34"/>
    <s v="O20938510002"/>
    <s v="BOD"/>
    <n v="2093851"/>
    <m/>
    <s v="00099021001 DEPOSITO DE EFECTIVO, DEPOSITANTE: FREDY MOISES FLORES MAMANI, CONCEPTO: COBRO INDEBIDO DEL P.R.A., CUENTA DE DEPOSITO: CUENTA UNICA DEL TESORO"/>
    <m/>
    <m/>
    <m/>
    <m/>
    <m/>
    <m/>
    <n v="0"/>
    <n v="500"/>
    <s v="NO_CONCILIADO"/>
  </r>
  <r>
    <x v="0"/>
    <m/>
    <x v="0"/>
    <x v="34"/>
    <s v="O20938640002"/>
    <s v="BOD"/>
    <n v="2093864"/>
    <m/>
    <s v="00099021001 DEPOSITO DE EFECTIVO, DEPOSITANTE: EMILIANA LIMACHI POMA, CONCEPTO: COBRO INDEBIDO DEVOLUCION, CUENTA DE DEPOSITO: CUENTA UNICA DEL TESORO"/>
    <m/>
    <m/>
    <m/>
    <m/>
    <m/>
    <m/>
    <n v="0"/>
    <n v="950"/>
    <s v="NO_CONCILIADO"/>
  </r>
  <r>
    <x v="3"/>
    <m/>
    <x v="3"/>
    <x v="34"/>
    <s v="O20938900002"/>
    <s v="BOD"/>
    <n v="2093890"/>
    <m/>
    <s v="00670082001 DEPOSITO DE EFECTIVO, DEPOSITANTE: TED TARIJA, CONCEPTO: DEVOLUCIÓN DE PAGO 2022, CUENTA DE DEPOSITO: CUENTA UNICA DEL TESORO"/>
    <m/>
    <m/>
    <m/>
    <m/>
    <m/>
    <m/>
    <n v="0"/>
    <n v="4"/>
    <s v="NO_CONCILIADO"/>
  </r>
  <r>
    <x v="0"/>
    <m/>
    <x v="0"/>
    <x v="34"/>
    <s v="O20939010002"/>
    <s v="BOD"/>
    <n v="2093901"/>
    <m/>
    <s v="00099021001 DEPOSITO DE EFECTIVO, DEPOSITANTE: CLARIVEL AYALA PERROGON CI 3232504, CONCEPTO: DEVOLUCION DE SUELDOS Y SALARIOS, CUENTA DE DEPOSITO: CUENTA UNICA DEL TESORO"/>
    <m/>
    <m/>
    <m/>
    <m/>
    <m/>
    <m/>
    <n v="0"/>
    <n v="10244.94"/>
    <s v="NO_CONCILIADO"/>
  </r>
  <r>
    <x v="1"/>
    <m/>
    <x v="1"/>
    <x v="34"/>
    <s v="O20938980002"/>
    <s v="BOD"/>
    <n v="2093898"/>
    <m/>
    <s v="00046134201 DEPOSITO DE EFECTIVO, DEPOSITANTE: JESUS EDGAR MACHICADO SALAS, CONCEPTO: DEVOLUCIÓN DE FONDOS NO EJECUTADOS AL PNFRFSS - MS Y D, CUENTA DE DEPOSITO: CUENTA UNICA DEL TESORO"/>
    <m/>
    <m/>
    <m/>
    <m/>
    <m/>
    <m/>
    <n v="0"/>
    <n v="229.91"/>
    <s v="NO_CONCILIADO"/>
  </r>
  <r>
    <x v="65"/>
    <m/>
    <x v="65"/>
    <x v="34"/>
    <s v="O20938930002"/>
    <s v="BOD"/>
    <n v="2093893"/>
    <m/>
    <s v="00213012001 DEPOSITO DE EFECTIVO, DEPOSITANTE: PRISCILA ANGELA RAMOS CHUQUIMIA, CONCEPTO: DEVOLUCION DE PASAJES, CUENTA DE DEPOSITO: CUENTA UNICA DEL TESORO"/>
    <m/>
    <m/>
    <m/>
    <m/>
    <m/>
    <m/>
    <n v="0"/>
    <n v="130"/>
    <s v="NO_CONCILIADO"/>
  </r>
  <r>
    <x v="65"/>
    <m/>
    <x v="65"/>
    <x v="34"/>
    <s v="O20938920002"/>
    <s v="BOD"/>
    <n v="2093892"/>
    <m/>
    <s v="00213012001 DEPOSITO DE EFECTIVO, DEPOSITANTE: VICTOR HUGO GUIBARRA ESCOBAR, CONCEPTO: DEVOLUCION DE PASAJES, CUENTA DE DEPOSITO: CUENTA UNICA DEL TESORO"/>
    <m/>
    <m/>
    <m/>
    <m/>
    <m/>
    <m/>
    <n v="0"/>
    <n v="130"/>
    <s v="NO_CONCILIADO"/>
  </r>
  <r>
    <x v="23"/>
    <m/>
    <x v="23"/>
    <x v="34"/>
    <s v="O20939020002"/>
    <s v="BOD"/>
    <n v="2093902"/>
    <m/>
    <s v="00132032001 DEPOSITO DE EFECTIVO, DEPOSITANTE: NINA CRUZ DE MACIAS IVONNE NATIVIDAD, CONCEPTO: DEVOLUCIÓN DE SALDO CONTRATO SEDEM - GJ - ECEBOL N° 145-2022, CUENTA DE DEPOSITO: CUENTA UNICA DEL TESORO"/>
    <m/>
    <m/>
    <m/>
    <m/>
    <m/>
    <m/>
    <n v="0"/>
    <n v="1019.99"/>
    <s v="NO_CONCILIADO"/>
  </r>
  <r>
    <x v="4"/>
    <m/>
    <x v="4"/>
    <x v="34"/>
    <s v="O20939270002"/>
    <s v="BOD"/>
    <n v="2093927"/>
    <m/>
    <s v="00099021001 DEPOSITO DE EFECTIVO, DEPOSITANTE: MINISTERIO DE GOBIERNO DIPREVCON, CONCEPTO: DEVOLUCIÓN TOTAL POR LA ASIGNACIÓN DE FONDOS DEL SR. MIGUEL ALANOCA POMA PREV 2059, CUENTA DE DEPOSITO: CUENTA UNICA DEL TESORO"/>
    <m/>
    <m/>
    <m/>
    <m/>
    <m/>
    <m/>
    <n v="0"/>
    <n v="1496"/>
    <s v="NO_CONCILIADO"/>
  </r>
  <r>
    <x v="92"/>
    <m/>
    <x v="92"/>
    <x v="34"/>
    <s v="O20939700002"/>
    <s v="BOD"/>
    <n v="2093970"/>
    <m/>
    <s v="00134012001 DEPOSITO DE EFECTIVO, DEPOSITANTE: CONSEJO NACIONAL DE VIVIENDA POLICIAL, CONCEPTO: DEVOLUCION DE RECURSOS C-31 N°38, CUENTA DE DEPOSITO: CUENTA UNICA DEL TESORO"/>
    <m/>
    <m/>
    <m/>
    <m/>
    <m/>
    <m/>
    <n v="0"/>
    <n v="3514"/>
    <s v="NO_CONCILIADO"/>
  </r>
  <r>
    <x v="92"/>
    <m/>
    <x v="92"/>
    <x v="34"/>
    <s v="O20939720002"/>
    <s v="BOD"/>
    <n v="2093972"/>
    <m/>
    <s v="00134012001 DEPOSITO DE EFECTIVO, DEPOSITANTE: CONSEJO NACIONAL DE VIVIENDA POLICIAL, CONCEPTO: DEVOLUCION DE RECURSOS C-31 N°39, CUENTA DE DEPOSITO: CUENTA UNICA DEL TESORO"/>
    <m/>
    <m/>
    <m/>
    <m/>
    <m/>
    <m/>
    <n v="0"/>
    <n v="80"/>
    <s v="NO_CONCILIADO"/>
  </r>
  <r>
    <x v="7"/>
    <m/>
    <x v="7"/>
    <x v="34"/>
    <s v="O20939750002"/>
    <s v="BOD"/>
    <n v="2093975"/>
    <m/>
    <s v="00389012001 DEPOSITO DE EFECTIVO, DEPOSITANTE: OF CENTRAL - MC4 SRL, CONCEPTO: DEVOLUCION DE RECURSOS POR PAGO EN DEMASIA C-31 N°778 DA 1, CUENTA DE DEPOSITO: CUENTA UNICA DEL TESORO"/>
    <m/>
    <m/>
    <m/>
    <m/>
    <m/>
    <m/>
    <n v="0"/>
    <n v="31"/>
    <s v="NO_CONCILIADO"/>
  </r>
  <r>
    <x v="65"/>
    <m/>
    <x v="65"/>
    <x v="34"/>
    <s v="O20939980002"/>
    <s v="BOD"/>
    <n v="2093998"/>
    <m/>
    <s v="00213012001 DEPOSITO DE EFECTIVO, DEPOSITANTE: LUIS JAVIER AGUILAR MORALES, CONCEPTO: DEVOLUCION DE PASAJES, CUENTA DE DEPOSITO: CUENTA UNICA DEL TESORO"/>
    <m/>
    <m/>
    <m/>
    <m/>
    <m/>
    <m/>
    <n v="0"/>
    <n v="250"/>
    <s v="NO_CONCILIADO"/>
  </r>
  <r>
    <x v="93"/>
    <m/>
    <x v="93"/>
    <x v="34"/>
    <s v="O20940060002"/>
    <s v="BOD"/>
    <n v="2094006"/>
    <m/>
    <s v="00192014101 DEPOSITO DE EFECTIVO, DEPOSITANTE: CLAUDIA AKEMI BELTRAN TEREBA, CONCEPTO: DEV RECURSOS SOBRANTES COMPRA TALONAROS C31-326.1.10/2019 FF 00.41-119, CLAUDIA BELTRAN TEREBA, CUENTA DE DEPOSITO: CUENTA UNICA DEL TESORO"/>
    <m/>
    <m/>
    <m/>
    <m/>
    <m/>
    <m/>
    <n v="0"/>
    <n v="50"/>
    <s v="NO_CONCILIADO"/>
  </r>
  <r>
    <x v="71"/>
    <m/>
    <x v="71"/>
    <x v="34"/>
    <s v="O20940150002"/>
    <s v="BOD"/>
    <n v="2094015"/>
    <m/>
    <s v="00378012002 DEPOSITO DE EFECTIVO, DEPOSITANTE: SENATEX-GLORIA LOURDES MAMANI SAICO, CONCEPTO: DEVOLUCION PREVENTIVO N°111, CUENTA DE DEPOSITO: CUENTA UNICA DEL TESORO"/>
    <m/>
    <m/>
    <m/>
    <m/>
    <m/>
    <m/>
    <n v="0"/>
    <n v="2050"/>
    <s v="NO_CONCILIADO"/>
  </r>
  <r>
    <x v="24"/>
    <m/>
    <x v="24"/>
    <x v="34"/>
    <s v="B20938650002"/>
    <s v="BOD"/>
    <n v="2093865"/>
    <m/>
    <s v="00291034201 DEP.DE CHEQ.AJENOS,RET.DE CAM.,CONCEPTO: TRANSFERENCIA DE RECURSOS,DEP.: ADMINISTRADORA BOLIVIANA DE CARRETERAS -ABC , PROCEDENCIA: BANCO UNION S.A., CHEQUE: 34, FECHA DE EMISION:17/02/2023"/>
    <m/>
    <m/>
    <m/>
    <m/>
    <m/>
    <m/>
    <n v="0"/>
    <n v="10462015"/>
    <s v="NO_CONCILIADO"/>
  </r>
  <r>
    <x v="24"/>
    <m/>
    <x v="24"/>
    <x v="34"/>
    <s v="B20938630002"/>
    <s v="BOD"/>
    <n v="2093863"/>
    <m/>
    <s v="00291034101 DEP.DE CHEQ.AJENOS,RET.DE CAM.,CONCEPTO: TRANSFERENCIA DE RECURSOS,DEP.: ADMINISTRADORA BOLIVIANA DE CARRETERAS-ABC , PROCEDENCIA: BANCO UNION S.A., CHEQUE: 33, FECHA DE EMISION:17/02/2023"/>
    <m/>
    <m/>
    <m/>
    <m/>
    <m/>
    <m/>
    <n v="0"/>
    <n v="3701940.05"/>
    <s v="NO_CONCILIADO"/>
  </r>
  <r>
    <x v="0"/>
    <m/>
    <x v="0"/>
    <x v="34"/>
    <s v="B20938520002"/>
    <s v="BOD"/>
    <n v="2093852"/>
    <m/>
    <s v="00099021001 DEP.DE CHEQ.AJENOS,RET.DE CAM.,CONCEPTO: DEVOLUCION COTIZACION EXCESO,DEP.: FUTURO DE BOLIVIA SA - AFP , PROCEDENCIA: BANCO DE CREDITO DE BOLIVIA S.A., CHEQUE: 68937, FECHA DE EMISION:17/02/2023"/>
    <m/>
    <m/>
    <m/>
    <m/>
    <m/>
    <m/>
    <n v="0"/>
    <n v="577.65"/>
    <s v="NO_CONCILIADO"/>
  </r>
  <r>
    <x v="71"/>
    <m/>
    <x v="71"/>
    <x v="35"/>
    <s v="O20941680002"/>
    <s v="BOD"/>
    <n v="2094168"/>
    <m/>
    <s v="00378012002 DEPOSITO DE EFECTIVO, DEPOSITANTE: MADELEM MELANY TARQUI LUCANA, CONCEPTO: DEVOLUCIÓN PREVENTIVO NRO. 72, CUENTA DE DEPOSITO: CUENTA UNICA DEL TESORO"/>
    <m/>
    <m/>
    <m/>
    <m/>
    <m/>
    <m/>
    <n v="0"/>
    <n v="4486.5"/>
    <s v="NO_CONCILIADO"/>
  </r>
  <r>
    <x v="94"/>
    <m/>
    <x v="94"/>
    <x v="35"/>
    <s v="O20941900002"/>
    <s v="BOD"/>
    <n v="2094190"/>
    <m/>
    <s v="00099021001 DEPOSITO DE EFECTIVO, DEPOSITANTE: CARMEN NADYA REVOLLO CRUZ, CONCEPTO: DEVOLUCION DE RECURSOS ORDINARIOS, CUENTA DE DEPOSITO: CUENTA UNICA DEL TESORO /DJBR."/>
    <m/>
    <m/>
    <m/>
    <m/>
    <m/>
    <m/>
    <n v="0"/>
    <n v="45"/>
    <s v="NO_CONCILIADO"/>
  </r>
  <r>
    <x v="76"/>
    <m/>
    <x v="76"/>
    <x v="35"/>
    <s v="O20941960002"/>
    <s v="BOD"/>
    <n v="2094196"/>
    <m/>
    <s v="00212012001 DEPOSITO DE EFECTIVO, DEPOSITANTE: MARIA LOPEZ SEGALES CI.6019179LP, CONCEPTO: REPOSICION DE CREDENCIAL, CUENTA DE DEPOSITO: CUENTA UNICA DEL TESORO"/>
    <m/>
    <m/>
    <m/>
    <m/>
    <m/>
    <m/>
    <n v="0"/>
    <n v="60"/>
    <s v="NO_CONCILIADO"/>
  </r>
  <r>
    <x v="65"/>
    <m/>
    <x v="65"/>
    <x v="35"/>
    <s v="O20942230002"/>
    <s v="BOD"/>
    <n v="2094223"/>
    <m/>
    <s v="00213012001 DEPOSITO DE EFECTIVO, DEPOSITANTE: OSCAR NAIN PUITA RODRIGUEZ, CONCEPTO: DEVOLUCIÓN POR TASAS, CUENTA DE DEPOSITO: CUENTA UNICA DEL TESORO"/>
    <m/>
    <m/>
    <m/>
    <m/>
    <m/>
    <m/>
    <n v="0"/>
    <n v="45"/>
    <s v="NO_CONCILIADO"/>
  </r>
  <r>
    <x v="65"/>
    <m/>
    <x v="65"/>
    <x v="35"/>
    <s v="O20942270002"/>
    <s v="BOD"/>
    <n v="2094227"/>
    <m/>
    <s v="00213012001 DEPOSITO DE EFECTIVO, DEPOSITANTE: OSCAR NAIN PUITA RODRIGUEZ, CONCEPTO: DEVOLUCIÓN DE FONDOS EN AVANCE, CUENTA DE DEPOSITO: CUENTA UNICA DEL TESORO"/>
    <m/>
    <m/>
    <m/>
    <m/>
    <m/>
    <m/>
    <n v="0"/>
    <n v="30"/>
    <s v="NO_CONCILIADO"/>
  </r>
  <r>
    <x v="4"/>
    <m/>
    <x v="4"/>
    <x v="35"/>
    <s v="O20942310002"/>
    <s v="BOD"/>
    <n v="2094231"/>
    <m/>
    <s v="00015011108 DEPOSITO DE EFECTIVO, DEPOSITANTE: DANIEL REYNALDO CALLISAYA PAUCARA, CONCEPTO: DEVOLUCIÓN POR COSTO DE COMPRA DE PASAJE AEREO A NOMBRE DE FRANZ LAURA, CUENTA DE DEPOSITO: CUENTA UNICA DEL TESORO"/>
    <m/>
    <m/>
    <m/>
    <m/>
    <m/>
    <m/>
    <n v="0"/>
    <n v="903"/>
    <s v="NO_CONCILIADO"/>
  </r>
  <r>
    <x v="4"/>
    <m/>
    <x v="4"/>
    <x v="35"/>
    <s v="O20942340002"/>
    <s v="BOD"/>
    <n v="2094234"/>
    <m/>
    <s v="00015011108 DEPOSITO DE EFECTIVO, DEPOSITANTE: MINISTERIO DE GOBIERNO, CONCEPTO: DEPÓSITO A LA CUT, CUENTA DE DEPOSITO: CUENTA UNICA DEL TESORO"/>
    <m/>
    <m/>
    <m/>
    <m/>
    <m/>
    <m/>
    <n v="0"/>
    <n v="60"/>
    <s v="NO_CONCILIADO"/>
  </r>
  <r>
    <x v="26"/>
    <m/>
    <x v="26"/>
    <x v="35"/>
    <s v="O20942540002"/>
    <s v="BOD"/>
    <n v="2094254"/>
    <m/>
    <s v="00251012001 DEPOSITO DE EFECTIVO, DEPOSITANTE: BERNARDINA CAMACHO, CONCEPTO: DEVOLUCIÓN DE SALDO EXCEDENTE DE REFRIGERIO - FEBRERO 2022, CUENTA DE DEPOSITO: CUENTA UNICA DEL TESORO"/>
    <m/>
    <m/>
    <m/>
    <m/>
    <m/>
    <m/>
    <n v="0"/>
    <n v="270"/>
    <s v="NO_CONCILIADO"/>
  </r>
  <r>
    <x v="53"/>
    <m/>
    <x v="53"/>
    <x v="35"/>
    <s v="O20942580002"/>
    <s v="BOD"/>
    <n v="2094258"/>
    <m/>
    <s v="00293034201 DEPOSITO DE EFECTIVO, DEPOSITANTE: MUSEO NACIONAL DE ARTE - FC BCB, CONCEPTO: DEVOLUCIÓN DE PAGO DE AGUINALDO EN EXCESO ( TATIANA SUAREZ Y DANIELA FRANCO), CUENTA DE DEPOSITO: CUENTA UNICA DEL TESORO"/>
    <m/>
    <m/>
    <m/>
    <m/>
    <m/>
    <m/>
    <n v="0"/>
    <n v="573.70000000000005"/>
    <s v="NO_CONCILIADO"/>
  </r>
  <r>
    <x v="3"/>
    <m/>
    <x v="3"/>
    <x v="35"/>
    <s v="O20942660002"/>
    <s v="BOD"/>
    <n v="2094266"/>
    <m/>
    <s v="00670012003 DEPOSITO DE EFECTIVO, DEPOSITANTE: IRMASOL, CONCEPTO: DEPÓSITO:POR DESTRUCCION DE BOLETAS ELECTORALES DE LAS ELECCIONES GENERALES DEL 2019, CUENTA DE DEPOSITO: CUENTA UNICA DEL TESORO"/>
    <m/>
    <m/>
    <m/>
    <m/>
    <m/>
    <m/>
    <n v="0"/>
    <n v="10819.1"/>
    <s v="NO_CONCILIADO"/>
  </r>
  <r>
    <x v="0"/>
    <m/>
    <x v="0"/>
    <x v="35"/>
    <s v="O20942750002"/>
    <s v="BOD"/>
    <n v="2094275"/>
    <m/>
    <s v="00099021001 DEPOSITO DE EFECTIVO, DEPOSITANTE: ROSA AMALIA QUISBERT DE MARCA, CONCEPTO: DEVOLUCION DE RETROACTIVO, CUENTA DE DEPOSITO: CUENTA UNICA DEL TESORO"/>
    <m/>
    <m/>
    <m/>
    <m/>
    <m/>
    <m/>
    <n v="0"/>
    <n v="200"/>
    <s v="NO_CONCILIADO"/>
  </r>
  <r>
    <x v="1"/>
    <m/>
    <x v="1"/>
    <x v="35"/>
    <s v="O20942790002"/>
    <s v="BOD"/>
    <n v="2094279"/>
    <m/>
    <s v="00046134201 DEPOSITO DE EFECTIVO, DEPOSITANTE: JESUS EDGAR MACHICADO SALAS, CONCEPTO: DEVOLUCIÓN DE FONDOS NO EJECUTADOS PNFRFSS-MS Y D., CUENTA DE DEPOSITO: CUENTA UNICA DEL TESORO"/>
    <m/>
    <m/>
    <m/>
    <m/>
    <m/>
    <m/>
    <n v="0"/>
    <n v="559.87"/>
    <s v="NO_CONCILIADO"/>
  </r>
  <r>
    <x v="47"/>
    <m/>
    <x v="47"/>
    <x v="35"/>
    <s v="O20942940002"/>
    <s v="BOD"/>
    <n v="2094294"/>
    <m/>
    <s v="00041031107 DEPOSITO DE EFECTIVO, DEPOSITANTE: RENE DAVID CORONEL TRUJILLO, CONCEPTO: DEVOLUCIÓN DE PASAJES NO UTILIZADOS, CUENTA DE DEPOSITO: CUENTA UNICA DEL TESORO"/>
    <m/>
    <m/>
    <m/>
    <m/>
    <m/>
    <m/>
    <n v="0"/>
    <n v="115"/>
    <s v="NO_CONCILIADO"/>
  </r>
  <r>
    <x v="47"/>
    <m/>
    <x v="47"/>
    <x v="35"/>
    <s v="O20942970002"/>
    <s v="BOD"/>
    <n v="2094297"/>
    <m/>
    <s v="00041031107 DEPOSITO DE EFECTIVO, DEPOSITANTE: ARNOLDO COLQUE GUTIERREZ, CONCEPTO: DEVOLUCIÓN DE PASAJES NO UTILIZADOS, CUENTA DE DEPOSITO: CUENTA UNICA DEL TESORO"/>
    <m/>
    <m/>
    <m/>
    <m/>
    <m/>
    <m/>
    <n v="0"/>
    <n v="222"/>
    <s v="NO_CONCILIADO"/>
  </r>
  <r>
    <x v="27"/>
    <m/>
    <x v="27"/>
    <x v="35"/>
    <s v="O20943220002"/>
    <s v="BOD"/>
    <n v="2094322"/>
    <m/>
    <s v="00010011101 DEPOSITO DE EFECTIVO, DEPOSITANTE: FANY ELIA TIÑINI HUAYTA, CONCEPTO: DEVOLUCIÓN POR USI DE CRÉDITO EN DEMASIA DE LA LINEA COORPORATIVA 72011928, CUENTA DE DEPOSITO: CUENTA UNICA DEL TESORO"/>
    <m/>
    <m/>
    <m/>
    <m/>
    <m/>
    <m/>
    <n v="0"/>
    <n v="19.32"/>
    <s v="NO_CONCILIADO"/>
  </r>
  <r>
    <x v="8"/>
    <m/>
    <x v="8"/>
    <x v="35"/>
    <s v="O20943490002"/>
    <s v="BOD"/>
    <n v="2094349"/>
    <m/>
    <s v="00016011101 DEPOSITO DE EFECTIVO, DEPOSITANTE: LIBRERIA DEL MINISTERIO DE EDUCACION, CONCEPTO: VENTA DE MATERIAL BIBLIOGRAFICO Y/O MULTIMEDIA DE LA LIBRERIA DEL MINISTERIO DE EDUCACION, CUENTA DE DEPOSITO: CUENTA UNICA DEL TESORO"/>
    <m/>
    <m/>
    <m/>
    <m/>
    <m/>
    <m/>
    <n v="0"/>
    <n v="36"/>
    <s v="NO_CONCILIADO"/>
  </r>
  <r>
    <x v="1"/>
    <m/>
    <x v="1"/>
    <x v="35"/>
    <s v="O20943550002"/>
    <s v="BOD"/>
    <n v="2094355"/>
    <m/>
    <s v="00046171101 DEPOSITO DE EFECTIVO, DEPOSITANTE: EMPRESA: EVOLUCIONMEDIC SRL, CONCEPTO: SANCION POR INCUMPLIMIENTO A LA NORMA SEGUN RES. ADM N° S/175 DE FECHA 23/12/2022, CUENTA DE DEPOSITO: CUENTA UNICA DEL TESORO"/>
    <m/>
    <m/>
    <m/>
    <m/>
    <m/>
    <m/>
    <n v="0"/>
    <n v="840"/>
    <s v="NO_CONCILIADO"/>
  </r>
  <r>
    <x v="0"/>
    <m/>
    <x v="0"/>
    <x v="35"/>
    <s v="O20943600002"/>
    <s v="BOD"/>
    <n v="2094360"/>
    <m/>
    <s v="00099021001 DEPOSITO DE EFECTIVO, DEPOSITANTE: MENDOZA MOLLINEDO FERNANDO, CONCEPTO: DEVOLUCION POR EXAMEN PREOCUPACIONAL, CUENTA DE DEPOSITO: CUENTA UNICA DEL TESORO"/>
    <m/>
    <m/>
    <m/>
    <m/>
    <m/>
    <m/>
    <n v="0"/>
    <n v="100"/>
    <s v="NO_CONCILIADO"/>
  </r>
  <r>
    <x v="0"/>
    <m/>
    <x v="0"/>
    <x v="35"/>
    <s v="O20943620002"/>
    <s v="BOD"/>
    <n v="2094362"/>
    <m/>
    <s v="00099021001 DEPOSITO DE EFECTIVO, DEPOSITANTE: VILLCA MAMANI HEIDY TANIA, CONCEPTO: DEVOLUCION POR EXAMEN PREOCUPACIONAL, CUENTA DE DEPOSITO: CUENTA UNICA DEL TESORO"/>
    <m/>
    <m/>
    <m/>
    <m/>
    <m/>
    <m/>
    <n v="0"/>
    <n v="100"/>
    <s v="NO_CONCILIADO"/>
  </r>
  <r>
    <x v="71"/>
    <m/>
    <x v="71"/>
    <x v="35"/>
    <s v="O20943680002"/>
    <s v="BOD"/>
    <n v="2094368"/>
    <m/>
    <s v="00378012002 DEPOSITO DE EFECTIVO, DEPOSITANTE: SERVICIO NACIONAL TEXTIL - SENATEX, CONCEPTO: DEVOLUCION COMPROBANTE C-31 N° 163, CUENTA DE DEPOSITO: CUENTA UNICA DEL TESORO"/>
    <m/>
    <m/>
    <m/>
    <m/>
    <m/>
    <m/>
    <n v="0"/>
    <n v="50"/>
    <s v="NO_CONCILIADO"/>
  </r>
  <r>
    <x v="37"/>
    <m/>
    <x v="37"/>
    <x v="35"/>
    <s v="O20943740002"/>
    <s v="BOD"/>
    <n v="2094374"/>
    <m/>
    <s v="00283022001 DEPOSITO DE EFECTIVO, DEPOSITANTE: ROXANA ORTENCIA VELEZ NINA, CONCEPTO: DEVOLUCION PREVENTIVO 22.1, CUENTA DE DEPOSITO: CUENTA UNICA DEL TESORO"/>
    <m/>
    <m/>
    <m/>
    <m/>
    <m/>
    <m/>
    <n v="0"/>
    <n v="4180"/>
    <s v="NO_CONCILIADO"/>
  </r>
  <r>
    <x v="2"/>
    <m/>
    <x v="2"/>
    <x v="35"/>
    <s v="O20943930002"/>
    <s v="BOD"/>
    <n v="2094393"/>
    <m/>
    <s v="00099021001 DEPOSITO DE EFECTIVO, DEPOSITANTE: JORGE LUIS CRUZ TAMBO, CONCEPTO: DEVOLUCION DE DOBLE ABONO DE REFRIGERIO POR 1 DIA EN FEBRERO DE 2022, CUENTA DE DEPOSITO: CUENTA UNICA DEL TESORO /DJBR."/>
    <m/>
    <m/>
    <m/>
    <m/>
    <m/>
    <m/>
    <n v="0"/>
    <n v="18"/>
    <s v="NO_CONCILIADO"/>
  </r>
  <r>
    <x v="2"/>
    <m/>
    <x v="2"/>
    <x v="35"/>
    <s v="O20943950002"/>
    <s v="BOD"/>
    <n v="2094395"/>
    <m/>
    <s v="00099021001 DEPOSITO DE EFECTIVO, DEPOSITANTE: JORGE LUIS CRUZ TAMBO, CONCEPTO: DEVOLUCION DE DOBLE PERCEPCION DE REMUNERACION POR 1 DIA EN FEBRERO 2022, CUENTA DE DEPOSITO: CUENTA UNICA DEL TESORO /DJBR."/>
    <m/>
    <m/>
    <m/>
    <m/>
    <m/>
    <m/>
    <n v="0"/>
    <n v="153.19999999999999"/>
    <s v="NO_CONCILIADO"/>
  </r>
  <r>
    <x v="4"/>
    <m/>
    <x v="4"/>
    <x v="35"/>
    <s v="O20944010002"/>
    <s v="BOD"/>
    <n v="2094401"/>
    <m/>
    <s v="00015011107 DEPOSITO DE EFECTIVO, DEPOSITANTE: JORGE COSTAS, CONCEPTO: PAGO CONTRAPARTE SERVICIO DE ENERGIA ELECTRICA CALLE CUBA N°1617, CUENTA DE DEPOSITO: CUENTA UNICA DEL TESORO"/>
    <m/>
    <m/>
    <m/>
    <m/>
    <m/>
    <m/>
    <n v="0"/>
    <n v="340.35"/>
    <s v="NO_CONCILIADO"/>
  </r>
  <r>
    <x v="20"/>
    <m/>
    <x v="20"/>
    <x v="35"/>
    <s v="O20944020002"/>
    <s v="BOD"/>
    <n v="2094402"/>
    <m/>
    <s v="00099021001 DEPOSITO DE EFECTIVO, DEPOSITANTE: MINISTERIO DE MEDIO AMBIENTE Y AGUA, CONCEPTO: DEVOLUCIÓN DE SALDO DE FONDO EN AVANCE, CUENTA DE DEPOSITO: CUENTA UNICA DEL TESORO"/>
    <m/>
    <m/>
    <m/>
    <m/>
    <m/>
    <m/>
    <n v="0"/>
    <n v="548.33000000000004"/>
    <s v="NO_CONCILIADO"/>
  </r>
  <r>
    <x v="4"/>
    <m/>
    <x v="4"/>
    <x v="35"/>
    <s v="O20944040002"/>
    <s v="BOD"/>
    <n v="2094404"/>
    <m/>
    <s v="00015011107 DEPOSITO DE EFECTIVO, DEPOSITANTE: JORGE COSTAS, CONCEPTO: PAGO CONTRAPARTE SERVICIO DE AGUA POTABLE CALLE CUBA N°1617, CUENTA DE DEPOSITO: CUENTA UNICA DEL TESORO"/>
    <m/>
    <m/>
    <m/>
    <m/>
    <m/>
    <m/>
    <n v="0"/>
    <n v="327.06"/>
    <s v="NO_CONCILIADO"/>
  </r>
  <r>
    <x v="65"/>
    <m/>
    <x v="65"/>
    <x v="35"/>
    <s v="O20944050002"/>
    <s v="BOD"/>
    <n v="2094405"/>
    <m/>
    <s v="00213012001 DEPOSITO DE EFECTIVO, DEPOSITANTE: ISRAEL BECKAR RIVERO COPA, CONCEPTO: DEVOLUCIÓN DE PASAJES, CUENTA DE DEPOSITO: CUENTA UNICA DEL TESORO"/>
    <m/>
    <m/>
    <m/>
    <m/>
    <m/>
    <m/>
    <n v="0"/>
    <n v="130"/>
    <s v="NO_CONCILIADO"/>
  </r>
  <r>
    <x v="24"/>
    <m/>
    <x v="24"/>
    <x v="35"/>
    <s v="B20941710002"/>
    <s v="BOD"/>
    <n v="2094171"/>
    <m/>
    <s v="00291014205 DEP.DE CHEQ.AJENOS,RET.DE CAM.,CONCEPTO: DEVOLUCION POR ABONO ERRONEO,DEP.: MICROEMPRESA RENACER , PROCEDENCIA: BANCO UNION S.A., CHEQUE: 294, FECHA DE EMISION:06/02/2023"/>
    <m/>
    <m/>
    <m/>
    <m/>
    <m/>
    <m/>
    <n v="0"/>
    <n v="11303.16"/>
    <s v="NO_CONCILIADO"/>
  </r>
  <r>
    <x v="62"/>
    <m/>
    <x v="62"/>
    <x v="35"/>
    <s v="B20941790002"/>
    <s v="BOD"/>
    <n v="2094179"/>
    <m/>
    <s v="00290012001 DEP.DE CHEQ.AJENOS,RET.DE CAM.,CONCEPTO: TRAMITE N°8751429, DEPÓSITO EFECTUADO PARA REGISTRO COMO OTROS INGRESOS,DEP.: SERVICIO DE IMPUESTOS NACIONALES , PROCEDENCIA: BANCO UNION S.A., CHEQUE: 7086, FECHA DE EMISION:16/02/2023"/>
    <m/>
    <m/>
    <m/>
    <m/>
    <m/>
    <m/>
    <n v="0"/>
    <n v="250"/>
    <s v="NO_CONCILIADO"/>
  </r>
  <r>
    <x v="62"/>
    <m/>
    <x v="62"/>
    <x v="35"/>
    <s v="B20941830002"/>
    <s v="BOD"/>
    <n v="2094183"/>
    <m/>
    <s v="00290012001 DEP.DE CHEQ.AJENOS,RET.DE CAM.,CONCEPTO: TRAMITE N°8867235, DEPÓSITO EFECTUADO POR DESCUENTOS Y MULTAS A CONSULTORES DE LINEA,DEP.: SERVICIO DE IMPUESTOS NACIONALES , PROCEDENCIA: BANCO UNION S.A., CHEQUE: 7088, FECHA DE EMISION:17/02/2023"/>
    <m/>
    <m/>
    <m/>
    <m/>
    <m/>
    <m/>
    <n v="0"/>
    <n v="2234.1799999999998"/>
    <s v="NO_CONCILIADO"/>
  </r>
  <r>
    <x v="41"/>
    <m/>
    <x v="41"/>
    <x v="35"/>
    <s v="B20941840002"/>
    <s v="BOD"/>
    <n v="2094184"/>
    <m/>
    <s v="00099021001 DEP.DE CHEQ.AJENOS,RET.DE CAM.,CONCEPTO: PAGO POR DESCUENTO RECURSOS PUBLICOS,DEP.: CAJA NACIONAL DE SALUD , PROCEDENCIA: BANCO UNION S.A., CHEQUE: 66138, FECHA DE EMISION:22/02/2023"/>
    <m/>
    <m/>
    <m/>
    <m/>
    <m/>
    <m/>
    <n v="0"/>
    <n v="12790.75"/>
    <s v="NO_CONCILIADO"/>
  </r>
  <r>
    <x v="12"/>
    <m/>
    <x v="12"/>
    <x v="35"/>
    <s v="B20941920002"/>
    <s v="BOD"/>
    <n v="2094192"/>
    <m/>
    <s v="00099021001 DEP.DE CHEQ.AJENOS,RET.DE CAM.,CONCEPTO: REVERSION POR ERROR EN DIAS TRABAJADOS DE ARIAS MOLINA MARIA ELENA TDJ-COCHABAMBA ENERO /2023,DEP.: ORGANO JUDICIAL- DAF NACIONAL , PROCEDENCIA: BANCO UNION S.A., CHEQUE: 628, FECHA DE EMISION:17/02/2023"/>
    <m/>
    <m/>
    <m/>
    <m/>
    <m/>
    <m/>
    <n v="0"/>
    <n v="2628.35"/>
    <s v="NO_CONCILIADO"/>
  </r>
  <r>
    <x v="12"/>
    <m/>
    <x v="12"/>
    <x v="35"/>
    <s v="B20941930002"/>
    <s v="BOD"/>
    <n v="2094193"/>
    <m/>
    <s v="00660012006 DEP.DE CHEQ.AJENOS,RET.DE CAM.,CONCEPTO: DEVOLUCION DE VIATICOS Y EXCESO DE LLAMADAS DE GESTIONES PASADAS,DEP.: ORGANO JUDICIAL- DISTRITO POTOSI , PROCEDENCIA: BANCO UNION S.A., CHEQUE: 278, FECHA DE EMISION:17/02/2023"/>
    <m/>
    <m/>
    <m/>
    <m/>
    <m/>
    <m/>
    <n v="0"/>
    <n v="1361.23"/>
    <s v="NO_CONCILIADO"/>
  </r>
  <r>
    <x v="95"/>
    <m/>
    <x v="95"/>
    <x v="35"/>
    <s v="B20942470002"/>
    <s v="BOD"/>
    <n v="2094247"/>
    <m/>
    <s v="00287102001 DEP.DE CHEQ.AJENOS,RET.DE CAM.,CONCEPTO: INCAPACIDAD TEMPORAL MES DE OCTUBRE 2022,DEP.: CAJA DE SALUD CORDES , PROCEDENCIA: BANCO UNION S.A., CHEQUE: 29704, FECHA DE EMISION:31/01/2023"/>
    <m/>
    <m/>
    <m/>
    <m/>
    <m/>
    <m/>
    <n v="0"/>
    <n v="1382.8"/>
    <s v="NO_CONCILIADO"/>
  </r>
  <r>
    <x v="61"/>
    <m/>
    <x v="61"/>
    <x v="35"/>
    <s v="B20942570002"/>
    <s v="BOD"/>
    <n v="2094257"/>
    <m/>
    <s v="00099021001 DEP.DE CHEQ.AJENOS,RET.DE CAM.,CONCEPTO: REVERSION POR PAGO DE VIATICOS PREV 4230 -2,DEP.: FUERZA AEREA BOLIVIANA , PROCEDENCIA: BANCO UNION S.A., CHEQUE: 15765, FECHA DE EMISION:22/02/2023"/>
    <m/>
    <m/>
    <m/>
    <m/>
    <m/>
    <m/>
    <n v="0"/>
    <n v="259.01"/>
    <s v="NO_CONCILIADO"/>
  </r>
  <r>
    <x v="7"/>
    <m/>
    <x v="7"/>
    <x v="35"/>
    <s v="B20942530002"/>
    <s v="BOD"/>
    <n v="2094253"/>
    <m/>
    <s v="00389012001 DEP.DE CHEQ.AJENOS,RET.DE CAM.,CONCEPTO: DEPÓSITO DE GARANTIAS REGIONAL LPZ,DEP.: NAABOL/LPZ/GARANTIAS , PROCEDENCIA: BANCO UNION S.A., CHEQUE: 193, FECHA DE EMISION:17/02/2023"/>
    <m/>
    <m/>
    <m/>
    <m/>
    <m/>
    <m/>
    <n v="0"/>
    <n v="93864.15"/>
    <s v="NO_CONCILIADO"/>
  </r>
  <r>
    <x v="61"/>
    <m/>
    <x v="61"/>
    <x v="35"/>
    <s v="B20942550002"/>
    <s v="BOD"/>
    <n v="2094255"/>
    <m/>
    <s v="00099021001 DEP.DE CHEQ.AJENOS,RET.DE CAM.,CONCEPTO: REVERSION POR PAGO DE INTERNET PREV 2887-1,DEP.: FUERZA AEREA BOLIVIANA , PROCEDENCIA: BANCO UNION S.A., CHEQUE: 15764, FECHA DE EMISION:22/02/2023"/>
    <m/>
    <m/>
    <m/>
    <m/>
    <m/>
    <m/>
    <n v="0"/>
    <n v="51.87"/>
    <s v="NO_CONCILIADO"/>
  </r>
  <r>
    <x v="7"/>
    <m/>
    <x v="7"/>
    <x v="35"/>
    <s v="B20942560002"/>
    <s v="BOD"/>
    <n v="2094256"/>
    <m/>
    <s v="00389012001 DEP.DE CHEQ.AJENOS,RET.DE CAM.,CONCEPTO: DEPÓSITO DE GARANTIAS REGIONAL SANTA CRUZ,DEP.: NAABOL/SCZ/GARANTIAS , PROCEDENCIA: BANCO UNION S.A., CHEQUE: 195, FECHA DE EMISION:17/02/2023"/>
    <m/>
    <m/>
    <m/>
    <m/>
    <m/>
    <m/>
    <n v="0"/>
    <n v="10504.23"/>
    <s v="NO_CONCILIADO"/>
  </r>
  <r>
    <x v="7"/>
    <m/>
    <x v="7"/>
    <x v="35"/>
    <s v="B20942600002"/>
    <s v="BOD"/>
    <n v="2094260"/>
    <m/>
    <s v="00389012001 DEP.DE CHEQ.AJENOS,RET.DE CAM.,CONCEPTO: DEPÓSITO DE GARANTIAS REGIONAL BNI,DEP.: NAABOL/BNI/GARANTIAS , PROCEDENCIA: BANCO UNION S.A., CHEQUE: 191, FECHA DE EMISION:17/02/2023"/>
    <m/>
    <m/>
    <m/>
    <m/>
    <m/>
    <m/>
    <n v="0"/>
    <n v="6578.47"/>
    <s v="NO_CONCILIADO"/>
  </r>
  <r>
    <x v="7"/>
    <m/>
    <x v="7"/>
    <x v="35"/>
    <s v="B20942650002"/>
    <s v="BOD"/>
    <n v="2094265"/>
    <m/>
    <s v="00389012001 DEP.DE CHEQ.AJENOS,RET.DE CAM.,CONCEPTO: DEPÓSITO DE GARANTIAS REGIONAL CBB,DEP.: NAABOL/CBB/GARANTIAS , PROCEDENCIA: BANCO UNION S.A., CHEQUE: 192, FECHA DE EMISION:17/02/2023"/>
    <m/>
    <m/>
    <m/>
    <m/>
    <m/>
    <m/>
    <n v="0"/>
    <n v="58728.35"/>
    <s v="NO_CONCILIADO"/>
  </r>
  <r>
    <x v="96"/>
    <m/>
    <x v="96"/>
    <x v="36"/>
    <s v="O20945600002"/>
    <s v="BOD"/>
    <n v="2094560"/>
    <m/>
    <s v="00598012001 DEPOSITO DE EFECTIVO, DEPOSITANTE: EDITORIAL DEL ESTADO -VIVIANA QUINTANILLA MORILLAS, CONCEPTO: ALQUILER PARA LA RENDICION PUBLICA DE CUENTAS FINAL GESTION 2022, CUENTA DE DEPOSITO: CUENTA UNICA DEL TESORO"/>
    <m/>
    <m/>
    <m/>
    <m/>
    <m/>
    <m/>
    <n v="0"/>
    <n v="2000"/>
    <s v="NO_CONCILIADO"/>
  </r>
  <r>
    <x v="84"/>
    <m/>
    <x v="84"/>
    <x v="36"/>
    <s v="O20945630002"/>
    <s v="BOD"/>
    <n v="2094563"/>
    <m/>
    <s v="00526012001 DEPOSITO DE EFECTIVO, DEPOSITANTE: JAIME WINDSOR ALCON VARGAS, CONCEPTO: DEVOLUCION VIATICOS, CUENTA DE DEPOSITO: CUENTA UNICA DEL TESORO"/>
    <m/>
    <m/>
    <m/>
    <m/>
    <m/>
    <m/>
    <n v="0"/>
    <n v="175"/>
    <s v="NO_CONCILIADO"/>
  </r>
  <r>
    <x v="4"/>
    <m/>
    <x v="4"/>
    <x v="36"/>
    <s v="O20945650002"/>
    <s v="BOD"/>
    <n v="2094565"/>
    <m/>
    <s v="00099021001 DEPOSITO DE EFECTIVO, DEPOSITANTE: RENE PINTO CUELLAR, CONCEPTO: DEVOLUCION DE DEUDA, CUENTA DE DEPOSITO: CUENTA UNICA DEL TESORO /DJBR."/>
    <m/>
    <m/>
    <m/>
    <m/>
    <m/>
    <m/>
    <n v="0"/>
    <n v="773.78"/>
    <s v="NO_CONCILIADO"/>
  </r>
  <r>
    <x v="84"/>
    <m/>
    <x v="84"/>
    <x v="36"/>
    <s v="O20945700002"/>
    <s v="BOD"/>
    <n v="2094570"/>
    <m/>
    <s v="00526012001 DEPOSITO DE EFECTIVO, DEPOSITANTE: JAIME REYNALDO AÑAHUAYA MARTINEZ, CONCEPTO: DEVOLUCIÓN DE VIÁTICOS, CUENTA DE DEPOSITO: CUENTA UNICA DEL TESORO"/>
    <m/>
    <m/>
    <m/>
    <m/>
    <m/>
    <m/>
    <n v="0"/>
    <n v="175"/>
    <s v="NO_CONCILIADO"/>
  </r>
  <r>
    <x v="65"/>
    <m/>
    <x v="65"/>
    <x v="36"/>
    <s v="O20945800002"/>
    <s v="BOD"/>
    <n v="2094580"/>
    <m/>
    <s v="00213012001 DEPOSITO DE EFECTIVO, DEPOSITANTE: MARCO ANTONIO CONDORI HUARACHI, CONCEPTO: DEVOLUCION DE PASAJES, CUENTA DE DEPOSITO: CUENTA UNICA DEL TESORO"/>
    <m/>
    <m/>
    <m/>
    <m/>
    <m/>
    <m/>
    <n v="0"/>
    <n v="90"/>
    <s v="NO_CONCILIADO"/>
  </r>
  <r>
    <x v="1"/>
    <m/>
    <x v="1"/>
    <x v="36"/>
    <s v="O20945840002"/>
    <s v="BOD"/>
    <n v="2094584"/>
    <m/>
    <s v="00046171101 DEPOSITO DE EFECTIVO, DEPOSITANTE: EMPRESA: INDUSTRIAS ULTRA, CONCEPTO: SANCION POR INCUMPLIMIENTO A REINSCRIPCION GESTION 2023, CUENTA DE DEPOSITO: CUENTA UNICA DEL TESORO"/>
    <m/>
    <m/>
    <m/>
    <m/>
    <m/>
    <m/>
    <n v="0"/>
    <n v="840"/>
    <s v="NO_CONCILIADO"/>
  </r>
  <r>
    <x v="97"/>
    <m/>
    <x v="97"/>
    <x v="36"/>
    <s v="O20945940002"/>
    <s v="BOD"/>
    <n v="2094594"/>
    <m/>
    <s v="00551012001 DEPOSITO DE EFECTIVO, DEPOSITANTE: RAMIRO GUILLERMO CASTRO QUISBERT, CONCEPTO: PAGO DE ALQUILER OFICINA 1 Y 2 EDIFICIO HANSA DEL MES DE ENERO DEL AÑO 2023, CUENTA DE DEPOSITO: CUENTA UNICA DEL TESORO"/>
    <m/>
    <m/>
    <m/>
    <m/>
    <m/>
    <m/>
    <n v="0"/>
    <n v="5000"/>
    <s v="NO_CONCILIADO"/>
  </r>
  <r>
    <x v="0"/>
    <m/>
    <x v="0"/>
    <x v="36"/>
    <s v="O20945950002"/>
    <s v="BOD"/>
    <n v="2094595"/>
    <m/>
    <s v="00099021001 DEPOSITO DE EFECTIVO, DEPOSITANTE: LUCRECIA VELARDE VDA. DE FLORES, CONCEPTO: DEVOLUCION DE SUELDO, CUENTA DE DEPOSITO: CUENTA UNICA DEL TESORO"/>
    <m/>
    <m/>
    <m/>
    <m/>
    <m/>
    <m/>
    <n v="0"/>
    <n v="1500"/>
    <s v="NO_CONCILIADO"/>
  </r>
  <r>
    <x v="72"/>
    <m/>
    <x v="72"/>
    <x v="36"/>
    <s v="O20946240002"/>
    <s v="BOD"/>
    <n v="2094624"/>
    <m/>
    <s v="00099021001 DEPOSITO DE EFECTIVO, DEPOSITANTE: CARLA PANOZO LEYTON, CONCEPTO: DEVOLUCION DE FONDOS EN AVANCE, CUENTA DE DEPOSITO: CUENTA UNICA DEL TESORO /DJBR."/>
    <m/>
    <m/>
    <m/>
    <m/>
    <m/>
    <m/>
    <n v="0"/>
    <n v="1600"/>
    <s v="NO_CONCILIADO"/>
  </r>
  <r>
    <x v="7"/>
    <m/>
    <x v="7"/>
    <x v="36"/>
    <s v="O20946280002"/>
    <s v="BOD"/>
    <n v="2094628"/>
    <m/>
    <s v="00389012001 DEPOSITO DE EFECTIVO, DEPOSITANTE: GILMA ZENTENO MIRANDA, CONCEPTO: DEVOLUCION DE RECURSOS NO EJECUTADOS C-31 1898/2022, CUENTA DE DEPOSITO: CUENTA UNICA DEL TESORO"/>
    <m/>
    <m/>
    <m/>
    <m/>
    <m/>
    <m/>
    <n v="0"/>
    <n v="378.75"/>
    <s v="NO_CONCILIADO"/>
  </r>
  <r>
    <x v="0"/>
    <m/>
    <x v="0"/>
    <x v="36"/>
    <s v="O20946550002"/>
    <s v="BOD"/>
    <n v="2094655"/>
    <m/>
    <s v="00099021001 DEPOSITO DE EFECTIVO, DEPOSITANTE: CESAR ALVARO HUAYNOCA DELGADO, CONCEPTO: DEVOLUCION DE SUELDO DEL MES DE ENERO DE LA GESTIÓN 2023, CUENTA DE DEPOSITO: CUENTA UNICA DEL TESORO"/>
    <m/>
    <m/>
    <m/>
    <m/>
    <m/>
    <m/>
    <n v="0"/>
    <n v="3101.29"/>
    <s v="NO_CONCILIADO"/>
  </r>
  <r>
    <x v="67"/>
    <m/>
    <x v="67"/>
    <x v="36"/>
    <s v="O20946500002"/>
    <s v="BOD"/>
    <n v="2094650"/>
    <m/>
    <s v="00190012004 DEPOSITO DE EFECTIVO, DEPOSITANTE: ANGEL SANTIAGO CARRASCO QUIJARRO, CONCEPTO: DEVOLUCION DE VIATICOS POR VIAJE AL MUNICIPIO LURIBAY, CUENTA DE DEPOSITO: CUENTA UNICA DEL TESORO"/>
    <m/>
    <m/>
    <m/>
    <m/>
    <m/>
    <m/>
    <n v="0"/>
    <n v="155"/>
    <s v="NO_CONCILIADO"/>
  </r>
  <r>
    <x v="8"/>
    <m/>
    <x v="8"/>
    <x v="36"/>
    <s v="O20946540002"/>
    <s v="BOD"/>
    <n v="2094654"/>
    <m/>
    <s v="00099021001 DEPOSITO DE EFECTIVO, DEPOSITANTE: MINISTERIO DE EDUCACION - FLORES COPA JUANI, CONCEPTO: DEVOLUCION POR PAGO DE DUODECIMA DE AGUINALDO/22 EN DEMASIA, CUENTA DE DEPOSITO: CUENTA UNICA DEL TESORO"/>
    <m/>
    <m/>
    <m/>
    <m/>
    <m/>
    <m/>
    <n v="0"/>
    <n v="2"/>
    <s v="NO_CONCILIADO"/>
  </r>
  <r>
    <x v="8"/>
    <m/>
    <x v="8"/>
    <x v="36"/>
    <s v="O20946560002"/>
    <s v="BOD"/>
    <n v="2094656"/>
    <m/>
    <s v="00099021001 DEPOSITO DE EFECTIVO, DEPOSITANTE: MINISTERIO DE EDUCACION- TANIA NADIR SANCHEZ V., CONCEPTO: DEVOLUCION POR PAGO DE DUODECIMA DE AGUINALDO/22 EN DEMASIA, CUENTA DE DEPOSITO: CUENTA UNICA DEL TESORO"/>
    <m/>
    <m/>
    <m/>
    <m/>
    <m/>
    <m/>
    <n v="0"/>
    <n v="241.75"/>
    <s v="NO_CONCILIADO"/>
  </r>
  <r>
    <x v="5"/>
    <m/>
    <x v="5"/>
    <x v="36"/>
    <s v="O20946610002"/>
    <s v="BOD"/>
    <n v="2094661"/>
    <m/>
    <s v="00099021001 DEPOSITO DE EFECTIVO, DEPOSITANTE: RUBEN LUCIO PEREZ ANTEZANA, CONCEPTO: DEVOLUCION AL SENASIR, CUENTA DE DEPOSITO: CUENTA UNICA DEL TESORO"/>
    <m/>
    <m/>
    <m/>
    <m/>
    <m/>
    <m/>
    <n v="0"/>
    <n v="450"/>
    <s v="NO_CONCILIADO"/>
  </r>
  <r>
    <x v="94"/>
    <m/>
    <x v="94"/>
    <x v="36"/>
    <s v="O20946730002"/>
    <s v="BOD"/>
    <n v="2094673"/>
    <m/>
    <s v="00099021001 DEPOSITO DE EFECTIVO, DEPOSITANTE: DANIELA LUZ MARIEL GUARDIA GUZMAN, CONCEPTO: FACTURA NAABOL MES DE ENERO 2023 NO PRESENTADA PARA LA DECLARACIÓN, CUENTA DE DEPOSITO: CUENTA UNICA DEL TESORO /DJBR."/>
    <m/>
    <m/>
    <m/>
    <m/>
    <m/>
    <m/>
    <n v="0"/>
    <n v="15"/>
    <s v="NO_CONCILIADO"/>
  </r>
  <r>
    <x v="72"/>
    <m/>
    <x v="72"/>
    <x v="36"/>
    <s v="O20946750002"/>
    <s v="BOD"/>
    <n v="2094675"/>
    <m/>
    <s v="00053011103 DEPOSITO DE EFECTIVO, DEPOSITANTE: MARIANA ARGANDOÑA QUISBERT, CONCEPTO: PAGO POR EXTRAVIO DE CREDENCIAL, CUENTA DE DEPOSITO: CUENTA UNICA DEL TESORO"/>
    <m/>
    <m/>
    <m/>
    <m/>
    <m/>
    <m/>
    <n v="0"/>
    <n v="50"/>
    <s v="NO_CONCILIADO"/>
  </r>
  <r>
    <x v="94"/>
    <m/>
    <x v="94"/>
    <x v="36"/>
    <s v="O20946760002"/>
    <s v="BOD"/>
    <n v="2094676"/>
    <m/>
    <s v="00099021001 DEPOSITO DE EFECTIVO, DEPOSITANTE: SKARLY EMMA LLANQUE TAPIA, CONCEPTO: FACTURA NAABOL MES DE ENERO 2023 NO PRESENTADA PARA LA DECLARACIÓN, CUENTA DE DEPOSITO: CUENTA UNICA DEL TESORO /DJBR."/>
    <m/>
    <m/>
    <m/>
    <m/>
    <m/>
    <m/>
    <n v="0"/>
    <n v="15"/>
    <s v="NO_CONCILIADO"/>
  </r>
  <r>
    <x v="31"/>
    <m/>
    <x v="31"/>
    <x v="36"/>
    <s v="O20946770002"/>
    <s v="BOD"/>
    <n v="2094677"/>
    <m/>
    <s v="00099021001 DEPOSITO DE EFECTIVO, DEPOSITANTE: YENNARA CRESPO RIBEIRO, CONCEPTO: DEVOLUCION DE EXAMEN PREOCUPACIONAL, CUENTA DE DEPOSITO: CUENTA UNICA DEL TESORO /DJBR."/>
    <m/>
    <m/>
    <m/>
    <m/>
    <m/>
    <m/>
    <n v="0"/>
    <n v="100"/>
    <s v="NO_CONCILIADO"/>
  </r>
  <r>
    <x v="7"/>
    <m/>
    <x v="7"/>
    <x v="36"/>
    <s v="O20946780002"/>
    <s v="BOD"/>
    <n v="2094678"/>
    <m/>
    <s v="00099021001 DEPOSITO DE EFECTIVO, DEPOSITANTE: LUIS GONZALO GARCIA MANRIQUE, CONCEPTO: FACTURA NAABOL ENERO 2023 NO PRESENTADA PARA LA DECLARACIÓN, CUENTA DE DEPOSITO: CUENTA UNICA DEL TESORO"/>
    <m/>
    <m/>
    <m/>
    <m/>
    <m/>
    <m/>
    <n v="0"/>
    <n v="15"/>
    <s v="NO_CONCILIADO"/>
  </r>
  <r>
    <x v="0"/>
    <m/>
    <x v="0"/>
    <x v="36"/>
    <s v="O20947040002"/>
    <s v="BOD"/>
    <n v="2094704"/>
    <m/>
    <s v="00099021001 DEPOSITO DE EFECTIVO, DEPOSITANTE: JORGE JUANIQUINA AGATA, CONCEPTO: DEVOLUCION POR REMUNERACION MAXIMA PERMITIDA EN EL SECTOR PUBLICO, CUENTA DE DEPOSITO: CUENTA UNICA DEL TESORO"/>
    <m/>
    <m/>
    <m/>
    <m/>
    <m/>
    <m/>
    <n v="0"/>
    <n v="5261.73"/>
    <s v="NO_CONCILIADO"/>
  </r>
  <r>
    <x v="28"/>
    <m/>
    <x v="28"/>
    <x v="36"/>
    <s v="O20947090002"/>
    <s v="BOD"/>
    <n v="2094709"/>
    <m/>
    <s v="00099021001 DEPOSITO DE EFECTIVO, DEPOSITANTE: GOBIERNO AUTONOMO MUNICIPAL DE POCOATA, CONCEPTO: POR LA DEVOLUCION DE SALDOS NO EJECUTADOS FORESTACIÓN Y REFORESTACIÓN EN LA MICROCUENTAS, CUENTA DE DEPOSITO: CUENTA UNICA DEL TESORO"/>
    <m/>
    <m/>
    <m/>
    <m/>
    <m/>
    <m/>
    <n v="0"/>
    <n v="55648"/>
    <s v="NO_CONCILIADO"/>
  </r>
  <r>
    <x v="94"/>
    <m/>
    <x v="94"/>
    <x v="36"/>
    <s v="O20947170002"/>
    <s v="BOD"/>
    <n v="2094717"/>
    <m/>
    <s v="00099021001 DEPOSITO DE EFECTIVO, DEPOSITANTE: ASFI - HASBEL DELGADO FERNANDEZ, CONCEPTO: POR DECLARACION DE FACTURA FALTANTE (NAABOL) - ENERO, CUENTA DE DEPOSITO: CUENTA UNICA DEL TESORO"/>
    <m/>
    <m/>
    <m/>
    <m/>
    <m/>
    <m/>
    <n v="0"/>
    <n v="15"/>
    <s v="NO_CONCILIADO"/>
  </r>
  <r>
    <x v="98"/>
    <m/>
    <x v="98"/>
    <x v="36"/>
    <s v="O20947420002"/>
    <s v="BOD"/>
    <n v="2094742"/>
    <m/>
    <s v="00099021001 DEPOSITO DE EFECTIVO, DEPOSITANTE: COMITE EJECUTIVO DE LA UNIVERSIDAD BOLIVIANA, CONCEPTO: DEVOLUCION DE VIATICOS, CUENTA DE DEPOSITO: CUENTA UNICA DEL TESORO"/>
    <m/>
    <m/>
    <m/>
    <m/>
    <m/>
    <m/>
    <n v="0"/>
    <n v="277"/>
    <s v="NO_CONCILIADO"/>
  </r>
  <r>
    <x v="28"/>
    <m/>
    <x v="28"/>
    <x v="36"/>
    <s v="O20947370002"/>
    <s v="BOD"/>
    <n v="2094737"/>
    <m/>
    <s v="00099021001 DEPOSITO DE EFECTIVO, DEPOSITANTE: GOBIERNO AUTONOMO MUNICIPAL DE POCOATA, CONCEPTO: POR LA DEVOLUCION DE SALDOS NO EJECUTADOS, CUENTA DE DEPOSITO: CUENTA UNICA DEL TESORO"/>
    <m/>
    <m/>
    <m/>
    <m/>
    <m/>
    <m/>
    <n v="0"/>
    <n v="44.96"/>
    <s v="NO_CONCILIADO"/>
  </r>
  <r>
    <x v="0"/>
    <m/>
    <x v="0"/>
    <x v="36"/>
    <s v="O20947380002"/>
    <s v="BOD"/>
    <n v="2094738"/>
    <m/>
    <s v="00099021001 DEPOSITO DE EFECTIVO, DEPOSITANTE: NANCY RAFAELA MACHICADO VDA. DE SABAT, CONCEPTO: DEVOLUCIÓN POR SOBREPASAR DE LA DISPONIBILIDAD DE LA LETRA &quot;A&quot;, CUENTA DE DEPOSITO: CUENTA UNICA DEL TESORO"/>
    <m/>
    <m/>
    <m/>
    <m/>
    <m/>
    <m/>
    <n v="0"/>
    <n v="100000"/>
    <s v="NO_CONCILIADO"/>
  </r>
  <r>
    <x v="72"/>
    <m/>
    <x v="72"/>
    <x v="36"/>
    <s v="O20947550002"/>
    <s v="BOD"/>
    <n v="2094755"/>
    <m/>
    <s v="00053014101 DEPOSITO DE EFECTIVO, DEPOSITANTE: GONZALO VARGAS RIVAS-MCDD, CONCEPTO: DEVOLUCION SALDO FONDOS EN AVANCE, CUENTA DE DEPOSITO: CUENTA UNICA DEL TESORO"/>
    <m/>
    <m/>
    <m/>
    <m/>
    <m/>
    <m/>
    <n v="0"/>
    <n v="11543.15"/>
    <s v="NO_CONCILIADO"/>
  </r>
  <r>
    <x v="4"/>
    <m/>
    <x v="4"/>
    <x v="36"/>
    <s v="O20947560002"/>
    <s v="BOD"/>
    <n v="2094756"/>
    <m/>
    <s v="00099021001 DEPOSITO DE EFECTIVO, DEPOSITANTE: SIMON VENTURA CONDORI, CONCEPTO: DEVOLUCIÓN DE SALARIOS, CUENTA DE DEPOSITO: CUENTA UNICA DEL TESORO /DJBR."/>
    <m/>
    <m/>
    <m/>
    <m/>
    <m/>
    <m/>
    <n v="0"/>
    <n v="2000"/>
    <s v="NO_CONCILIADO"/>
  </r>
  <r>
    <x v="58"/>
    <m/>
    <x v="58"/>
    <x v="36"/>
    <s v="O20947590002"/>
    <s v="BOD"/>
    <n v="2094759"/>
    <m/>
    <s v="00206012001 DEPOSITO DE EFECTIVO, DEPOSITANTE: INSTITUTO NACIONAL DE ESTADISTICA, CONCEPTO: DEPÓSITO POR VENTA DE LA OFICINA CENTRAL LA PAZ DE FECHA 23/02/2023, CUENTA DE DEPOSITO: CUENTA UNICA DEL TESORO"/>
    <m/>
    <m/>
    <m/>
    <m/>
    <m/>
    <m/>
    <n v="0"/>
    <n v="10"/>
    <s v="NO_CONCILIADO"/>
  </r>
  <r>
    <x v="47"/>
    <m/>
    <x v="47"/>
    <x v="36"/>
    <s v="B20946060002"/>
    <s v="BOD"/>
    <n v="2094606"/>
    <m/>
    <s v="00041011103 DEP.DE CHEQ.AJENOS,RET.DE CAM.,CONCEPTO: DEVOLUCIÓN DE RECURSOS POR DESCUENTO DE PERMISO SIN GOCE DE HABERES MES DE DICIEMBRE 2022,DEP.: MDPYEP , PROCEDENCIA: BANCO UNION S.A., CHEQUE: 1235, FECHA DE EMISION:08/02/2023"/>
    <m/>
    <m/>
    <m/>
    <m/>
    <m/>
    <m/>
    <n v="0"/>
    <n v="257.39999999999998"/>
    <s v="NO_CONCILIADO"/>
  </r>
  <r>
    <x v="83"/>
    <m/>
    <x v="83"/>
    <x v="36"/>
    <s v="B20946040002"/>
    <s v="BOD"/>
    <n v="2094604"/>
    <m/>
    <s v="00591012001 DEP.DE CHEQ.AJENOS,RET.DE CAM.,CONCEPTO: DEPÓSITO POR DESCUENTO SIN GOCE DE HABERES DEL SR. LUIS ZAMORA SG HR MT/2023-00714 Y DOC. ADJ.,DEP.: EMP. ESTATAL DE TRANSPORTE POR CABLE MI TELEFERICO"/>
    <m/>
    <m/>
    <m/>
    <m/>
    <m/>
    <m/>
    <n v="0"/>
    <n v="630.26"/>
    <s v="NO_CONCILIADO"/>
  </r>
  <r>
    <x v="83"/>
    <m/>
    <x v="83"/>
    <x v="36"/>
    <s v="B20946080002"/>
    <s v="BOD"/>
    <n v="2094608"/>
    <m/>
    <s v="00591012001 DEP.DE CHEQ.AJENOS,RET.DE CAM.,CONCEPTO: DEPÓSITO POR EXTRAVIO DE CREDENCIALES Y ROPA DE TRABAJO SEGUN HOJAS DE RUTA Y DOC. ADJUNTAS.,DEP.: EMP. ESTATAL DE TRANSPORTE POR CABLE MI TELEFERICO"/>
    <m/>
    <m/>
    <m/>
    <m/>
    <m/>
    <m/>
    <n v="0"/>
    <n v="1282"/>
    <s v="NO_CONCILIADO"/>
  </r>
  <r>
    <x v="29"/>
    <m/>
    <x v="29"/>
    <x v="36"/>
    <s v="B20946100002"/>
    <s v="BOD"/>
    <n v="2094610"/>
    <m/>
    <s v="00587012021 DEP.DE CHEQ.AJENOS,RET.DE CAM.,CONCEPTO: DEPÓSITO PLANILLA 3 GUAYARAMERIN,DEP.: E.B.C. , PROCEDENCIA: BANCO UNION S.A., CHEQUE: 1771, FECHA DE EMISION:24/02/2023"/>
    <m/>
    <m/>
    <m/>
    <m/>
    <m/>
    <m/>
    <n v="0"/>
    <n v="2247841.23"/>
    <s v="NO_CONCILIADO"/>
  </r>
  <r>
    <x v="83"/>
    <m/>
    <x v="83"/>
    <x v="36"/>
    <s v="B20946150002"/>
    <s v="BOD"/>
    <n v="2094615"/>
    <m/>
    <s v="00591012001 DEP.DE CHEQ.AJENOS,RET.DE CAM.,CONCEPTO: DEVOLUCION POR INCUMPLIMIENTO CAPACITACIÓN EGPP. SR. CARLOS FERNANDEZ SG HR MT/2023-0092 Y DOC. ADJ.,DEP.: EMP. ESTATAL DE TRANSPORTE POR CABLE MI TELEFERICO"/>
    <m/>
    <m/>
    <m/>
    <m/>
    <m/>
    <m/>
    <n v="0"/>
    <n v="4222.3999999999996"/>
    <s v="NO_CONCILIADO"/>
  </r>
  <r>
    <x v="83"/>
    <m/>
    <x v="83"/>
    <x v="36"/>
    <s v="B20946220002"/>
    <s v="BOD"/>
    <n v="2094622"/>
    <m/>
    <s v="00591012001 DEP.DE CHEQ.AJENOS,RET.DE CAM.,CONCEPTO: DEVOLUCION PAGO REFRIGERIO DICIEMBRE 2022 SRA. DAYSI APAZA SG HR MT/2022-09035 Y DOC. ADJUNTA,DEP.: EMP. ESTATAL DE TRANSPORTE POR CABLE MI TELEFERICO"/>
    <m/>
    <m/>
    <m/>
    <m/>
    <m/>
    <m/>
    <n v="0"/>
    <n v="20"/>
    <s v="NO_CONCILIADO"/>
  </r>
  <r>
    <x v="83"/>
    <m/>
    <x v="83"/>
    <x v="36"/>
    <s v="B20946260002"/>
    <s v="BOD"/>
    <n v="2094626"/>
    <m/>
    <s v="00591012001 DEP.DE CHEQ.AJENOS,RET.DE CAM.,CONCEPTO: DEPÓSITO POR DEVOLUCION DEL COSTO DE CURSO SABS-SR. ALBERTO AGUIRRE SG HR MT/2022-08891 Y DOC. ADJ.,DEP.: EMP. ESTATAL DE TRANSPORTE POR CABLE MI TELEFERICO"/>
    <m/>
    <m/>
    <m/>
    <m/>
    <m/>
    <m/>
    <n v="0"/>
    <n v="120"/>
    <s v="NO_CONCILIADO"/>
  </r>
  <r>
    <x v="55"/>
    <m/>
    <x v="55"/>
    <x v="36"/>
    <s v="B20946450002"/>
    <s v="BOD"/>
    <n v="2094645"/>
    <m/>
    <s v="00342012001 DEP.DE CHEQ.AJENOS,RET.DE CAM.,CONCEPTO: DEVOLUCION POR RETRASO EN PRESENTACION DE INFORME DE VIATICOS - BENI,DEP.: AGENCIA ESTATAL DE VIVIENDA , PROCEDENCIA: BANCO UNION S.A., CHEQUE: 261, FECHA DE EMISION:14/02/2023"/>
    <m/>
    <m/>
    <m/>
    <m/>
    <m/>
    <m/>
    <n v="0"/>
    <n v="1332"/>
    <s v="NO_CONCILIADO"/>
  </r>
  <r>
    <x v="1"/>
    <m/>
    <x v="1"/>
    <x v="37"/>
    <s v="O20949640002"/>
    <s v="BOD"/>
    <n v="2094964"/>
    <m/>
    <s v="00046134201 DEPOSITO DE EFECTIVO, DEPOSITANTE: KUNIO RONALD ALI VEGA, CONCEPTO: DEVOLUCION DE FONDOS AL PNFRFSS - MSYD, CUENTA DE DEPOSITO: CUENTA UNICA DEL TESORO"/>
    <m/>
    <m/>
    <m/>
    <m/>
    <m/>
    <m/>
    <n v="0"/>
    <n v="127.94"/>
    <s v="NO_CONCILIADO"/>
  </r>
  <r>
    <x v="0"/>
    <m/>
    <x v="0"/>
    <x v="37"/>
    <s v="O20949710002"/>
    <s v="BOD"/>
    <n v="2094971"/>
    <m/>
    <s v="00099021001 DEPOSITO DE EFECTIVO, DEPOSITANTE: MARTHA RAQUEL CUEVAS COYAURI, CONCEPTO: PAGO POR EXCESO DE USO TELEFONICO, CUENTA DE DEPOSITO: CUENTA UNICA DEL TESORO"/>
    <m/>
    <m/>
    <m/>
    <m/>
    <m/>
    <m/>
    <n v="0"/>
    <n v="2.78"/>
    <s v="NO_CONCILIADO"/>
  </r>
  <r>
    <x v="0"/>
    <m/>
    <x v="0"/>
    <x v="37"/>
    <s v="O20949720002"/>
    <s v="BOD"/>
    <n v="2094972"/>
    <m/>
    <s v="00099021001 DEPOSITO DE EFECTIVO, DEPOSITANTE: DANIELA MELCON, CONCEPTO: DEVOLUCIÓN POR EXAMEN PREOCUPACIONAL, CUENTA DE DEPOSITO: CUENTA UNICA DEL TESORO"/>
    <m/>
    <m/>
    <m/>
    <m/>
    <m/>
    <m/>
    <n v="0"/>
    <n v="100"/>
    <s v="NO_CONCILIADO"/>
  </r>
  <r>
    <x v="4"/>
    <m/>
    <x v="4"/>
    <x v="37"/>
    <s v="O20949730002"/>
    <s v="BOD"/>
    <n v="2094973"/>
    <m/>
    <s v="00099021001 DEPOSITO DE EFECTIVO, DEPOSITANTE: JHONATAN OROSCO QUISPE, CONCEPTO: DEVOLUCIÓN DE HABERES PERIODO - MES DE FEBRERO 2022, CUENTA DE DEPOSITO: CUENTA UNICA DEL TESORO /DJBR."/>
    <m/>
    <m/>
    <m/>
    <m/>
    <m/>
    <m/>
    <n v="0"/>
    <n v="4480"/>
    <s v="NO_CONCILIADO"/>
  </r>
  <r>
    <x v="4"/>
    <m/>
    <x v="4"/>
    <x v="37"/>
    <s v="O20949760002"/>
    <s v="BOD"/>
    <n v="2094976"/>
    <m/>
    <s v="00099021001 DEPOSITO DE EFECTIVO, DEPOSITANTE: JHONATAN OROSCO QUISPE, CONCEPTO: DEVOLUCIÓN DE HABERES PERIODO MES DE MARZO 2022, CUENTA DE DEPOSITO: CUENTA UNICA DEL TESORO /DJBR."/>
    <m/>
    <m/>
    <m/>
    <m/>
    <m/>
    <m/>
    <n v="0"/>
    <n v="4480"/>
    <s v="NO_CONCILIADO"/>
  </r>
  <r>
    <x v="4"/>
    <m/>
    <x v="4"/>
    <x v="37"/>
    <s v="O20949780002"/>
    <s v="BOD"/>
    <n v="2094978"/>
    <m/>
    <s v="00099021001 DEPOSITO DE EFECTIVO, DEPOSITANTE: JHONATAN OROSCO QUISPE, CONCEPTO: DEVOLUCIÓN DE HABERES PERIODO MES DE ABRIL 2022, CUENTA DE DEPOSITO: CUENTA UNICA DEL TESORO /DJBR."/>
    <m/>
    <m/>
    <m/>
    <m/>
    <m/>
    <m/>
    <n v="0"/>
    <n v="4480"/>
    <s v="NO_CONCILIADO"/>
  </r>
  <r>
    <x v="4"/>
    <m/>
    <x v="4"/>
    <x v="37"/>
    <s v="O20949800002"/>
    <s v="BOD"/>
    <n v="2094980"/>
    <m/>
    <s v="00099021001 DEPOSITO DE EFECTIVO, DEPOSITANTE: JHONATAN OROSCO QUISPE, CONCEPTO: DEVOLUCIÓN DE HABERES PERIODO MES DE MAYO 2022, CUENTA DE DEPOSITO: CUENTA UNICA DEL TESORO /DJBR."/>
    <m/>
    <m/>
    <m/>
    <m/>
    <m/>
    <m/>
    <n v="0"/>
    <n v="4480"/>
    <s v="NO_CONCILIADO"/>
  </r>
  <r>
    <x v="0"/>
    <m/>
    <x v="0"/>
    <x v="37"/>
    <s v="O20949880002"/>
    <s v="BOD"/>
    <n v="2094988"/>
    <m/>
    <s v="00099021001 DEPOSITO DE EFECTIVO, DEPOSITANTE: DAVID ROMAN ARAMAYO AJHUACHO, CONCEPTO: DEVOLUCIÓN DEMASIA HABERES MAXIMA REMUNERACIÓN SECTOR PUBLICO, CUENTA DE DEPOSITO: CUENTA UNICA DEL TESORO"/>
    <m/>
    <m/>
    <m/>
    <m/>
    <m/>
    <m/>
    <n v="0"/>
    <n v="1151.81"/>
    <s v="NO_CONCILIADO"/>
  </r>
  <r>
    <x v="0"/>
    <m/>
    <x v="0"/>
    <x v="37"/>
    <s v="O20949940002"/>
    <s v="BOD"/>
    <n v="2094994"/>
    <m/>
    <s v="00099021001 DEPOSITO DE EFECTIVO, DEPOSITANTE: ORLANDO BAUTISTA ACEVEDO, CONCEPTO: DEVOLUCIÓN DEMASIA HABERES MAXIMA REMUNERACIÓN SECTOR PUBLICO, CUENTA DE DEPOSITO: CUENTA UNICA DEL TESORO"/>
    <m/>
    <m/>
    <m/>
    <m/>
    <m/>
    <m/>
    <n v="0"/>
    <n v="1853.32"/>
    <s v="NO_CONCILIADO"/>
  </r>
  <r>
    <x v="0"/>
    <m/>
    <x v="0"/>
    <x v="37"/>
    <s v="O20949970002"/>
    <s v="BOD"/>
    <n v="2094997"/>
    <m/>
    <s v="00099021001 DEPOSITO DE EFECTIVO, DEPOSITANTE: ORLANDO BAUTISTA ACEVEDO, CONCEPTO: DEVOLUCIÓN DEMASIA HABERES MAXIMA REMUNERACIÓN SECTOR PUBLICO, CUENTA DE DEPOSITO: CUENTA UNICA DEL TESORO"/>
    <m/>
    <m/>
    <m/>
    <m/>
    <m/>
    <m/>
    <n v="0"/>
    <n v="2495.0300000000002"/>
    <s v="NO_CONCILIADO"/>
  </r>
  <r>
    <x v="0"/>
    <m/>
    <x v="0"/>
    <x v="37"/>
    <s v="O20949990002"/>
    <s v="BOD"/>
    <n v="2094999"/>
    <m/>
    <s v="00099021001 DEPOSITO DE EFECTIVO, DEPOSITANTE: MIGUEL ANGEL CENTELLAS TERCEROS, CONCEPTO: DEVOLUCIÓN DEMASIA HABERES MAXIMA REMUNERACIÓN SECTOR PUBLICO, CUENTA DE DEPOSITO: CUENTA UNICA DEL TESORO"/>
    <m/>
    <m/>
    <m/>
    <m/>
    <m/>
    <m/>
    <n v="0"/>
    <n v="2103.71"/>
    <s v="NO_CONCILIADO"/>
  </r>
  <r>
    <x v="0"/>
    <m/>
    <x v="0"/>
    <x v="37"/>
    <s v="O20950000002"/>
    <s v="BOD"/>
    <n v="2095000"/>
    <m/>
    <s v="00099021001 DEPOSITO DE EFECTIVO, DEPOSITANTE: MIGUEL ANGEL CENTELLAS TERCEROS, CONCEPTO: DEVOLUCIÓN DEMASIA HABERES MAXIMA REMUNERACIÓN SECTOR PUBLICO, CUENTA DE DEPOSITO: CUENTA UNICA DEL TESORO"/>
    <m/>
    <m/>
    <m/>
    <m/>
    <m/>
    <m/>
    <n v="0"/>
    <n v="2739.07"/>
    <s v="NO_CONCILIADO"/>
  </r>
  <r>
    <x v="69"/>
    <m/>
    <x v="69"/>
    <x v="37"/>
    <s v="O20950010002"/>
    <s v="BOD"/>
    <n v="2095001"/>
    <m/>
    <s v="00548122001 DEPOSITO DE EFECTIVO, DEPOSITANTE: CARLOS PAIRUMANI QUINTANA, CONCEPTO: DEVOLUCIÓN DE VIÁTICOS, CUENTA DE DEPOSITO: CUENTA UNICA DEL TESORO"/>
    <m/>
    <m/>
    <m/>
    <m/>
    <m/>
    <m/>
    <n v="0"/>
    <n v="444"/>
    <s v="NO_CONCILIADO"/>
  </r>
  <r>
    <x v="47"/>
    <m/>
    <x v="47"/>
    <x v="37"/>
    <s v="O20950040002"/>
    <s v="BOD"/>
    <n v="2095004"/>
    <m/>
    <s v="00041031107 DEPOSITO DE EFECTIVO, DEPOSITANTE: GERMAN EINAR MICHEL ESPINOZA, CONCEPTO: DEVOLUCIÓN DE RECURSOS NO UTILIZADOS (PASAJE), CUENTA DE DEPOSITO: CUENTA UNICA DEL TESORO"/>
    <m/>
    <m/>
    <m/>
    <m/>
    <m/>
    <m/>
    <n v="0"/>
    <n v="19"/>
    <s v="NO_CONCILIADO"/>
  </r>
  <r>
    <x v="40"/>
    <m/>
    <x v="40"/>
    <x v="37"/>
    <s v="O20950060002"/>
    <s v="BOD"/>
    <n v="2095006"/>
    <m/>
    <s v="00599012001 DEPOSITO DE EFECTIVO, DEPOSITANTE: EMPRESA BOLIVIANA DE ALIMENTOS Y DERIVADOS - EBA, CONCEPTO: REPOSICIÓN DEL 13% DE LA FACTURA N° 967348, CUENTA DE DEPOSITO: CUENTA UNICA DEL TESORO"/>
    <m/>
    <m/>
    <m/>
    <m/>
    <m/>
    <m/>
    <n v="0"/>
    <n v="346.01"/>
    <s v="NO_CONCILIADO"/>
  </r>
  <r>
    <x v="31"/>
    <m/>
    <x v="31"/>
    <x v="37"/>
    <s v="O20950140002"/>
    <s v="BOD"/>
    <n v="2095014"/>
    <m/>
    <s v="00099021001 DEPOSITO DE EFECTIVO, DEPOSITANTE: JUANA ISABE SANTOS APAZA, CONCEPTO: DEVOLUCION DE RETROACTIVO, CUENTA DE DEPOSITO: CUENTA UNICA DEL TESORO /DJBR."/>
    <m/>
    <m/>
    <m/>
    <m/>
    <m/>
    <m/>
    <n v="0"/>
    <n v="335.42"/>
    <s v="NO_CONCILIADO"/>
  </r>
  <r>
    <x v="31"/>
    <m/>
    <x v="31"/>
    <x v="37"/>
    <s v="O20950230002"/>
    <s v="BOD"/>
    <n v="2095023"/>
    <m/>
    <s v="00099021001 DEPOSITO DE EFECTIVO, DEPOSITANTE: CAMARA DE SENADORES, CONCEPTO: DEVOLUCION POR PAGO EN EXCESO DE BONO ANTIGUEDAD DE LOS MESES ENERO Y FEBRERO DE LA GESTION 2022., CUENTA DE DEPOSITO: CUENTA UNICA DEL TESORO"/>
    <m/>
    <m/>
    <m/>
    <m/>
    <m/>
    <m/>
    <n v="0"/>
    <n v="779.04"/>
    <s v="NO_CONCILIADO"/>
  </r>
  <r>
    <x v="31"/>
    <m/>
    <x v="31"/>
    <x v="37"/>
    <s v="O20950180002"/>
    <s v="BOD"/>
    <n v="2095018"/>
    <m/>
    <s v="00099021001 DEPOSITO DE EFECTIVO, DEPOSITANTE: CAMARA DE SENADORES, CONCEPTO: DEVOLUCION POR PAGO EN EXCESO DEL RETROACTIVO DEL BONO ANTIGUEDAD DE LOS MESES DE ENERO Y FEBRERO, CUENTA DE DEPOSITO: CUENTA UNICA DEL TESORO"/>
    <m/>
    <m/>
    <m/>
    <m/>
    <m/>
    <m/>
    <n v="0"/>
    <n v="30.96"/>
    <s v="NO_CONCILIADO"/>
  </r>
  <r>
    <x v="0"/>
    <m/>
    <x v="0"/>
    <x v="37"/>
    <s v="O20950210002"/>
    <s v="BOD"/>
    <n v="2095021"/>
    <m/>
    <s v="00099021001 DEPOSITO DE EFECTIVO, DEPOSITANTE: PATRICIA MARIELA GONZALES RODRIGUEZ, CONCEPTO: DEVOLUCION DE RETRAOACTIVO, CUENTA DE DEPOSITO: CUENTA UNICA DEL TESORO"/>
    <m/>
    <m/>
    <m/>
    <m/>
    <m/>
    <m/>
    <n v="0"/>
    <n v="55"/>
    <s v="NO_CONCILIADO"/>
  </r>
  <r>
    <x v="31"/>
    <m/>
    <x v="31"/>
    <x v="37"/>
    <s v="O20950220002"/>
    <s v="BOD"/>
    <n v="2095022"/>
    <m/>
    <s v="00099021001 DEPOSITO DE EFECTIVO, DEPOSITANTE: FREDY CRUZ FRANCO ESCALERA, CONCEPTO: DEVOLUCIÓN DEL BONO ANTIGUEDAD MES MARZO - 2022, CUENTA DE DEPOSITO: CUENTA UNICA DEL TESORO /DJBR."/>
    <m/>
    <m/>
    <m/>
    <m/>
    <m/>
    <m/>
    <n v="0"/>
    <n v="73.58"/>
    <s v="NO_CONCILIADO"/>
  </r>
  <r>
    <x v="0"/>
    <m/>
    <x v="0"/>
    <x v="37"/>
    <s v="O20950240002"/>
    <s v="BOD"/>
    <n v="2095024"/>
    <m/>
    <s v="00099021001 DEPOSITO DE EFECTIVO, DEPOSITANTE: FREDY CRUZ FRANCO ESCALERA, CONCEPTO: DEVOLUCIÓN DE RETROACTIVO MES MARZO - 2022, CUENTA DE DEPOSITO: CUENTA UNICA DEL TESORO"/>
    <m/>
    <m/>
    <m/>
    <m/>
    <m/>
    <m/>
    <n v="0"/>
    <n v="2.92"/>
    <s v="NO_CONCILIADO"/>
  </r>
  <r>
    <x v="20"/>
    <m/>
    <x v="20"/>
    <x v="37"/>
    <s v="O20950250002"/>
    <s v="BOD"/>
    <n v="2095025"/>
    <m/>
    <s v="00086011109 DEPOSITO DE EFECTIVO, DEPOSITANTE: HERNAN D. MERUBIA QUIÑONEZ, CONCEPTO: REPOSICION DE CREDENCIAL HERNAN MERUBIA, CUENTA DE DEPOSITO: CUENTA UNICA DEL TESORO"/>
    <m/>
    <m/>
    <m/>
    <m/>
    <m/>
    <m/>
    <n v="0"/>
    <n v="50"/>
    <s v="NO_CONCILIADO"/>
  </r>
  <r>
    <x v="23"/>
    <m/>
    <x v="23"/>
    <x v="37"/>
    <s v="O20950340002"/>
    <s v="BOD"/>
    <n v="2095034"/>
    <m/>
    <s v="00132072001 DEPOSITO DE EFECTIVO, DEPOSITANTE: JOSE LUIS PACHACOPA LLANOS, CONCEPTO: DEVOLUCIÓN DE SALDO NO UTILIZADO DEL PREV.140 SEDEN-ADMINISTRACIÓN RECAUDACIÓN ENVIBOL EN BOLIVIANOS, CUENTA DE DEPOSITO: CUENTA UNICA DEL TESORO"/>
    <m/>
    <m/>
    <m/>
    <m/>
    <m/>
    <m/>
    <n v="0"/>
    <n v="2295"/>
    <s v="NO_CONCILIADO"/>
  </r>
  <r>
    <x v="84"/>
    <m/>
    <x v="84"/>
    <x v="37"/>
    <s v="O20950390002"/>
    <s v="BOD"/>
    <n v="2095039"/>
    <m/>
    <s v="00526012001 DEPOSITO DE EFECTIVO, DEPOSITANTE: JAQUELINE RIVEROS RALDE, CONCEPTO: DEVOLUCION DE SALDO DE FONDOS A RENDIR, CUENTA DE DEPOSITO: CUENTA UNICA DEL TESORO"/>
    <m/>
    <m/>
    <m/>
    <m/>
    <m/>
    <m/>
    <n v="0"/>
    <n v="950"/>
    <s v="NO_CONCILIADO"/>
  </r>
  <r>
    <x v="1"/>
    <m/>
    <x v="1"/>
    <x v="37"/>
    <s v="O20950590002"/>
    <s v="BOD"/>
    <n v="2095059"/>
    <m/>
    <s v="00046171101 DEPOSITO DE EFECTIVO, DEPOSITANTE: SODIPHAR CORPORATION SRL, CONCEPTO: SANCION POR INCUMPLIMIENTO A L ANORMA, SEGUN RES ADM N° S/063 DE FECHA 25 DE JULIO DE 2022, CUENTA DE DEPOSITO: CUENTA UNICA DEL TESORO"/>
    <m/>
    <m/>
    <m/>
    <m/>
    <m/>
    <m/>
    <n v="0"/>
    <n v="1670"/>
    <s v="NO_CONCILIADO"/>
  </r>
  <r>
    <x v="1"/>
    <m/>
    <x v="1"/>
    <x v="37"/>
    <s v="O20950650002"/>
    <s v="BOD"/>
    <n v="2095065"/>
    <m/>
    <s v="00046171101 DEPOSITO DE EFECTIVO, DEPOSITANTE: LIBRA SOLUCIONES MEDICAS, CONCEPTO: SANCION SEGUN RESOLUCION ADMINISTRATIVA S/015 INFRACCION CIERRE INTEMPESTIVO Y FALTA DE LETRERO, CUENTA DE DEPOSITO: CUENTA UNICA DEL TESORO"/>
    <m/>
    <m/>
    <m/>
    <m/>
    <m/>
    <m/>
    <n v="0"/>
    <n v="1500"/>
    <s v="NO_CONCILIADO"/>
  </r>
  <r>
    <x v="0"/>
    <m/>
    <x v="0"/>
    <x v="37"/>
    <s v="O20950830002"/>
    <s v="BOD"/>
    <n v="2095083"/>
    <m/>
    <s v="00099021001 DEPOSITO DE EFECTIVO, DEPOSITANTE: JUANA ISABE SANTOS APAZA, CONCEPTO: DEV. POR PAGO EN EXCESO RETROACTIVO BONO ANTIGUEDAD DE LOS MESES ENE, FEBR, MAR Y ABRIL GESTION 2022, CUENTA DE DEPOSITO: CUENTA UNICA DEL TESORO"/>
    <m/>
    <m/>
    <m/>
    <m/>
    <m/>
    <m/>
    <n v="0"/>
    <n v="13.33"/>
    <s v="NO_CONCILIADO"/>
  </r>
  <r>
    <x v="1"/>
    <m/>
    <x v="1"/>
    <x v="37"/>
    <s v="O20950870002"/>
    <s v="BOD"/>
    <n v="2095087"/>
    <m/>
    <s v="00046171101 DEPOSITO DE EFECTIVO, DEPOSITANTE: IMPORTADORA Y DISTRIBUIDORA PANYSA SRL, CONCEPTO: SANCION JURIDICA, CUENTA DE DEPOSITO: CUENTA UNICA DEL TESORO"/>
    <m/>
    <m/>
    <m/>
    <m/>
    <m/>
    <m/>
    <n v="0"/>
    <n v="500"/>
    <s v="NO_CONCILIADO"/>
  </r>
  <r>
    <x v="1"/>
    <m/>
    <x v="1"/>
    <x v="37"/>
    <s v="O20950900002"/>
    <s v="BOD"/>
    <n v="2095090"/>
    <m/>
    <s v="00046171101 DEPOSITO DE EFECTIVO, DEPOSITANTE: IMPORTADORA Y DISTRIBUIDORA PANYSA SRL, CONCEPTO: SANCION JURIDICA, CUENTA DE DEPOSITO: CUENTA UNICA DEL TESORO"/>
    <m/>
    <m/>
    <m/>
    <m/>
    <m/>
    <m/>
    <n v="0"/>
    <n v="62.22"/>
    <s v="NO_CONCILIADO"/>
  </r>
  <r>
    <x v="1"/>
    <m/>
    <x v="1"/>
    <x v="37"/>
    <s v="O20951070002"/>
    <s v="BOD"/>
    <n v="2095107"/>
    <m/>
    <s v="00046171101 DEPOSITO DE EFECTIVO, DEPOSITANTE: IMPORTADORA Y DISTRIBUIDORA PANYSA SRL, CONCEPTO: SANCION JURIDICA, CUENTA DE DEPOSITO: CUENTA UNICA DEL TESORO"/>
    <m/>
    <m/>
    <m/>
    <m/>
    <m/>
    <m/>
    <n v="0"/>
    <n v="120"/>
    <s v="NO_CONCILIADO"/>
  </r>
  <r>
    <x v="1"/>
    <m/>
    <x v="1"/>
    <x v="37"/>
    <s v="O20951120002"/>
    <s v="BOD"/>
    <n v="2095112"/>
    <m/>
    <s v="00046171101 DEPOSITO DE EFECTIVO, DEPOSITANTE: IMPORTADORA Y DISTRIBUIDORA PANYSA SRL, CONCEPTO: SANCION JURIDICA, CUENTA DE DEPOSITO: CUENTA UNICA DEL TESORO"/>
    <m/>
    <m/>
    <m/>
    <m/>
    <m/>
    <m/>
    <n v="0"/>
    <n v="173.93"/>
    <s v="NO_CONCILIADO"/>
  </r>
  <r>
    <x v="1"/>
    <m/>
    <x v="1"/>
    <x v="37"/>
    <s v="O20951190002"/>
    <s v="BOD"/>
    <n v="2095119"/>
    <m/>
    <s v="00046171101 DEPOSITO DE EFECTIVO, DEPOSITANTE: IMPORTADORA Y DISTRIBUIDORA PANYSA SRL, CONCEPTO: SANCION JURIDICA, CUENTA DE DEPOSITO: CUENTA UNICA DEL TESORO"/>
    <m/>
    <m/>
    <m/>
    <m/>
    <m/>
    <m/>
    <n v="0"/>
    <n v="5000"/>
    <s v="NO_CONCILIADO"/>
  </r>
  <r>
    <x v="1"/>
    <m/>
    <x v="1"/>
    <x v="37"/>
    <s v="O20951280002"/>
    <s v="BOD"/>
    <n v="2095128"/>
    <m/>
    <s v="00046171101 DEPOSITO DE EFECTIVO, DEPOSITANTE: IMPORTADORA Y DISTRIBUIDORA PANYSA SRL, CONCEPTO: SANCION JURIDICA, CUENTA DE DEPOSITO: CUENTA UNICA DEL TESORO"/>
    <m/>
    <m/>
    <m/>
    <m/>
    <m/>
    <m/>
    <n v="0"/>
    <n v="128.88"/>
    <s v="NO_CONCILIADO"/>
  </r>
  <r>
    <x v="1"/>
    <m/>
    <x v="1"/>
    <x v="37"/>
    <s v="O20951370002"/>
    <s v="BOD"/>
    <n v="2095137"/>
    <m/>
    <s v="00046171101 DEPOSITO DE EFECTIVO, DEPOSITANTE: IMPORTADORA Y DISTRIBUIDORA PANYSA SRL, CONCEPTO: SANCION JURIDICA, CUENTA DE DEPOSITO: CUENTA UNICA DEL TESORO"/>
    <m/>
    <m/>
    <m/>
    <m/>
    <m/>
    <m/>
    <n v="0"/>
    <n v="1095.8399999999999"/>
    <s v="NO_CONCILIADO"/>
  </r>
  <r>
    <x v="1"/>
    <m/>
    <x v="1"/>
    <x v="37"/>
    <s v="O20951570002"/>
    <s v="BOD"/>
    <n v="2095157"/>
    <m/>
    <s v="00046171101 DEPOSITO DE EFECTIVO, DEPOSITANTE: IMPORTADORA Y DISTRIBUIDORA PANYSA SRL, CONCEPTO: SANCION JURIDICA, CUENTA DE DEPOSITO: CUENTA UNICA DEL TESORO"/>
    <m/>
    <m/>
    <m/>
    <m/>
    <m/>
    <m/>
    <n v="0"/>
    <n v="23.5"/>
    <s v="NO_CONCILIADO"/>
  </r>
  <r>
    <x v="1"/>
    <m/>
    <x v="1"/>
    <x v="37"/>
    <s v="O20951590002"/>
    <s v="BOD"/>
    <n v="2095159"/>
    <m/>
    <s v="00046171101 DEPOSITO DE EFECTIVO, DEPOSITANTE: IMPORTADORA Y DISTRIBUIDORA PANYSA SRL, CONCEPTO: SANCION JURIDICA, CUENTA DE DEPOSITO: CUENTA UNICA DEL TESORO"/>
    <m/>
    <m/>
    <m/>
    <m/>
    <m/>
    <m/>
    <n v="0"/>
    <n v="1040"/>
    <s v="NO_CONCILIADO"/>
  </r>
  <r>
    <x v="1"/>
    <m/>
    <x v="1"/>
    <x v="37"/>
    <s v="O20951610002"/>
    <s v="BOD"/>
    <n v="2095161"/>
    <m/>
    <s v="00046171101 DEPOSITO DE EFECTIVO, DEPOSITANTE: IMPORTADORA Y DISTRIBUIDORA PANYSA SRL, CONCEPTO: SANCION JURIDICA, CUENTA DE DEPOSITO: CUENTA UNICA DEL TESORO"/>
    <m/>
    <m/>
    <m/>
    <m/>
    <m/>
    <m/>
    <n v="0"/>
    <n v="3459"/>
    <s v="NO_CONCILIADO"/>
  </r>
  <r>
    <x v="1"/>
    <m/>
    <x v="1"/>
    <x v="37"/>
    <s v="O20951830002"/>
    <s v="BOD"/>
    <n v="2095183"/>
    <m/>
    <s v="00046171101 DEPOSITO DE EFECTIVO, DEPOSITANTE: IMPORTADORA Y DISTRIBUIDORA PANYSA SRL, CONCEPTO: SANCION JURIDICA, CUENTA DE DEPOSITO: CUENTA UNICA DEL TESORO"/>
    <m/>
    <m/>
    <m/>
    <m/>
    <m/>
    <m/>
    <n v="0"/>
    <n v="100"/>
    <s v="NO_CONCILIADO"/>
  </r>
  <r>
    <x v="1"/>
    <m/>
    <x v="1"/>
    <x v="37"/>
    <s v="B20949680002"/>
    <s v="BOD"/>
    <n v="2094968"/>
    <m/>
    <s v="00046171101 DEPOSITO DE EFECTIVO, DEPOSITANTE: IMPORTADORA Y DISTRIBUIDORA PANYSA SRL, CONCEPTO: SANCION JURIDICA, CUENTA DE DEPOSITO: CUENTA UNICA DEL TESORO"/>
    <m/>
    <m/>
    <m/>
    <m/>
    <m/>
    <m/>
    <n v="0"/>
    <n v="535772.86"/>
    <s v="NO_CONCILIADO"/>
  </r>
  <r>
    <x v="1"/>
    <m/>
    <x v="1"/>
    <x v="37"/>
    <s v="B20950490002"/>
    <s v="BOD"/>
    <n v="2095049"/>
    <m/>
    <s v="00046171101 DEPOSITO DE EFECTIVO, DEPOSITANTE: IMPORTADORA Y DISTRIBUIDORA PANYSA SRL, CONCEPTO: SANCION JURIDICA, CUENTA DE DEPOSITO: CUENTA UNICA DEL TESORO"/>
    <m/>
    <m/>
    <m/>
    <m/>
    <m/>
    <m/>
    <n v="0"/>
    <n v="808.86"/>
    <s v="NO_CONCILIADO"/>
  </r>
  <r>
    <x v="1"/>
    <m/>
    <x v="1"/>
    <x v="37"/>
    <s v="B20950520002"/>
    <s v="BOD"/>
    <n v="2095052"/>
    <m/>
    <s v="00046171101 DEPOSITO DE EFECTIVO, DEPOSITANTE: IMPORTADORA Y DISTRIBUIDORA PANYSA SRL, CONCEPTO: SANCION JURIDICA, CUENTA DE DEPOSITO: CUENTA UNICA DEL TESORO"/>
    <m/>
    <m/>
    <m/>
    <m/>
    <m/>
    <m/>
    <n v="0"/>
    <n v="100"/>
    <s v="NO_CONCILIADO"/>
  </r>
  <r>
    <x v="1"/>
    <m/>
    <x v="1"/>
    <x v="37"/>
    <s v="B20950550002"/>
    <s v="BOD"/>
    <n v="2095055"/>
    <m/>
    <s v="00046171101 DEPOSITO DE EFECTIVO, DEPOSITANTE: IMPORTADORA Y DISTRIBUIDORA PANYSA SRL, CONCEPTO: SANCION JURIDICA, CUENTA DE DEPOSITO: CUENTA UNICA DEL TESORO"/>
    <m/>
    <m/>
    <m/>
    <m/>
    <m/>
    <m/>
    <n v="0"/>
    <n v="876014.43"/>
    <s v="NO_CONCILIADO"/>
  </r>
  <r>
    <x v="1"/>
    <m/>
    <x v="1"/>
    <x v="37"/>
    <s v="B20950600002"/>
    <s v="BOD"/>
    <n v="2095060"/>
    <m/>
    <s v="00046171101 DEPOSITO DE EFECTIVO, DEPOSITANTE: IMPORTADORA Y DISTRIBUIDORA PANYSA SRL, CONCEPTO: SANCION JURIDICA, CUENTA DE DEPOSITO: CUENTA UNICA DEL TESORO"/>
    <m/>
    <m/>
    <m/>
    <m/>
    <m/>
    <m/>
    <n v="0"/>
    <n v="24201.06"/>
    <s v="NO_CONCILIADO"/>
  </r>
  <r>
    <x v="1"/>
    <m/>
    <x v="1"/>
    <x v="37"/>
    <s v="B20950610002"/>
    <s v="BOD"/>
    <n v="2095061"/>
    <m/>
    <s v="00046171101 DEPOSITO DE EFECTIVO, DEPOSITANTE: IMPORTADORA Y DISTRIBUIDORA PANYSA SRL, CONCEPTO: SANCION JURIDICA, CUENTA DE DEPOSITO: CUENTA UNICA DEL TESORO"/>
    <m/>
    <m/>
    <m/>
    <m/>
    <m/>
    <m/>
    <n v="0"/>
    <n v="5705"/>
    <s v="NO_CONCILIADO"/>
  </r>
  <r>
    <x v="1"/>
    <m/>
    <x v="1"/>
    <x v="37"/>
    <s v="B20950660002"/>
    <s v="BOD"/>
    <n v="2095066"/>
    <m/>
    <s v="00046171101 DEPOSITO DE EFECTIVO, DEPOSITANTE: IMPORTADORA Y DISTRIBUIDORA PANYSA SRL, CONCEPTO: SANCION JURIDICA, CUENTA DE DEPOSITO: CUENTA UNICA DEL TESORO"/>
    <m/>
    <m/>
    <m/>
    <m/>
    <m/>
    <m/>
    <n v="0"/>
    <n v="2202"/>
    <s v="NO_CONCILIADO"/>
  </r>
  <r>
    <x v="1"/>
    <m/>
    <x v="1"/>
    <x v="37"/>
    <s v="B20950750002"/>
    <s v="BOD"/>
    <n v="2095075"/>
    <m/>
    <s v="00046171101 DEPOSITO DE EFECTIVO, DEPOSITANTE: IMPORTADORA Y DISTRIBUIDORA PANYSA SRL, CONCEPTO: SANCION JURIDICA, CUENTA DE DEPOSITO: CUENTA UNICA DEL TESORO"/>
    <m/>
    <m/>
    <m/>
    <m/>
    <m/>
    <m/>
    <n v="0"/>
    <n v="4692"/>
    <s v="NO_CONCILIADO"/>
  </r>
  <r>
    <x v="1"/>
    <m/>
    <x v="1"/>
    <x v="38"/>
    <s v="O20953630002"/>
    <s v="BOD"/>
    <n v="2095363"/>
    <m/>
    <s v="00046171101 DEPOSITO DE EFECTIVO, DEPOSITANTE: IMPORTADORA Y DISTRIBUIDORA PANYSA SRL, CONCEPTO: SANCION JURIDICA, CUENTA DE DEPOSITO: CUENTA UNICA DEL TESORO"/>
    <m/>
    <m/>
    <m/>
    <m/>
    <m/>
    <m/>
    <n v="0"/>
    <n v="3784.91"/>
    <s v="NO_CONCILIADO"/>
  </r>
  <r>
    <x v="1"/>
    <m/>
    <x v="1"/>
    <x v="38"/>
    <s v="O20953640002"/>
    <s v="BOD"/>
    <n v="2095364"/>
    <m/>
    <s v="00046171101 DEPOSITO DE EFECTIVO, DEPOSITANTE: IMPORTADORA Y DISTRIBUIDORA PANYSA SRL, CONCEPTO: SANCION JURIDICA, CUENTA DE DEPOSITO: CUENTA UNICA DEL TESORO"/>
    <m/>
    <m/>
    <m/>
    <m/>
    <m/>
    <m/>
    <n v="0"/>
    <n v="461.7"/>
    <s v="NO_CONCILIADO"/>
  </r>
  <r>
    <x v="1"/>
    <m/>
    <x v="1"/>
    <x v="38"/>
    <s v="O20953650002"/>
    <s v="BOD"/>
    <n v="2095365"/>
    <m/>
    <s v="00046171101 DEPOSITO DE EFECTIVO, DEPOSITANTE: IMPORTADORA Y DISTRIBUIDORA PANYSA SRL, CONCEPTO: SANCION JURIDICA, CUENTA DE DEPOSITO: CUENTA UNICA DEL TESORO"/>
    <m/>
    <m/>
    <m/>
    <m/>
    <m/>
    <m/>
    <n v="0"/>
    <n v="2721.4"/>
    <s v="NO_CONCILIADO"/>
  </r>
  <r>
    <x v="1"/>
    <m/>
    <x v="1"/>
    <x v="38"/>
    <s v="O20953680002"/>
    <s v="BOD"/>
    <n v="2095368"/>
    <m/>
    <s v="00046171101 DEPOSITO DE EFECTIVO, DEPOSITANTE: IMPORTADORA Y DISTRIBUIDORA PANYSA SRL, CONCEPTO: SANCION JURIDICA, CUENTA DE DEPOSITO: CUENTA UNICA DEL TESORO"/>
    <m/>
    <m/>
    <m/>
    <m/>
    <m/>
    <m/>
    <n v="0"/>
    <n v="21.62"/>
    <s v="NO_CONCILIADO"/>
  </r>
  <r>
    <x v="1"/>
    <m/>
    <x v="1"/>
    <x v="38"/>
    <s v="O20953840002"/>
    <s v="BOD"/>
    <n v="2095384"/>
    <m/>
    <s v="00046171101 DEPOSITO DE EFECTIVO, DEPOSITANTE: IMPORTADORA Y DISTRIBUIDORA PANYSA SRL, CONCEPTO: SANCION JURIDICA, CUENTA DE DEPOSITO: CUENTA UNICA DEL TESORO"/>
    <m/>
    <m/>
    <m/>
    <m/>
    <m/>
    <m/>
    <n v="0"/>
    <n v="2138.65"/>
    <s v="NO_CONCILIADO"/>
  </r>
  <r>
    <x v="1"/>
    <m/>
    <x v="1"/>
    <x v="38"/>
    <s v="O20954130002"/>
    <s v="BOD"/>
    <n v="2095413"/>
    <m/>
    <s v="00046171101 DEPOSITO DE EFECTIVO, DEPOSITANTE: IMPORTADORA Y DISTRIBUIDORA PANYSA SRL, CONCEPTO: SANCION JURIDICA, CUENTA DE DEPOSITO: CUENTA UNICA DEL TESORO"/>
    <m/>
    <m/>
    <m/>
    <m/>
    <m/>
    <m/>
    <n v="0"/>
    <n v="2000"/>
    <s v="NO_CONCILIADO"/>
  </r>
  <r>
    <x v="1"/>
    <m/>
    <x v="1"/>
    <x v="38"/>
    <s v="O20954150002"/>
    <s v="BOD"/>
    <n v="2095415"/>
    <m/>
    <s v="00046171101 DEPOSITO DE EFECTIVO, DEPOSITANTE: IMPORTADORA Y DISTRIBUIDORA PANYSA SRL, CONCEPTO: SANCION JURIDICA, CUENTA DE DEPOSITO: CUENTA UNICA DEL TESORO"/>
    <m/>
    <m/>
    <m/>
    <m/>
    <m/>
    <m/>
    <n v="0"/>
    <n v="3432"/>
    <s v="NO_CONCILIADO"/>
  </r>
  <r>
    <x v="1"/>
    <m/>
    <x v="1"/>
    <x v="38"/>
    <s v="O20954200002"/>
    <s v="BOD"/>
    <n v="2095420"/>
    <m/>
    <s v="00046171101 DEPOSITO DE EFECTIVO, DEPOSITANTE: IMPORTADORA Y DISTRIBUIDORA PANYSA SRL, CONCEPTO: SANCION JURIDICA, CUENTA DE DEPOSITO: CUENTA UNICA DEL TESORO"/>
    <m/>
    <m/>
    <m/>
    <m/>
    <m/>
    <m/>
    <n v="0"/>
    <n v="15357.63"/>
    <s v="NO_CONCILIADO"/>
  </r>
  <r>
    <x v="1"/>
    <m/>
    <x v="1"/>
    <x v="38"/>
    <s v="O20954210002"/>
    <s v="BOD"/>
    <n v="2095421"/>
    <m/>
    <s v="00046171101 DEPOSITO DE EFECTIVO, DEPOSITANTE: IMPORTADORA Y DISTRIBUIDORA PANYSA SRL, CONCEPTO: SANCION JURIDICA, CUENTA DE DEPOSITO: CUENTA UNICA DEL TESORO"/>
    <m/>
    <m/>
    <m/>
    <m/>
    <m/>
    <m/>
    <n v="0"/>
    <n v="3000"/>
    <s v="NO_CONCILIADO"/>
  </r>
  <r>
    <x v="1"/>
    <m/>
    <x v="1"/>
    <x v="38"/>
    <s v="O20954280002"/>
    <s v="BOD"/>
    <n v="2095428"/>
    <m/>
    <s v="00046171101 DEPOSITO DE EFECTIVO, DEPOSITANTE: IMPORTADORA Y DISTRIBUIDORA PANYSA SRL, CONCEPTO: SANCION JURIDICA, CUENTA DE DEPOSITO: CUENTA UNICA DEL TESORO"/>
    <m/>
    <m/>
    <m/>
    <m/>
    <m/>
    <m/>
    <n v="0"/>
    <n v="585"/>
    <s v="NO_CONCILIADO"/>
  </r>
  <r>
    <x v="1"/>
    <m/>
    <x v="1"/>
    <x v="38"/>
    <s v="O20954340002"/>
    <s v="BOD"/>
    <n v="2095434"/>
    <m/>
    <s v="00046171101 DEPOSITO DE EFECTIVO, DEPOSITANTE: IMPORTADORA Y DISTRIBUIDORA PANYSA SRL, CONCEPTO: SANCION JURIDICA, CUENTA DE DEPOSITO: CUENTA UNICA DEL TESORO"/>
    <m/>
    <m/>
    <m/>
    <m/>
    <m/>
    <m/>
    <n v="0"/>
    <n v="2880"/>
    <s v="NO_CONCILIADO"/>
  </r>
  <r>
    <x v="1"/>
    <m/>
    <x v="1"/>
    <x v="38"/>
    <s v="O20954360002"/>
    <s v="BOD"/>
    <n v="2095436"/>
    <m/>
    <s v="00046171101 DEPOSITO DE EFECTIVO, DEPOSITANTE: IMPORTADORA Y DISTRIBUIDORA PANYSA SRL, CONCEPTO: SANCION JURIDICA, CUENTA DE DEPOSITO: CUENTA UNICA DEL TESORO"/>
    <m/>
    <m/>
    <m/>
    <m/>
    <m/>
    <m/>
    <n v="0"/>
    <n v="2880"/>
    <s v="NO_CONCILIADO"/>
  </r>
  <r>
    <x v="1"/>
    <m/>
    <x v="1"/>
    <x v="38"/>
    <s v="O20954400002"/>
    <s v="BOD"/>
    <n v="2095440"/>
    <m/>
    <s v="00046171101 DEPOSITO DE EFECTIVO, DEPOSITANTE: IMPORTADORA Y DISTRIBUIDORA PANYSA SRL, CONCEPTO: SANCION JURIDICA, CUENTA DE DEPOSITO: CUENTA UNICA DEL TESORO"/>
    <m/>
    <m/>
    <m/>
    <m/>
    <m/>
    <m/>
    <n v="0"/>
    <n v="2880"/>
    <s v="NO_CONCILIADO"/>
  </r>
  <r>
    <x v="1"/>
    <m/>
    <x v="1"/>
    <x v="38"/>
    <s v="O20954410002"/>
    <s v="BOD"/>
    <n v="2095441"/>
    <m/>
    <s v="00046171101 DEPOSITO DE EFECTIVO, DEPOSITANTE: IMPORTADORA Y DISTRIBUIDORA PANYSA SRL, CONCEPTO: SANCION JURIDICA, CUENTA DE DEPOSITO: CUENTA UNICA DEL TESORO"/>
    <m/>
    <m/>
    <m/>
    <m/>
    <m/>
    <m/>
    <n v="0"/>
    <n v="2880"/>
    <s v="NO_CONCILIADO"/>
  </r>
  <r>
    <x v="1"/>
    <m/>
    <x v="1"/>
    <x v="38"/>
    <s v="O20954430002"/>
    <s v="BOD"/>
    <n v="2095443"/>
    <m/>
    <s v="00046171101 DEPOSITO DE EFECTIVO, DEPOSITANTE: IMPORTADORA Y DISTRIBUIDORA PANYSA SRL, CONCEPTO: SANCION JURIDICA, CUENTA DE DEPOSITO: CUENTA UNICA DEL TESORO"/>
    <m/>
    <m/>
    <m/>
    <m/>
    <m/>
    <m/>
    <n v="0"/>
    <n v="3120"/>
    <s v="NO_CONCILIADO"/>
  </r>
  <r>
    <x v="1"/>
    <m/>
    <x v="1"/>
    <x v="38"/>
    <s v="O20954450002"/>
    <s v="BOD"/>
    <n v="2095445"/>
    <m/>
    <s v="00046171101 DEPOSITO DE EFECTIVO, DEPOSITANTE: IMPORTADORA Y DISTRIBUIDORA PANYSA SRL, CONCEPTO: SANCION JURIDICA, CUENTA DE DEPOSITO: CUENTA UNICA DEL TESORO"/>
    <m/>
    <m/>
    <m/>
    <m/>
    <m/>
    <m/>
    <n v="0"/>
    <n v="3120"/>
    <s v="NO_CONCILIADO"/>
  </r>
  <r>
    <x v="1"/>
    <m/>
    <x v="1"/>
    <x v="38"/>
    <s v="O20954460002"/>
    <s v="BOD"/>
    <n v="2095446"/>
    <m/>
    <s v="00046171101 DEPOSITO DE EFECTIVO, DEPOSITANTE: IMPORTADORA Y DISTRIBUIDORA PANYSA SRL, CONCEPTO: SANCION JURIDICA, CUENTA DE DEPOSITO: CUENTA UNICA DEL TESORO"/>
    <m/>
    <m/>
    <m/>
    <m/>
    <m/>
    <m/>
    <n v="0"/>
    <n v="3120"/>
    <s v="NO_CONCILIADO"/>
  </r>
  <r>
    <x v="1"/>
    <m/>
    <x v="1"/>
    <x v="38"/>
    <s v="O20954480002"/>
    <s v="BOD"/>
    <n v="2095448"/>
    <m/>
    <s v="00046171101 DEPOSITO DE EFECTIVO, DEPOSITANTE: IMPORTADORA Y DISTRIBUIDORA PANYSA SRL, CONCEPTO: SANCION JURIDICA, CUENTA DE DEPOSITO: CUENTA UNICA DEL TESORO"/>
    <m/>
    <m/>
    <m/>
    <m/>
    <m/>
    <m/>
    <n v="0"/>
    <n v="3120"/>
    <s v="NO_CONCILIADO"/>
  </r>
  <r>
    <x v="1"/>
    <m/>
    <x v="1"/>
    <x v="38"/>
    <s v="O20954490002"/>
    <s v="BOD"/>
    <n v="2095449"/>
    <m/>
    <s v="00046171101 DEPOSITO DE EFECTIVO, DEPOSITANTE: IMPORTADORA Y DISTRIBUIDORA PANYSA SRL, CONCEPTO: SANCION JURIDICA, CUENTA DE DEPOSITO: CUENTA UNICA DEL TESORO"/>
    <m/>
    <m/>
    <m/>
    <m/>
    <m/>
    <m/>
    <n v="0"/>
    <n v="3001"/>
    <s v="NO_CONCILIADO"/>
  </r>
  <r>
    <x v="1"/>
    <m/>
    <x v="1"/>
    <x v="38"/>
    <s v="O20954510002"/>
    <s v="BOD"/>
    <n v="2095451"/>
    <m/>
    <s v="00046171101 DEPOSITO DE EFECTIVO, DEPOSITANTE: IMPORTADORA Y DISTRIBUIDORA PANYSA SRL, CONCEPTO: SANCION JURIDICA, CUENTA DE DEPOSITO: CUENTA UNICA DEL TESORO"/>
    <m/>
    <m/>
    <m/>
    <m/>
    <m/>
    <m/>
    <n v="0"/>
    <n v="1081"/>
    <s v="NO_CONCILIADO"/>
  </r>
  <r>
    <x v="1"/>
    <m/>
    <x v="1"/>
    <x v="38"/>
    <s v="O20954800002"/>
    <s v="BOD"/>
    <n v="2095480"/>
    <m/>
    <s v="00046171101 DEPOSITO DE EFECTIVO, DEPOSITANTE: IMPORTADORA Y DISTRIBUIDORA PANYSA SRL, CONCEPTO: SANCION JURIDICA, CUENTA DE DEPOSITO: CUENTA UNICA DEL TESORO"/>
    <m/>
    <m/>
    <m/>
    <m/>
    <m/>
    <m/>
    <n v="0"/>
    <n v="500"/>
    <s v="NO_CONCILIADO"/>
  </r>
  <r>
    <x v="1"/>
    <m/>
    <x v="1"/>
    <x v="38"/>
    <s v="O20954920002"/>
    <s v="BOD"/>
    <n v="2095492"/>
    <m/>
    <s v="00046171101 DEPOSITO DE EFECTIVO, DEPOSITANTE: IMPORTADORA Y DISTRIBUIDORA PANYSA SRL, CONCEPTO: SANCION JURIDICA, CUENTA DE DEPOSITO: CUENTA UNICA DEL TESORO"/>
    <m/>
    <m/>
    <m/>
    <m/>
    <m/>
    <m/>
    <n v="0"/>
    <n v="672.72"/>
    <s v="NO_CONCILIADO"/>
  </r>
  <r>
    <x v="1"/>
    <m/>
    <x v="1"/>
    <x v="38"/>
    <s v="O20954930002"/>
    <s v="BOD"/>
    <n v="2095493"/>
    <m/>
    <s v="00046171101 DEPOSITO DE EFECTIVO, DEPOSITANTE: IMPORTADORA Y DISTRIBUIDORA PANYSA SRL, CONCEPTO: SANCION JURIDICA, CUENTA DE DEPOSITO: CUENTA UNICA DEL TESORO"/>
    <m/>
    <m/>
    <m/>
    <m/>
    <m/>
    <m/>
    <n v="0"/>
    <n v="54"/>
    <s v="NO_CONCILIADO"/>
  </r>
  <r>
    <x v="1"/>
    <m/>
    <x v="1"/>
    <x v="38"/>
    <s v="O20955030002"/>
    <s v="BOD"/>
    <n v="2095503"/>
    <m/>
    <s v="00046171101 DEPOSITO DE EFECTIVO, DEPOSITANTE: IMPORTADORA Y DISTRIBUIDORA PANYSA SRL, CONCEPTO: SANCION JURIDICA, CUENTA DE DEPOSITO: CUENTA UNICA DEL TESORO"/>
    <m/>
    <m/>
    <m/>
    <m/>
    <m/>
    <m/>
    <n v="0"/>
    <n v="840"/>
    <s v="NO_CONCILIADO"/>
  </r>
  <r>
    <x v="1"/>
    <m/>
    <x v="1"/>
    <x v="38"/>
    <s v="O20955050002"/>
    <s v="BOD"/>
    <n v="2095505"/>
    <m/>
    <s v="00046171101 DEPOSITO DE EFECTIVO, DEPOSITANTE: IMPORTADORA Y DISTRIBUIDORA PANYSA SRL, CONCEPTO: SANCION JURIDICA, CUENTA DE DEPOSITO: CUENTA UNICA DEL TESORO"/>
    <m/>
    <m/>
    <m/>
    <m/>
    <m/>
    <m/>
    <n v="0"/>
    <n v="81303.460000000006"/>
    <s v="NO_CONCILIADO"/>
  </r>
  <r>
    <x v="1"/>
    <m/>
    <x v="1"/>
    <x v="38"/>
    <s v="O20955140002"/>
    <s v="BOD"/>
    <n v="2095514"/>
    <m/>
    <s v="00046171101 DEPOSITO DE EFECTIVO, DEPOSITANTE: IMPORTADORA Y DISTRIBUIDORA PANYSA SRL, CONCEPTO: SANCION JURIDICA, CUENTA DE DEPOSITO: CUENTA UNICA DEL TESORO"/>
    <m/>
    <m/>
    <m/>
    <m/>
    <m/>
    <m/>
    <n v="0"/>
    <n v="270"/>
    <s v="NO_CONCILIADO"/>
  </r>
  <r>
    <x v="1"/>
    <m/>
    <x v="1"/>
    <x v="38"/>
    <s v="O20955310002"/>
    <s v="BOD"/>
    <n v="2095531"/>
    <m/>
    <s v="00046171101 DEPOSITO DE EFECTIVO, DEPOSITANTE: IMPORTADORA Y DISTRIBUIDORA PANYSA SRL, CONCEPTO: SANCION JURIDICA, CUENTA DE DEPOSITO: CUENTA UNICA DEL TESORO"/>
    <m/>
    <m/>
    <m/>
    <m/>
    <m/>
    <m/>
    <n v="0"/>
    <n v="6400"/>
    <s v="NO_CONCILIADO"/>
  </r>
  <r>
    <x v="1"/>
    <m/>
    <x v="1"/>
    <x v="38"/>
    <s v="O20955550002"/>
    <s v="BOD"/>
    <n v="2095555"/>
    <m/>
    <s v="00046171101 DEPOSITO DE EFECTIVO, DEPOSITANTE: IMPORTADORA Y DISTRIBUIDORA PANYSA SRL, CONCEPTO: SANCION JURIDICA, CUENTA DE DEPOSITO: CUENTA UNICA DEL TESORO"/>
    <m/>
    <m/>
    <m/>
    <m/>
    <m/>
    <m/>
    <n v="0"/>
    <n v="10455"/>
    <s v="NO_CONCILIADO"/>
  </r>
  <r>
    <x v="1"/>
    <m/>
    <x v="1"/>
    <x v="38"/>
    <s v="O20955850002"/>
    <s v="BOD"/>
    <n v="2095585"/>
    <m/>
    <s v="00046171101 DEPOSITO DE EFECTIVO, DEPOSITANTE: IMPORTADORA Y DISTRIBUIDORA PANYSA SRL, CONCEPTO: SANCION JURIDICA, CUENTA DE DEPOSITO: CUENTA UNICA DEL TESORO"/>
    <m/>
    <m/>
    <m/>
    <m/>
    <m/>
    <m/>
    <n v="0"/>
    <n v="600"/>
    <s v="NO_CONCILIADO"/>
  </r>
  <r>
    <x v="1"/>
    <m/>
    <x v="1"/>
    <x v="38"/>
    <s v="B20954140002"/>
    <s v="BOD"/>
    <n v="2095414"/>
    <m/>
    <s v="00046171101 DEPOSITO DE EFECTIVO, DEPOSITANTE: IMPORTADORA Y DISTRIBUIDORA PANYSA SRL, CONCEPTO: SANCION JURIDICA, CUENTA DE DEPOSITO: CUENTA UNICA DEL TESORO"/>
    <m/>
    <m/>
    <m/>
    <m/>
    <m/>
    <m/>
    <n v="0"/>
    <n v="4627.62"/>
    <s v="NO_CONCILIADO"/>
  </r>
  <r>
    <x v="1"/>
    <m/>
    <x v="1"/>
    <x v="38"/>
    <s v="B20954180002"/>
    <s v="BOD"/>
    <n v="2095418"/>
    <m/>
    <s v="00046171101 DEPOSITO DE EFECTIVO, DEPOSITANTE: IMPORTADORA Y DISTRIBUIDORA PANYSA SRL, CONCEPTO: SANCION JURIDICA, CUENTA DE DEPOSITO: CUENTA UNICA DEL TESORO"/>
    <m/>
    <m/>
    <m/>
    <m/>
    <m/>
    <m/>
    <n v="0"/>
    <n v="3812.23"/>
    <s v="NO_CONCILIADO"/>
  </r>
  <r>
    <x v="1"/>
    <m/>
    <x v="1"/>
    <x v="38"/>
    <s v="B20954190002"/>
    <s v="BOD"/>
    <n v="2095419"/>
    <m/>
    <s v="00046171101 DEPOSITO DE EFECTIVO, DEPOSITANTE: IMPORTADORA Y DISTRIBUIDORA PANYSA SRL, CONCEPTO: SANCION JURIDICA, CUENTA DE DEPOSITO: CUENTA UNICA DEL TESORO"/>
    <m/>
    <m/>
    <m/>
    <m/>
    <m/>
    <m/>
    <n v="0"/>
    <n v="140"/>
    <s v="NO_CONCILIADO"/>
  </r>
  <r>
    <x v="1"/>
    <m/>
    <x v="1"/>
    <x v="38"/>
    <s v="B20954300002"/>
    <s v="BOD"/>
    <n v="2095430"/>
    <m/>
    <s v="00046171101 DEPOSITO DE EFECTIVO, DEPOSITANTE: IMPORTADORA Y DISTRIBUIDORA PANYSA SRL, CONCEPTO: SANCION JURIDICA, CUENTA DE DEPOSITO: CUENTA UNICA DEL TESORO"/>
    <m/>
    <m/>
    <m/>
    <m/>
    <m/>
    <m/>
    <n v="0"/>
    <n v="848.44"/>
    <s v="NO_CONCILIADO"/>
  </r>
  <r>
    <x v="1"/>
    <m/>
    <x v="1"/>
    <x v="38"/>
    <s v="B20954420002"/>
    <s v="BOD"/>
    <n v="2095442"/>
    <m/>
    <s v="00046171101 DEPOSITO DE EFECTIVO, DEPOSITANTE: IMPORTADORA Y DISTRIBUIDORA PANYSA SRL, CONCEPTO: SANCION JURIDICA, CUENTA DE DEPOSITO: CUENTA UNICA DEL TESORO"/>
    <m/>
    <m/>
    <m/>
    <m/>
    <m/>
    <m/>
    <n v="0"/>
    <n v="416.62"/>
    <s v="NO_CONCILIADO"/>
  </r>
  <r>
    <x v="1"/>
    <m/>
    <x v="1"/>
    <x v="38"/>
    <s v="B20954730002"/>
    <s v="BOD"/>
    <n v="2095473"/>
    <m/>
    <s v="00046171101 DEPOSITO DE EFECTIVO, DEPOSITANTE: IMPORTADORA Y DISTRIBUIDORA PANYSA SRL, CONCEPTO: SANCION JURIDICA, CUENTA DE DEPOSITO: CUENTA UNICA DEL TESORO"/>
    <m/>
    <m/>
    <m/>
    <m/>
    <m/>
    <m/>
    <n v="0"/>
    <n v="251820"/>
    <s v="NO_CONCILIADO"/>
  </r>
  <r>
    <x v="1"/>
    <m/>
    <x v="1"/>
    <x v="38"/>
    <s v="B20954740002"/>
    <s v="BOD"/>
    <n v="2095474"/>
    <m/>
    <s v="00046171101 DEPOSITO DE EFECTIVO, DEPOSITANTE: IMPORTADORA Y DISTRIBUIDORA PANYSA SRL, CONCEPTO: SANCION JURIDICA, CUENTA DE DEPOSITO: CUENTA UNICA DEL TESORO"/>
    <m/>
    <m/>
    <m/>
    <m/>
    <m/>
    <m/>
    <n v="0"/>
    <n v="23400"/>
    <s v="NO_CONCILIADO"/>
  </r>
  <r>
    <x v="1"/>
    <m/>
    <x v="1"/>
    <x v="38"/>
    <s v="B20954780002"/>
    <s v="BOD"/>
    <n v="2095478"/>
    <m/>
    <s v="00046171101 DEPOSITO DE EFECTIVO, DEPOSITANTE: IMPORTADORA Y DISTRIBUIDORA PANYSA SRL, CONCEPTO: SANCION JURIDICA, CUENTA DE DEPOSITO: CUENTA UNICA DEL TESORO"/>
    <m/>
    <m/>
    <m/>
    <m/>
    <m/>
    <m/>
    <n v="0"/>
    <n v="85931.71"/>
    <s v="NO_CONCILIADO"/>
  </r>
  <r>
    <x v="1"/>
    <m/>
    <x v="1"/>
    <x v="38"/>
    <s v="B20954810002"/>
    <s v="BOD"/>
    <n v="2095481"/>
    <m/>
    <s v="00046171101 DEPOSITO DE EFECTIVO, DEPOSITANTE: IMPORTADORA Y DISTRIBUIDORA PANYSA SRL, CONCEPTO: SANCION JURIDICA, CUENTA DE DEPOSITO: CUENTA UNICA DEL TESORO"/>
    <m/>
    <m/>
    <m/>
    <m/>
    <m/>
    <m/>
    <n v="0"/>
    <n v="180090"/>
    <s v="NO_CONCILIADO"/>
  </r>
  <r>
    <x v="1"/>
    <m/>
    <x v="1"/>
    <x v="38"/>
    <s v="B20954830002"/>
    <s v="BOD"/>
    <n v="2095483"/>
    <m/>
    <s v="00046171101 DEPOSITO DE EFECTIVO, DEPOSITANTE: IMPORTADORA Y DISTRIBUIDORA PANYSA SRL, CONCEPTO: SANCION JURIDICA, CUENTA DE DEPOSITO: CUENTA UNICA DEL TESORO"/>
    <m/>
    <m/>
    <m/>
    <m/>
    <m/>
    <m/>
    <n v="0"/>
    <n v="150000"/>
    <s v="NO_CONCILIADO"/>
  </r>
  <r>
    <x v="1"/>
    <m/>
    <x v="1"/>
    <x v="38"/>
    <s v="B20954870002"/>
    <s v="BOD"/>
    <n v="2095487"/>
    <m/>
    <s v="00046171101 DEPOSITO DE EFECTIVO, DEPOSITANTE: IMPORTADORA Y DISTRIBUIDORA PANYSA SRL, CONCEPTO: SANCION JURIDICA, CUENTA DE DEPOSITO: CUENTA UNICA DEL TESORO"/>
    <m/>
    <m/>
    <m/>
    <m/>
    <m/>
    <m/>
    <n v="0"/>
    <n v="1200165.94"/>
    <s v="NO_CONCILIADO"/>
  </r>
  <r>
    <x v="37"/>
    <m/>
    <x v="37"/>
    <x v="21"/>
    <s v="Q17561240002"/>
    <s v="CRV"/>
    <n v="1756124"/>
    <m/>
    <s v="NUMERO DE LIBRETA CUT: 00283012001 OPERACIÓN E18 TRANSFERENCIA DEL SISTEMA FINANCIERO POR CUENTA DE TERCEROS A LA CUT SOL. ESC. DE ALMACENERA BOLIVIANA S.A."/>
    <m/>
    <m/>
    <m/>
    <m/>
    <m/>
    <m/>
    <n v="0"/>
    <n v="285399.39"/>
    <s v="NO_CONCILIADO"/>
  </r>
  <r>
    <x v="55"/>
    <m/>
    <x v="55"/>
    <x v="21"/>
    <s v="Q17564750002"/>
    <s v="CRV"/>
    <n v="1756475"/>
    <m/>
    <s v="NUMERO DE LIBRETA CUT: 03420102001 OPERACIÓN E18 TRANSFERENCIA DEL SISTEMA FINANCIERO POR CUENTA DE TERCEROS A LA CUT TRANSFERENCIA DE RECURSOS DEL FIDEICOMISO AEVIVIENDA"/>
    <m/>
    <m/>
    <m/>
    <m/>
    <m/>
    <m/>
    <n v="0"/>
    <n v="1176770.5600000001"/>
    <s v="NO_CONCILIADO"/>
  </r>
  <r>
    <x v="44"/>
    <m/>
    <x v="44"/>
    <x v="21"/>
    <s v="G21574880002"/>
    <s v="CRV"/>
    <n v="2157488"/>
    <m/>
    <s v="PAGO PRÉSTAMO IDA 2134-BO VCTO. 01-02-2023 POR CUENTA DE BANCO DE DESARROLLO , VALOR 01-02-2023 CAPITAL BS 524.823,23 INTERESES BS 78.723,50 LIBRETA NRO.00099021001 - TGN - RECURSOS ORDINARIOS - ALIVIO MDRI"/>
    <m/>
    <m/>
    <m/>
    <m/>
    <m/>
    <m/>
    <n v="0"/>
    <n v="603546.73"/>
    <s v="NO_CONCILIADO"/>
  </r>
  <r>
    <x v="23"/>
    <m/>
    <x v="23"/>
    <x v="21"/>
    <s v="S10535240001"/>
    <s v="COB"/>
    <n v="1053524"/>
    <m/>
    <s v="||AMPLIACION DE VALIDEZ 0,15% S/USD134.089,55.-POR 31 DIAS,COMISION ENMIENDA LC BS220.-REEMB.GSTS.COMUNICACION BS220.-Y EMISION COMP.CONTABLE BS50.-,S/G NOTA SEDEM/GG/EB/ORU N°0047/2023,30/01/23.REF.:I-2022-07 P/C ECEBOL A/F INGENIERIA LOGISTICA PERU E.I.R.L. LIB.00132032001 ECEBOL - GESTION OPERATIVA REF.:COMISIONES ENMIENDA 4 LC I-2022-07"/>
    <m/>
    <m/>
    <m/>
    <m/>
    <m/>
    <m/>
    <n v="608.82000000000005"/>
    <n v="0"/>
    <s v="NO_CONCILIADO"/>
  </r>
  <r>
    <x v="24"/>
    <m/>
    <x v="24"/>
    <x v="21"/>
    <s v="S10535410001"/>
    <s v="COB"/>
    <n v="1053541"/>
    <m/>
    <s v="||REGISTRO COBRO COMISION ENMIENDA CARTA DE CREDITO STANDBY BS220.- Y EMISION COMP. CONTABLE BS50.- REF: 10000LG000282800 (BCB:SB-R-2017-28) A/F ADMINISTRADORA BOLIVIANA DE CARRETERAS, S/G SWIFT N°1625, 31/1/2023. LIB:00291012002 ABC-RECURSOS PROPIOS, REF: COMIS. AVISO ENMIENDA SB-R-2017-28"/>
    <m/>
    <m/>
    <m/>
    <m/>
    <m/>
    <m/>
    <n v="270"/>
    <n v="0"/>
    <s v="NO_CONCILIADO"/>
  </r>
  <r>
    <x v="24"/>
    <m/>
    <x v="24"/>
    <x v="21"/>
    <s v="S10535440001"/>
    <s v="COB"/>
    <n v="1053544"/>
    <m/>
    <s v="||REGISTRO COBRO COMISION ENMIENDA CARTA DE CREDITO STANDBY BS220.- Y EMISION COMP. CONTABLE BS50.- REF: 10000LG000313300 (BCB:SB-R-2017-53) A/F ADMINISTRADORA BOLIVIANA DE CARRETERAS, S/G SWIFT N°1626, 31/1/2023. LIB:00291012002 ABC-RECURSOS PROPIOS, REF: COMIS. AVISO ENMIENDA SB-R-2017-53"/>
    <m/>
    <m/>
    <m/>
    <m/>
    <m/>
    <m/>
    <n v="270"/>
    <n v="0"/>
    <s v="NO_CONCILIADO"/>
  </r>
  <r>
    <x v="17"/>
    <m/>
    <x v="17"/>
    <x v="21"/>
    <s v="S10535600001"/>
    <s v="COB"/>
    <n v="1053560"/>
    <m/>
    <s v="||COMISION TRANSFERENCIA FONDOS AL EXTERIOR 0,10% S/USD 61.974,93 REEM. GASTOS COMUNICACION BS220.- Y EMISION COMPROBANTE CONTABLE BS50.- REF: PAGO 4 C.C. I-2022-29 EMP. PUB. QUIPUS A/F GREAT CHIN LIMITED EN COMPLEMENTO A COMPROBANTE S-1053559 DE LA FECHA. LIB:00590019201 EPNE - QUIPUS REF: COMISIONES PAGO N° 4 CC I-2022-29"/>
    <m/>
    <m/>
    <m/>
    <m/>
    <m/>
    <m/>
    <n v="695.11"/>
    <n v="0"/>
    <s v="NO_CONCILIADO"/>
  </r>
  <r>
    <x v="17"/>
    <m/>
    <x v="17"/>
    <x v="21"/>
    <s v="S10535580001"/>
    <s v="COB"/>
    <n v="1053558"/>
    <m/>
    <s v="||COMISION TRANSFERENCIA FONDOS AL EXTERIOR 0,10% S/USD 3.492,28 REEM. GASTOS COMUNICACION BS220.- Y EMISION COMPROBANTE CONTABLE BS50.- REF: PAGO 3 C.C. I-2022-29 EMP. PUB. QUIPUS A/F GREAT CHIN LIMITED EN COMPLEMENTO A COMPROBANTE S-1053557 DE LA FECHA. LIB:00590019201 EPNE - QUIPUS REF: COMISIONES PAGO N° 3 CC I-2022-29"/>
    <m/>
    <m/>
    <m/>
    <m/>
    <m/>
    <m/>
    <n v="293.94"/>
    <n v="0"/>
    <s v="NO_CONCILIADO"/>
  </r>
  <r>
    <x v="7"/>
    <m/>
    <x v="7"/>
    <x v="21"/>
    <s v="S10535450003"/>
    <s v="COB"/>
    <n v="1053545"/>
    <m/>
    <s v="||TRANSFERENCIA DE FONDOS S/G. MENSAJES SWIFT NROS. 1722 Y 1718 DE LA FECHA, Y NOTA REMITIDA POR NAVEGACIÓN AEREA Y AEROPUERTOS BOLIVIANOS CITE: NAABOL-DNAF/N°0112/2022 DE FECHA 30/03/2022 (HRE-TGL-4950) (SECTOR PÚBLICO - SOBREVUELOS). DÉBITO DE LA LIBRETA 00389012001 NAABOL-ADMINISTRACION, REPOSICIÓN ÚTILES DE ESCRITORIO."/>
    <m/>
    <m/>
    <m/>
    <m/>
    <m/>
    <m/>
    <n v="50"/>
    <n v="0"/>
    <s v="NO_CONCILIADO"/>
  </r>
  <r>
    <x v="45"/>
    <m/>
    <x v="45"/>
    <x v="21"/>
    <s v="S10535460003"/>
    <s v="COB"/>
    <n v="1053546"/>
    <m/>
    <s v="||TRANSFERENCIA DEL EXTERIOR SEGUN MENSAJES SWIFT NROS. 1687 Y 1686 DE LA FECHA Y NOTA CITE: DGAC-10774/2022 DE FECHA 31/03/2022. (HRE-TGL-5031) REMITIDA POR DIRECCIÓN GENERAL DE AERONAUTICA CIVIL. (SECTOR PÚBLICO - SOBREVUELOS). DEBITO DE LA LIBRETA 0117012001 DGAC, REPOSICIÓN DE ÚTILES DE ESCRITORIO"/>
    <m/>
    <m/>
    <m/>
    <m/>
    <m/>
    <m/>
    <n v="50"/>
    <n v="0"/>
    <s v="NO_CONCILIADO"/>
  </r>
  <r>
    <x v="45"/>
    <m/>
    <x v="45"/>
    <x v="21"/>
    <s v="S10535550003"/>
    <s v="COB"/>
    <n v="1053555"/>
    <m/>
    <s v="||TRANSFERENCIA DE FONDOS SEGÚN MENSAJES SWIFT N°1719 Y 1717 DE LA FECHA Y NOTA CITE: DGAC-10774/2022 (HRE-TGL-5031) DE FECHA 31/3/2022 DE LA DIRECCIÓN GENERAL DE AERONÁUTICA CIVIL. (SECTOR PÚBLICO-SOBREVUELOS). DÉBITO DE LA LIBRETA 0117012001 DGAC, REPOSICIÓN DE ÚTILES DE ESCRITORIO."/>
    <m/>
    <m/>
    <m/>
    <m/>
    <m/>
    <m/>
    <n v="50"/>
    <n v="0"/>
    <s v="NO_CONCILIADO"/>
  </r>
  <r>
    <x v="10"/>
    <m/>
    <x v="10"/>
    <x v="21"/>
    <s v="S10535930002"/>
    <s v="CRV"/>
    <n v="1053593"/>
    <m/>
    <s v="||REGULARIZACION DE NUESTRA OPERACION N° 1052647 DE FECHA 20/1/2023 S/G. NOTA CITE: MDRYT/INIAF/DAF/UFIN/N°06/2023 DE LA FECHA (HRE-TGL-1899) ENVIADA POR INSTITUTO NACIONAL DE INNOVACION AGROPECUARIA Y FORESTAL (SECTOR PUBLICO-DONACIONES). A LA LIBRETA N°00222018014 INIAF-CIMMYT PLATAFORMA DE FENOTIPADO EN CAMPO. POR CUENTA DE CIMMYT"/>
    <m/>
    <m/>
    <m/>
    <m/>
    <m/>
    <m/>
    <n v="0"/>
    <n v="34300"/>
    <s v="NO_CONCILIADO"/>
  </r>
  <r>
    <x v="10"/>
    <m/>
    <x v="10"/>
    <x v="21"/>
    <s v="S10535930003"/>
    <s v="COB"/>
    <n v="1053593"/>
    <m/>
    <s v="||REGULARIZACION DE NUESTRA OPERACION N° 1052647 DE FECHA 20/1/2023 S/G. NOTA CITE: MDRYT/INIAF/DAF/UFIN/N°06/2023 DE LA FECHA (HRE-TGL-1899) ENVIADA POR INSTITUTO NACIONAL DE INNOVACION AGROPECUARIA Y FORESTAL (SECTOR PUBLICO-DONACIONES). DÉBITO DE LA LIBRETA 00222012001 INIAF-A NIVEL NACIONAL. REPOSICION DE UTILES DE ESCRITORIO"/>
    <m/>
    <m/>
    <m/>
    <m/>
    <m/>
    <m/>
    <n v="50"/>
    <n v="0"/>
    <s v="NO_CONCILIADO"/>
  </r>
  <r>
    <x v="9"/>
    <m/>
    <x v="9"/>
    <x v="21"/>
    <s v="S10535970001"/>
    <s v="COB"/>
    <n v="1053597"/>
    <m/>
    <s v="'COBRO DE'||ÚTILES DE ESCRITORIO POR EL COMPROBANTE NRO.1053596 DE LA FECHA S/G. NOTA CITE GAFC-0301/DF0C/URTE-0009/2023 ENVIADA POR YACIMIENTOS PETROLIFEROS FISCALES BOLIVIANOS DEBITO DE LA LIBRETA 00513022001 YPFB  OPERACIONES"/>
    <m/>
    <m/>
    <m/>
    <m/>
    <m/>
    <m/>
    <n v="50"/>
    <n v="0"/>
    <s v="NO_CONCILIADO"/>
  </r>
  <r>
    <x v="9"/>
    <m/>
    <x v="9"/>
    <x v="21"/>
    <s v="S10535950001"/>
    <s v="COB"/>
    <n v="1053595"/>
    <m/>
    <s v="'COBRO DE'||ÚTILES DE ESCRITORIO POR EL COMPROBANTE NRO. 1053594 DE LA FECHA S/G. NOTA GAFC-0301/DFOC/URTE-0009/2023 (HRE-TGL-1905) DEBITO DE LA LIBRETA 00513022001 YPFB  OPERACIONES"/>
    <m/>
    <m/>
    <m/>
    <m/>
    <m/>
    <m/>
    <n v="50"/>
    <n v="0"/>
    <s v="NO_CONCILIADO"/>
  </r>
  <r>
    <x v="48"/>
    <m/>
    <x v="48"/>
    <x v="21"/>
    <s v="S10536000001"/>
    <s v="COB"/>
    <n v="1053600"/>
    <m/>
    <s v="COBRO DE||ÚTILES DE ESCRITORIO POR ELABORACION DEL COMPROBANTE CONTABLE N°1053599 POR PAGO ANTICIPADO DE CAP. E INTERESES DEL CRED. EXTRA. AL FNDR CONTRATO SANO N° 350/2015 Y MODIF, SG CITE: DE-GEF-LCR-DYF-0687-CAR/23 COSTO ÚTILES DE ESCRITORIO DE LA CUT N° 3987 LIBRETA N° 00862012001 FNDR-ADMINISTRACION"/>
    <m/>
    <m/>
    <m/>
    <m/>
    <m/>
    <m/>
    <n v="50"/>
    <n v="0"/>
    <s v="NO_CONCILIADO"/>
  </r>
  <r>
    <x v="5"/>
    <m/>
    <x v="5"/>
    <x v="22"/>
    <s v="J05358620002"/>
    <s v="NTE"/>
    <n v="5145057"/>
    <m/>
    <s v="A:00099021001 A:00099021001 Transferencia que realizamos a solicitud de la Unidad de Administración e Información Salarial mediante nota CITE: MEFP/VTCP/DGPOT/UAIS/No.124/2023, informe MEFP/VTCP/DGPOT/UAIS/No.8/2023 para la reversión definitiva de las boletas de pago por el SENASIR en el comprobante de pago No.71950 (H.R.6-30147-R)."/>
    <m/>
    <m/>
    <m/>
    <m/>
    <m/>
    <m/>
    <n v="0"/>
    <n v="2481921"/>
    <s v="NO_CONCILIADO"/>
  </r>
  <r>
    <x v="28"/>
    <m/>
    <x v="28"/>
    <x v="22"/>
    <s v="Q17570530002"/>
    <s v="CRV"/>
    <n v="1757053"/>
    <m/>
    <s v="NUMERO DE LIBRETA CUT: 00099021001 OPERACIÓN E75 TRANSFERENCIA DE LA CUENTA FISCAL BUN A LA CUT EN MN TRANSFERENCIA DE FONDOS A SOLICITUD DE: GOBIERNO AUTONOMO DEPARTAMENTAL DE ORURO, CITE: GAD-ORU/SDAFP/UF/ATCP/CE-0011/2023 CUENTA CUT 3987 LIBRETA NÂ° 00099021001 TGN-RECURSOS ORDINARIOS, A FA"/>
    <m/>
    <m/>
    <m/>
    <m/>
    <m/>
    <m/>
    <n v="0"/>
    <n v="586282"/>
    <s v="NO_CONCILIADO"/>
  </r>
  <r>
    <x v="28"/>
    <m/>
    <x v="28"/>
    <x v="22"/>
    <s v="Q17570520002"/>
    <s v="CRV"/>
    <n v="1757052"/>
    <m/>
    <s v="NUMERO DE LIBRETA CUT: 00099021001 OPERACIÓN E75 TRANSFERENCIA DE LA CUENTA FISCAL BUN A LA CUT EN MN TRANSFERENCIA DE FONDOS A SOLICITUD DE: GOB.AUTONOMO MCPAL. UYUNI CITE: OF/GAMU/DESP MAE NÂ°0021/2023 CTA. 3987 LIBRETA NÂ°00099021001 TGN RECURSOS ORDINARIOS"/>
    <m/>
    <m/>
    <m/>
    <m/>
    <m/>
    <m/>
    <n v="0"/>
    <n v="25356"/>
    <s v="NO_CONCILIADO"/>
  </r>
  <r>
    <x v="24"/>
    <m/>
    <x v="24"/>
    <x v="22"/>
    <s v="S10536790001"/>
    <s v="COB"/>
    <n v="1053679"/>
    <m/>
    <s v="||REGISTRO COBRO COMISION AVISO ENMIENDA CARTA DE CREDITO STANDBY BS220.-Y EMISION COMP.CONTABLE BS50.-REF.:10000LG000155700 (BCB:SB-R-2017-57) A/F ADMINISTRADORA BOLIVIANA DE CARRETERAS-ABC,S/G SWIFT 963 ADJ. LIB.00291012002 ABC-RECURSOS PROPIOS REF.:COMISIONES AVISO ENMIENDA SBLC 10000LG000155700"/>
    <m/>
    <m/>
    <m/>
    <m/>
    <m/>
    <m/>
    <n v="270"/>
    <n v="0"/>
    <s v="NO_CONCILIADO"/>
  </r>
  <r>
    <x v="45"/>
    <m/>
    <x v="45"/>
    <x v="22"/>
    <s v="S10536580003"/>
    <s v="COB"/>
    <n v="1053658"/>
    <m/>
    <s v="||REGULARIZACION DE NUESTRA OPERACION N°1052588 DE F.19/1/2023 S/G NOTAS CITE: DGAC/00348/2023 DE F.2/2/2023 (HRE-TSO-196) (ORIG. CURSA EN CBTE N°1053652) Y CITE: DGAC-10774/2022 DE F.31/03/2022 (HRE-TGL-5031) REMITIDAS POR DIRECCIÓN GENERAL DE AERONAUTICA CIVIL. (SECTOR DEBITO DE LA LIBRETA 0117012001 DGAC, REPOSICIÓN DE ÚTILES DE ESCRITORIO"/>
    <m/>
    <m/>
    <m/>
    <m/>
    <m/>
    <m/>
    <n v="50"/>
    <n v="0"/>
    <s v="NO_CONCILIADO"/>
  </r>
  <r>
    <x v="45"/>
    <m/>
    <x v="45"/>
    <x v="22"/>
    <s v="S10536520003"/>
    <s v="COB"/>
    <n v="1053652"/>
    <m/>
    <s v="||REGULARIZACION DE NUESTRA OPERACION N°1052417 DE F.17/1/2023 S/G NOTAS CITE: DGAC/00348/2023 DE F.2/2/2023 (HRE-TSO-196) Y CITE: DGAC-10774/2022 DE F.31/03/2022 (HRE-TGL-5031) REMITIDAS POR DIRECCIÓN GENERAL DE AERONAUTICA CIVIL. (SECTOR PÚBLICO - SOBREVUELOS) DEBITO DE LA LIBRETA 0117012001 DGAC, REPOSICIÓN DE ÚTILES DE ESCRITORIO"/>
    <m/>
    <m/>
    <m/>
    <m/>
    <m/>
    <m/>
    <n v="50"/>
    <n v="0"/>
    <s v="NO_CONCILIADO"/>
  </r>
  <r>
    <x v="9"/>
    <m/>
    <x v="9"/>
    <x v="22"/>
    <s v="S10536430001"/>
    <s v="COB"/>
    <n v="1053643"/>
    <m/>
    <s v="'COBRO DE'||UTILES DE ESCRITORIO POR EL COMPROBANTE NRO.1053640 DE LA FECHA, S/G.NOTA PRS/GAFC-3496/2022 DE F.16/12/2022 (HRE-TGL-2022-19648). ENVIADO POR YACIMIENTOS PETROLIFEROS FISCALES BOLIVIANOS. DÉBITO DE LA LIBRETA 00513022001 YPFB-&quot;OPERACIONES&quot; COBRO DE ÚTILES DE ESCRITORIO."/>
    <m/>
    <m/>
    <m/>
    <m/>
    <m/>
    <m/>
    <n v="50"/>
    <n v="0"/>
    <s v="NO_CONCILIADO"/>
  </r>
  <r>
    <x v="99"/>
    <m/>
    <x v="99"/>
    <x v="22"/>
    <s v="S10536770003"/>
    <s v="COB"/>
    <n v="1053677"/>
    <m/>
    <s v="||TRANSFERENCIA DE FONDOS SEGUN MENSAJES SWIFT NROS. 1795 Y 1794 DE LA FECHA Y NOTA CITE: AGBC-AGBC/DAF/CNI-RSYS-0014-CAR/2022 DE FECHA 26/04/2022 (HRE-TGL-6525). ENVIADO POR AGENCIA BOLIVIANA DE CORREOS (SECTOR PUBLICO-SERVICIOS) DEBITO DE LA LIBRETA 000383012001 AGENCIA BOLIVIANA DE CORREOS. COBRO DE UTILES DE ESTRITORIO"/>
    <m/>
    <m/>
    <m/>
    <m/>
    <m/>
    <m/>
    <n v="50"/>
    <n v="0"/>
    <s v="NO_CONCILIADO"/>
  </r>
  <r>
    <x v="45"/>
    <m/>
    <x v="45"/>
    <x v="22"/>
    <s v="S10536610003"/>
    <s v="COB"/>
    <n v="1053661"/>
    <m/>
    <s v="||TRANSFERENCIA DE FONDOS S/G. MENSAJES SWIFT NROS. 1797 Y 1796 DE LA FECHA, Y NOTA REMITIDA POR LA DIRECCIÓN GENERAL DE AERONAUTICA CIVIL CITE: DGAC-10774/2022 DE FECHA 31/03/2022 (HRE-TGL-5031) (SECTOR PÚBLICO - SOBREVUELOS). DÉBITO DE LA LIBRETA 0117012001 DGAC, REPOSICIÓN ÚTILES DE ESCRITORIO."/>
    <m/>
    <m/>
    <m/>
    <m/>
    <m/>
    <m/>
    <n v="50"/>
    <n v="0"/>
    <s v="NO_CONCILIADO"/>
  </r>
  <r>
    <x v="45"/>
    <m/>
    <x v="45"/>
    <x v="22"/>
    <s v="S10536670003"/>
    <s v="COB"/>
    <n v="1053667"/>
    <m/>
    <s v="||REGULARIZACION DE NUESTRA OPERACIÓN NRO.1052636 DE FECHA 20/1/2023 S/G NOTAS: DGAC/00348/2023 DE F.2/2/2023 (HRE-TSO-196) Y DGAC/10774/2022 DE F. 31/3/2022 (HRE-TGL-5031). ENVIADO POR LA DIRECCION GENERAL DE AERONAUTICA CIVIL (ORIGINAL CURSA EN EL CBTE.N°1053652) DEBITO DE LA LIBRETA 0117012001 DGAC, REPOSICION DE UTILES DE ESCRITORIO."/>
    <m/>
    <m/>
    <m/>
    <m/>
    <m/>
    <m/>
    <n v="50"/>
    <n v="0"/>
    <s v="NO_CONCILIADO"/>
  </r>
  <r>
    <x v="45"/>
    <m/>
    <x v="45"/>
    <x v="22"/>
    <s v="S10536680003"/>
    <s v="COB"/>
    <n v="1053668"/>
    <m/>
    <s v="||REGULARIZACION DE NUESTRA OPERACIÓN NRO.1052758 DE FECHA 24/1/2023 S/G NOTAS: DGAC/00348/2023 DE F.2/2/2023 (HRE-TSO-196) Y DGAC/10774/2022 DE F. 31/3/2022 (HRE-TGL-5031). ENVIADO POR LA DIRECCION GENERAL DE AERONAUTICA CIVIL (ORIGINAL CURSA EN EL CBTE.N°1053652). DEBITO DE LA LIBRETA 0117012001 DGAC, REPOSICION DE UTILES DE ESCRITORIO."/>
    <m/>
    <m/>
    <m/>
    <m/>
    <m/>
    <m/>
    <n v="50"/>
    <n v="0"/>
    <s v="NO_CONCILIADO"/>
  </r>
  <r>
    <x v="95"/>
    <m/>
    <x v="95"/>
    <x v="22"/>
    <s v="I01105580002"/>
    <s v="CRV"/>
    <n v="110558"/>
    <m/>
    <s v="TRANSFERENCIA AUTOMATICA SEGUN INSTRUCCION DEL MINISTERIO DE ECONOMIA Y FINANZAS PUBLICAS LIBRETA 00287104414 FPS-BS-APPC KFW"/>
    <m/>
    <m/>
    <m/>
    <m/>
    <m/>
    <m/>
    <n v="0"/>
    <n v="1197038.3999999999"/>
    <s v="NO_CONCILIADO"/>
  </r>
  <r>
    <x v="95"/>
    <m/>
    <x v="95"/>
    <x v="22"/>
    <s v="S10536970001"/>
    <s v="COB"/>
    <n v="1053697"/>
    <m/>
    <s v="COBRO DE||ÚTILES DE ESCRITORIO POR ELABORACION DEL COMPROBANTE CONTABLE N°1053685 DE LA FECHA, CLIENTE ORDENANTE KFW, KREDINTANSTALT F. WIEDERAUFBAU PALMENGARTENSTR. 5-9 REMESA: RFB/SOL. DESEMB. N°20 DEL 03.01.23, CLIENTE BENEFICIARIO CTA 6720 FONDO NAL. INV. PROD. Y SOCI COSTO ÚTILES DE ESCRITORIO DE LA CUT N° 3987 LIBRETA 00287102001 FPS-RECURSOS PROPIOS"/>
    <m/>
    <m/>
    <m/>
    <m/>
    <m/>
    <m/>
    <n v="50"/>
    <n v="0"/>
    <s v="NO_CONCILIADO"/>
  </r>
  <r>
    <x v="27"/>
    <m/>
    <x v="27"/>
    <x v="23"/>
    <s v="G21606340002"/>
    <s v="CRV"/>
    <n v="2160634"/>
    <m/>
    <s v="REGULARIZACION DE TRANSFERENCIA DEL EXTERIOR SEGUN SWIFT NO.1783 Y NO.1782 DE FECHA 03/02/2023 ORDENANTE: EMBAJADA DE BOLIVIA EN TOKIO JAPON REF.: RECAUDACIONES GESTORÍA CONSULAR POR EL MES DE ENERO DE LA GESTIÓN 2023 LIB. 00010011102 MIN.RELACIONES EXTERIORES - GESTORIA CONSULAR LEY Nº 3108"/>
    <m/>
    <m/>
    <m/>
    <m/>
    <m/>
    <m/>
    <n v="0"/>
    <n v="25567.77"/>
    <s v="NO_CONCILIADO"/>
  </r>
  <r>
    <x v="27"/>
    <m/>
    <x v="27"/>
    <x v="23"/>
    <s v="G21606360002"/>
    <s v="CRV"/>
    <n v="2160636"/>
    <m/>
    <s v="REGULARIZACION DE TRANSFERENCIA DEL EXTERIOR SEGUN +SWIFT NO.1753 DE FECHA 03/02/2023 ORDENANTE: CONSULADO DE BOLIVIA EN ARGENTINA CORDOBA REF.: RECAUDACIONES GESTORÍA CONSULAR POR LOS MESES DE ABRIL Y MAYO DE 2022 MÁS SUPERAVITARIO LIB. 00010011102 MIN.RELACIONES EXTERIORES - GESTORIA CONSULAR LEY Nº 3108"/>
    <m/>
    <m/>
    <m/>
    <m/>
    <m/>
    <m/>
    <n v="0"/>
    <n v="7808.19"/>
    <s v="NO_CONCILIADO"/>
  </r>
  <r>
    <x v="27"/>
    <m/>
    <x v="27"/>
    <x v="23"/>
    <s v="G21606350001"/>
    <s v="CVD"/>
    <n v="2160635"/>
    <m/>
    <s v="COBRO COSTOS DE PAPELERIA POR REGULARIZACION DE TRANSFERENCIA DEL EXTERIOR POR ORDEN DE EMBAJADA DE BOLIVIA EN TOKIO JAPON REF.: RECAUDACIONES GESTORÍA CONSULAR POR EL MES DE ENERO DE LA GESTIÓN 2023 LIB. 00010011102 MIN.RELACIONES EXTERIORES - GESTORIA CONSULAR LEY Nº 3108"/>
    <m/>
    <m/>
    <m/>
    <m/>
    <m/>
    <m/>
    <n v="50"/>
    <n v="0"/>
    <s v="NO_CONCILIADO"/>
  </r>
  <r>
    <x v="27"/>
    <m/>
    <x v="27"/>
    <x v="23"/>
    <s v="G21606370001"/>
    <s v="CVD"/>
    <n v="2160637"/>
    <m/>
    <s v="COBRO COSTOS DE PAPELERIA POR REGULARIZACION DE TRANSFERENCIA DEL EXTERIOR POR ORDEN DE CONSULADO DE BOLIVIA EN ARGENTINA CORDOBA REF.: RECAUDACIONES GESTORÍA CONSULAR POR LOS MESES DE ABRIL Y MAYO DE 2022 MÁS SUPERAVITARIO LIB. 00010011102 MIN.RELACIONES EXTERIORES - GESTORIA CONSULAR LEY Nº 3108"/>
    <m/>
    <m/>
    <m/>
    <m/>
    <m/>
    <m/>
    <n v="50"/>
    <n v="0"/>
    <s v="NO_CONCILIADO"/>
  </r>
  <r>
    <x v="27"/>
    <m/>
    <x v="27"/>
    <x v="23"/>
    <s v="G21609330002"/>
    <s v="CRV"/>
    <n v="2160933"/>
    <m/>
    <s v="TRANSFERENCIA DEL EXTERIOR SEGUN SWIFT NO.1861 DE FECHA 03/02/2023 ORDENANTE: VICECONSULADO DE BOLIVIA EN GRANADA ESPAÑA REF.: RECAUDACIONES GESTORÍA CONSULAR POR EL MES DE ENERO DE LA GESTIÓN 2023 LIB. 00010011102 MIN.RELACIONES EXTERIORES - GESTORIA CONSULAR LEY Nº 3108"/>
    <m/>
    <m/>
    <m/>
    <m/>
    <m/>
    <m/>
    <n v="0"/>
    <n v="29485.03"/>
    <s v="NO_CONCILIADO"/>
  </r>
  <r>
    <x v="27"/>
    <m/>
    <x v="27"/>
    <x v="23"/>
    <s v="G21609350002"/>
    <s v="CRV"/>
    <n v="2160935"/>
    <m/>
    <s v="REGULARIZACION DE TRANSFERENCIA DEL EXTERIOR SEGUN SWIFT NO.1856 DE FECHA 03/02/2023 ORDENANTE: CONSULADO DE BOLIVIA EN SEVILLA BO S N5161018F, REF.: GESTORIA CONSULAR MES DE ENERO 2023. LIB. 00010011102 MIN.RELACIONES EXTERIORES - GESTORIA CONSULAR LEY Nº 3108"/>
    <m/>
    <m/>
    <m/>
    <m/>
    <m/>
    <m/>
    <n v="0"/>
    <n v="61841.599999999999"/>
    <s v="NO_CONCILIADO"/>
  </r>
  <r>
    <x v="100"/>
    <m/>
    <x v="100"/>
    <x v="23"/>
    <s v="G21609270004"/>
    <s v="DVD"/>
    <n v="17633"/>
    <m/>
    <s v="VENTA DE DIVISAS CON TRANSFERENCIA DE FONDOS A SOLICITUD DE AUTORIDAD DE REG.Y FISCALIZ.DE TELECOMUNICACIONES Y TRANSP. SEGUN SOLICITUD 17633 REF: TRANSFERENCIA DE RECURSOS A LA UNION POSTAL UNIVERSAL UPU, CORRESPONDIENTE AL PAGO DE LA CUOTA CONTRIBUTIVA, GESTION 2023, FACTURA BI VFAC 12137, DE ACUE LIB. 00099021001 TGN-RECURSOS ORDINARIOS (3987) POR DIFERENCIAL CAMBIARIO"/>
    <m/>
    <m/>
    <m/>
    <m/>
    <m/>
    <m/>
    <n v="12894.03"/>
    <n v="0"/>
    <s v="NO_CONCILIADO"/>
  </r>
  <r>
    <x v="27"/>
    <m/>
    <x v="27"/>
    <x v="23"/>
    <s v="G21609340001"/>
    <s v="CVD"/>
    <n v="2160934"/>
    <m/>
    <s v="COBRO COSTOS DE PAPELERIA SEGUN TRANSFERENCIA DEL EXTERIOR POR ORDEN DE VICECONSULADO DE BOLIVIA EN GRANADA ESPAÑA REF.: RECAUDACIONES GESTORÍA CONSULAR POR EL MES DE ENERO DE LA GESTIÓN 2023 LIB. 00010011102 MIN.RELACIONES EXTERIORES - GESTORIA CONSULAR LEY Nº 3108"/>
    <m/>
    <m/>
    <m/>
    <m/>
    <m/>
    <m/>
    <n v="50"/>
    <n v="0"/>
    <s v="NO_CONCILIADO"/>
  </r>
  <r>
    <x v="27"/>
    <m/>
    <x v="27"/>
    <x v="23"/>
    <s v="G21609360001"/>
    <s v="CVD"/>
    <n v="2160936"/>
    <m/>
    <s v="COBRO COSTOS DE PAPELERIA POR REGULARIZACION DE TRANSFERENCIA DEL EXTERIOR POR ORDEN DE CONSULADO DE BOLIVIA EN SEVILLA BO S N5161018F, REF.: GESTORIA CONSULAR MES DE ENERO 2023. LIB. 00010011102 MIN.RELACIONES EXTERIORES - GESTORIA CONSULAR LEY Nº 3108"/>
    <m/>
    <m/>
    <m/>
    <m/>
    <m/>
    <m/>
    <n v="50"/>
    <n v="0"/>
    <s v="NO_CONCILIADO"/>
  </r>
  <r>
    <x v="9"/>
    <m/>
    <x v="9"/>
    <x v="23"/>
    <s v="S10537260001"/>
    <s v="COB"/>
    <n v="1053726"/>
    <m/>
    <s v="'COBRO DE'||UTILES DE ESCRITORIO POR EL COMPROBANTE NRO.1053724 DE LA FECHA, S/G.NOTA PRS/GAFC-3496/2022 DE F.16/12/2022 (HRE-TGL-2022-19648). ENVIADO POR YACIMIENTOS PETROLIFEROS FISCALES BOLIVIANOS. DÉBITO DE LA LIBRETA 00513022001 YPFB-&quot;OPERACIONES&quot; COBRO DE ÚTILES DE ESCRITORIO."/>
    <m/>
    <m/>
    <m/>
    <m/>
    <m/>
    <m/>
    <n v="50"/>
    <n v="0"/>
    <s v="NO_CONCILIADO"/>
  </r>
  <r>
    <x v="9"/>
    <m/>
    <x v="9"/>
    <x v="23"/>
    <s v="S10537100001"/>
    <s v="COB"/>
    <n v="1053710"/>
    <m/>
    <s v="'COBRO DE'||ÚTILES DE ESCRITORIO POR EL COMPROBANTE NRO. 1053709 DE LA FECHA, S/G. NOTA CITE CITE PRS/GAFC-3496/2022 DE FECHA 16/12/2022 (HRE-TGL-19648) ENVIADO POR YACIMIENTOS PETROLIFEROS FISCALES BOLIVIANOS. DEBITO DE LA LIBRETA 00513022001 YPFB - OPERACIONES."/>
    <m/>
    <m/>
    <m/>
    <m/>
    <m/>
    <m/>
    <n v="50"/>
    <n v="0"/>
    <s v="NO_CONCILIADO"/>
  </r>
  <r>
    <x v="9"/>
    <m/>
    <x v="9"/>
    <x v="23"/>
    <s v="S10537400001"/>
    <s v="COB"/>
    <n v="1053740"/>
    <m/>
    <s v="'COBRO DE'||ÚTILES DE ESCRITORIO POR EL COMPROBANTE NRO. 1053739 DE LA FECHA, S/G. NOTA CITE CITE PRS/GAFC-3496/2022 DE FECHA 16/12/2022 (HRE-TGL-19648) ENVIADO POR YACIMIENTOS PETROLIFEROS FISCALES BOLIVIANOS. DEBITO DE LA LIBRETA 00513022001 YPFB - OPERACIONES"/>
    <m/>
    <m/>
    <m/>
    <m/>
    <m/>
    <m/>
    <n v="50"/>
    <n v="0"/>
    <s v="NO_CONCILIADO"/>
  </r>
  <r>
    <x v="44"/>
    <m/>
    <x v="44"/>
    <x v="24"/>
    <s v="F0011831"/>
    <s v="NTE"/>
    <n v="5142421"/>
    <m/>
    <s v="A:00099021001 TRANSFERENCIA DE RECUPERACIONES SEGÚN NOTA GEF-LCR-DYF-0022-NOT/23 POR CONCEPTO DE PAGO DE CAPITAL E INTERES DE ACUERDO A CONTRATO DE FIDEICOMISO “ACCESOS SEGUROS VIVIR BIEN” CORRESPONDIENTE AL GAD PANDO."/>
    <m/>
    <m/>
    <m/>
    <m/>
    <m/>
    <m/>
    <n v="0"/>
    <n v="2168701.7400000002"/>
    <s v="NO_CONCILIADO"/>
  </r>
  <r>
    <x v="44"/>
    <m/>
    <x v="44"/>
    <x v="24"/>
    <s v="F0011831"/>
    <s v="NTE"/>
    <n v="5142417"/>
    <m/>
    <s v="A:00099021001 TRANSFERENCIA DE RECUPERACIONES SEGÚN NOTA GEF-LCR-DYF-0022-NOT/23 POR CONCEPTO DE PAGO DE CAPITAL E INTERES DE ACUERDO A CONTRATO DE FIDEICOMISO “ACCESOS SEGUROS VIVIR BIEN” CORRESPONDIENTE AL GAD CHUQUISACA."/>
    <m/>
    <m/>
    <m/>
    <m/>
    <m/>
    <m/>
    <n v="0"/>
    <n v="12677198.060000001"/>
    <s v="NO_CONCILIADO"/>
  </r>
  <r>
    <x v="44"/>
    <m/>
    <x v="44"/>
    <x v="24"/>
    <s v="F0011831"/>
    <s v="NTE"/>
    <n v="5142414"/>
    <m/>
    <s v="A:00099021001 TRANSFERENCIA DE RECUPERACIONES SEGÚN NOTA GEF-LCR-DYF-0022-NOT/23 POR CONCEPTO DE PAGO DE CAPITAL E INTERES DE ACUERDO A CONTRATO DE FIDEICOMISO “ACCESOS SEGUROS VIVIR BIEN” CORRESPONDIENTE AL GAD COCHABAMBA."/>
    <m/>
    <m/>
    <m/>
    <m/>
    <m/>
    <m/>
    <n v="0"/>
    <n v="11045363.6"/>
    <s v="NO_CONCILIADO"/>
  </r>
  <r>
    <x v="37"/>
    <m/>
    <x v="37"/>
    <x v="24"/>
    <s v="Q17582050002"/>
    <s v="CRV"/>
    <n v="1758205"/>
    <m/>
    <s v="NUMERO DE LIBRETA CUT: 00283012001 OPERACIÓN E18 TRANSFERENCIA DEL SISTEMA FINANCIERO POR CUENTA DE TERCEROS A LA CUT SOL. ESC. SOCIEDAD JENNEFER S.R.L."/>
    <m/>
    <m/>
    <m/>
    <m/>
    <m/>
    <m/>
    <n v="0"/>
    <n v="4012.96"/>
    <s v="NO_CONCILIADO"/>
  </r>
  <r>
    <x v="27"/>
    <m/>
    <x v="27"/>
    <x v="24"/>
    <s v="G21624630002"/>
    <s v="CRV"/>
    <n v="2162463"/>
    <m/>
    <s v="REGULARIZACION DE TRANSFERENCIA DEL EXTERIOR SEGUN SWIFT NO.1851 DE FECHA 06/02/2023 ORDENANTE: CONSULADO DE BOLIVIA EN VALENCIA ES/VALENCIA, REF.: GESTORIA CONSULAR DEL MES DE ENERO/2023. LIB. 00010011102 MIN.RELACIONES EXTERIORES - GESTORIA CONSULAR LEY Nº 3108"/>
    <m/>
    <m/>
    <m/>
    <m/>
    <m/>
    <m/>
    <n v="0"/>
    <n v="106757.17"/>
    <s v="NO_CONCILIADO"/>
  </r>
  <r>
    <x v="27"/>
    <m/>
    <x v="27"/>
    <x v="24"/>
    <s v="G21624650002"/>
    <s v="CRV"/>
    <n v="2162465"/>
    <m/>
    <s v="REGULARIZACION DE TRANSFERENCIA DEL EXTERIOR SEGUN SWIFT NO.1823 DE FECHA 06/02/2023 ORDENANTE: EMBAJADA DEL ESTADO PLURINACIONAL, OTTAWA ON K1P5G4 CA. REF.: GESTORIA CONSULAR JANUARY. LIB. 00010011102 MIN.RELACIONES EXTERIORES - GESTORIA CONSULAR LEY Nº 3108"/>
    <m/>
    <m/>
    <m/>
    <m/>
    <m/>
    <m/>
    <n v="0"/>
    <n v="8364.74"/>
    <s v="NO_CONCILIADO"/>
  </r>
  <r>
    <x v="20"/>
    <m/>
    <x v="20"/>
    <x v="24"/>
    <s v="Q17586500002"/>
    <s v="CRV"/>
    <n v="1758650"/>
    <m/>
    <s v="NUMERO DE LIBRETA CUT: 00086038008 OPERACIÓN E18 TRANSFERENCIA DEL SISTEMA FINANCIERO POR CUENTA DE TERCEROS A LA CUT MMAYA SERNAP WCS PAISAJE MADIDI"/>
    <m/>
    <m/>
    <m/>
    <m/>
    <m/>
    <m/>
    <n v="0"/>
    <n v="1517554.34"/>
    <s v="NO_CONCILIADO"/>
  </r>
  <r>
    <x v="53"/>
    <m/>
    <x v="53"/>
    <x v="24"/>
    <s v="S10537870002"/>
    <s v="CRV"/>
    <n v="1053787"/>
    <m/>
    <s v="||TRANSFERENCIA DE RECURSOS A LA FUNDACIÓN CULTURAL DEL BCB CORRESPONDIENTE AL 1° TRIMESTRE 2023 PARA GASTOS CORRIENTES S/G INFORMES; BCB-SPCG-DPP-INF-2023-3, BCB-GADM-SCONT-DAF-INF-2023-26, NOTA FC-BCB-PDCIA N° 052/2023 DE LA FC.BCB Y F.T. 1 DE LA GADM. TRANSFERENCIA A LA LIBRETA N° 00293014201 DE LA FUNDACIÓN CULTURAL DEL BANCO CENTRAL DE BOLIVIA"/>
    <m/>
    <m/>
    <m/>
    <m/>
    <m/>
    <m/>
    <n v="0"/>
    <n v="8154618.4500000002"/>
    <s v="NO_CONCILIADO"/>
  </r>
  <r>
    <x v="27"/>
    <m/>
    <x v="27"/>
    <x v="24"/>
    <s v="G21624660001"/>
    <s v="CVD"/>
    <n v="2162466"/>
    <m/>
    <s v="COBRO COSTOS DE PAPELERIA POR REGULARIZACION DE TRANSFERENCIA DEL EXTERIOR POR ORDEN DE EMBAJADA DEL ESTADO PLURINACIONAL, OTTAWA ON K1P5G4 CA. REF.: GESTORIA CONSULAR JANUARY. LIB. 00010011102 MIN.RELACIONES EXTERIORES - GESTORIA CONSULAR LEY Nº 3108"/>
    <m/>
    <m/>
    <m/>
    <m/>
    <m/>
    <m/>
    <n v="50"/>
    <n v="0"/>
    <s v="NO_CONCILIADO"/>
  </r>
  <r>
    <x v="27"/>
    <m/>
    <x v="27"/>
    <x v="24"/>
    <s v="G21624640001"/>
    <s v="CVD"/>
    <n v="2162464"/>
    <m/>
    <s v="COBRO COSTOS DE PAPELERIA POR REGULARIZACION DE TRANSFERENCIA DEL EXTERIOR POR ORDEN DE CONSULADO DE BOLIVIA EN VALENCIA ES/VALENCIA, REF.: GESTORIA CONSULAR DEL MES DE ENERO/2023. LIB. 00010011102 MIN.RELACIONES EXTERIORES - GESTORIA CONSULAR LEY Nº 3108"/>
    <m/>
    <m/>
    <m/>
    <m/>
    <m/>
    <m/>
    <n v="50"/>
    <n v="0"/>
    <s v="NO_CONCILIADO"/>
  </r>
  <r>
    <x v="9"/>
    <m/>
    <x v="9"/>
    <x v="24"/>
    <s v="S10538030001"/>
    <s v="COB"/>
    <n v="1053803"/>
    <m/>
    <s v="'COBRO DE'||ÚTILES DE ESCRITORIO POR EL COMPROBANTE NRO.1053802 DE LA FECHA S/G. NOTA CITE YPFB/GAFC-3496/2022 (HRE-TGL-19648), ENVIADA POR YACIMIENTOS PETROLIFEROS FISCALES BOLIVIANOS DEBITO DE LA LIBRETA 00513022001 YPFB  OPERACIONES"/>
    <m/>
    <m/>
    <m/>
    <m/>
    <m/>
    <m/>
    <n v="50"/>
    <n v="0"/>
    <s v="NO_CONCILIADO"/>
  </r>
  <r>
    <x v="9"/>
    <m/>
    <x v="9"/>
    <x v="24"/>
    <s v="S10538060001"/>
    <s v="COB"/>
    <n v="1053806"/>
    <m/>
    <s v="'COBRO DE'||UTILES DE ESCRITORIO POR EL COMPROBANTE N° 1053805 DE LA FECHA, S/G.NOTA CITE: PRS/GAFC-3496/2022 DE FECHA 16/12/2022 (HRE-TGL-19648) ENVIADO POR YACIMIENTOS PETROLIFEROS FISCALES BOLIVIANOS. (SECTOR PÚBLICO-EXPORTACIONES). DÉBITO DE LA LIBRETA 00513022001 YPFB - OPERACIONES."/>
    <m/>
    <m/>
    <m/>
    <m/>
    <m/>
    <m/>
    <n v="50"/>
    <n v="0"/>
    <s v="NO_CONCILIADO"/>
  </r>
  <r>
    <x v="9"/>
    <m/>
    <x v="9"/>
    <x v="24"/>
    <s v="S10538270001"/>
    <s v="COB"/>
    <n v="1053827"/>
    <m/>
    <s v="'COBRO DE'||UTILES DE ESCRITORIO POR EL COMPROBANTE N° 1053824 DE LA FECHA, S/G.NOTA CITE: PRS/GAFC-3496/2022 DE FECHA 16/12/2022 (HRE-TGL-19648) ENVIADO POR YACIMIENTOS PETROLIFEROS FISCALES BOLIVIANOS. (SECTOR PÚBLICO-EXPORTACIONES). DÉBITO DE LA LIBRETA 00513022001 YPFB - OPERACIONES."/>
    <m/>
    <m/>
    <m/>
    <m/>
    <m/>
    <m/>
    <n v="50"/>
    <n v="0"/>
    <s v="NO_CONCILIADO"/>
  </r>
  <r>
    <x v="44"/>
    <m/>
    <x v="44"/>
    <x v="24"/>
    <s v="S10537890003"/>
    <s v="COB"/>
    <n v="1053789"/>
    <m/>
    <s v="||COMPLEMENTO AL PAGO REALIZADO A EXIMBANK CHINA POPULAR PRÉSTAMO PBC 2015 (08) 350 VCTO 21-01-2023 POR CUENTA DE TGN, SEGÚN NOTA MEFP/VTCP/DGCP/UODP/N° 137/2023 DE FECHA 03-02-2023, VALOR 06-02-2023 USD 32.895,22. CTA. 3987 CUENTA ÚNICA DEL TESORO LIB. 00099021001 REF.: COMISIONES BANCARIAS"/>
    <m/>
    <m/>
    <m/>
    <m/>
    <m/>
    <m/>
    <n v="427.99"/>
    <n v="0"/>
    <s v="NO_CONCILIADO"/>
  </r>
  <r>
    <x v="44"/>
    <m/>
    <x v="44"/>
    <x v="24"/>
    <s v="S10537970003"/>
    <s v="COB"/>
    <n v="1053797"/>
    <m/>
    <s v="||COMPLEMENTO AL PAGO REALIZADO A EXIMBANK CHINA POPULAR PRÉSTAMO PBC 2016 (22) 410 VCTO 21-01-2023 POR CUENTA DE TGN, SEGÚN NOTA MEFP/VTCP/DGCP/UODP/N° 137/2023 DE FECHA 03-02-2023, VALOR 06-02-2023 USD 33.993,70. CTA. 3987 CUENTA ÚNICA DEL TESORO LIB. 00099021001 REF.: COMISIONES BANCARIAS"/>
    <m/>
    <m/>
    <m/>
    <m/>
    <m/>
    <m/>
    <n v="433.27"/>
    <n v="0"/>
    <s v="NO_CONCILIADO"/>
  </r>
  <r>
    <x v="49"/>
    <m/>
    <x v="49"/>
    <x v="24"/>
    <s v="S10538190001"/>
    <s v="DEV"/>
    <n v="1053819"/>
    <m/>
    <s v="||COMPLEMENTO AL PAGO REALIZADO A EXIMBANK CHINA POPULAR PRÉSTAMO PBC 2017 (31) 457 VCTO 21-01-2023 POR CUENTA EMPRESA SIDERÚRGICA DEL MUTÚN SEGÚN CITE: ESM/GAF/UCPT/05/2023 DE FECHA 03/02/2023 USD 79.896,65. LIBRETA 00573019201 ES MUTÚN - FIDEICOMISO"/>
    <m/>
    <m/>
    <m/>
    <m/>
    <m/>
    <m/>
    <n v="556080.68000000005"/>
    <n v="0"/>
    <s v="NO_CONCILIADO"/>
  </r>
  <r>
    <x v="49"/>
    <m/>
    <x v="49"/>
    <x v="24"/>
    <s v="S10538190003"/>
    <s v="COB"/>
    <n v="1053819"/>
    <m/>
    <s v="||COMPLEMENTO AL PAGO REALIZADO A EXIMBANK CHINA POPULAR PRÉSTAMO PBC 2017 (31) 457 VCTO 21-01-2023 POR CUENTA EMPRESA SIDERÚRGICA DEL MUTÚN SEGÚN CITE: ESM/GAF/UCPT/05/2023 DE FECHA 03/02/2023 USD 79.896,65. LIBRETA 00573012001 EMPRESA SIDERÚRGICA DEL MUTÚN-RECURSOS PROPIOS REF. COMISIONES"/>
    <m/>
    <m/>
    <m/>
    <m/>
    <m/>
    <m/>
    <n v="653.67999999999995"/>
    <n v="0"/>
    <s v="NO_CONCILIADO"/>
  </r>
  <r>
    <x v="23"/>
    <m/>
    <x v="23"/>
    <x v="24"/>
    <s v="S10538280001"/>
    <s v="DEV"/>
    <n v="1053828"/>
    <m/>
    <s v="||RESPUESTA A DEBITO DEL BANQUERO POR COBRO COMISIONES DE TRANSF.POR EUR 601,77 F.V. 27/01/2023 PAGO A SARL ATZE POR ADQUISICION EQUIPO MEDICO LIB.00132072001 SEDEM.ADMINISTRACION RECAUDACION ENVIBOL EN BOLIVIANOS EQUIV.A EUR 10.-"/>
    <m/>
    <m/>
    <m/>
    <m/>
    <m/>
    <m/>
    <n v="75.17"/>
    <n v="0"/>
    <s v="NO_CONCILIADO"/>
  </r>
  <r>
    <x v="23"/>
    <m/>
    <x v="23"/>
    <x v="24"/>
    <s v="S10538280004"/>
    <s v="COB"/>
    <n v="1053828"/>
    <m/>
    <s v="||RESPUESTA A DEBITO DEL BANQUERO POR COBRO COMISIONES DE TRANSF.POR EUR 601,77 F.V. 27/01/2023 PAGO A SARL ATZE POR ADQUISICION EQUIPO MEDICO LIB.00132072001 SEDEM.ADMINISTRACION RECAUDACION ENVIBOL EN BOLIVIANOS COBRO UTILES DE ESCRITORIO"/>
    <m/>
    <m/>
    <m/>
    <m/>
    <m/>
    <m/>
    <n v="50"/>
    <n v="0"/>
    <s v="NO_CONCILIADO"/>
  </r>
  <r>
    <x v="48"/>
    <m/>
    <x v="48"/>
    <x v="24"/>
    <s v="S10538500001"/>
    <s v="COB"/>
    <n v="1053850"/>
    <m/>
    <s v="COBRO DE||ÚTILES DE ESCRITORIO POR REGISTRO DEL COMPROBANTE CONTABLE N°1053849 POR PAGO ANTICIPADO DEL CRED. EXTRA. AL FNDR CONT. SANO N°350/2015 Y MODIF, SG CITE: DE-GEF-LCR-DYF-0728-CAR/23 DEL 06.02.23, CUOTAS: 31.07.23 (INT. 5 DÍAS) Y 31.01.25 (ANTICIPO PARCIAL A CAP.) COSTO ÚTILES DE ESCRITORIO DE LA CUT N°3987 LIBRETA N°00862012001 FNDR-ADMINISTRACIÓN"/>
    <m/>
    <m/>
    <m/>
    <m/>
    <m/>
    <m/>
    <n v="50"/>
    <n v="0"/>
    <s v="NO_CONCILIADO"/>
  </r>
  <r>
    <x v="5"/>
    <m/>
    <x v="5"/>
    <x v="25"/>
    <s v="Q17590100002"/>
    <s v="CRV"/>
    <n v="1759010"/>
    <m/>
    <s v="NUMERO DE LIBRETA CUT: 00035051101 OPERACIÓN E18 TRANSFERENCIA DEL SISTEMA FINANCIERO POR CUENTA DE TERCEROS A LA CUT SOL. TELEFONIA CELULAR DE BOLIVIA SA"/>
    <m/>
    <m/>
    <m/>
    <m/>
    <m/>
    <m/>
    <n v="0"/>
    <n v="1098"/>
    <s v="NO_CONCILIADO"/>
  </r>
  <r>
    <x v="55"/>
    <m/>
    <x v="55"/>
    <x v="25"/>
    <s v="Q17590670002"/>
    <s v="CRV"/>
    <n v="1759067"/>
    <m/>
    <s v="NUMERO DE LIBRETA CUT: 03420102001 OPERACIÓN E18 TRANSFERENCIA DEL SISTEMA FINANCIERO POR CUENTA DE TERCEROS A LA CUT TRANSFERENCIA DE RECURSOS DEL FIDEICOMISO AEVIVIENDA POR GASTOS DE FUNCIONAMIENTO"/>
    <m/>
    <m/>
    <m/>
    <m/>
    <m/>
    <m/>
    <n v="0"/>
    <n v="2896600.58"/>
    <s v="NO_CONCILIADO"/>
  </r>
  <r>
    <x v="28"/>
    <m/>
    <x v="28"/>
    <x v="25"/>
    <s v="Q17593190002"/>
    <s v="CRV"/>
    <n v="1759319"/>
    <m/>
    <s v="NUMERO DE LIBRETA CUT: 00099021001 OPERACIÓN E75 TRANSFERENCIA DE LA CUENTA FISCAL BUN A LA CUT EN MN TRANSFERENCIA DE FONDOS A SOLICITUD DE: GOBIERNO AUTONOMO MCPAL. MIZQUE CITE : GAMM/DESP.-73-E/2023 CUENTA CUT 3987069001 LIBRETA NÂ° 00099021001 TGN RECURSOS ORDINARIOS."/>
    <m/>
    <m/>
    <m/>
    <m/>
    <m/>
    <m/>
    <n v="0"/>
    <n v="40000"/>
    <s v="NO_CONCILIADO"/>
  </r>
  <r>
    <x v="28"/>
    <m/>
    <x v="28"/>
    <x v="25"/>
    <s v="Q17593550002"/>
    <s v="CRV"/>
    <n v="1759355"/>
    <m/>
    <s v="NUMERO DE LIBRETA CUT: 00099021001 OPERACIÓN E75 TRANSFERENCIA DE LA CUENTA FISCAL BUN A LA CUT EN MN TRANSFERENCIA DE FONDOS A SOLICITUD DE: GOB.AUTONOMO MCPAL. VITIVHI CITE: GAMV-SAF/012/2023 CTA. 3987 LIBRETA NÂ°00099021001 TGN RECURSOS ORDINARIOS"/>
    <m/>
    <m/>
    <m/>
    <m/>
    <m/>
    <m/>
    <n v="0"/>
    <n v="63327.31"/>
    <s v="NO_CONCILIADO"/>
  </r>
  <r>
    <x v="52"/>
    <m/>
    <x v="52"/>
    <x v="25"/>
    <s v="G21639860002"/>
    <s v="CRV"/>
    <n v="2163986"/>
    <m/>
    <s v="REGULARIZACION DE TRANSFERENCIA DEL EXTERIOR SEGUN SWIFT NO.1743 Y NO.1742 DE FECHA 07/02/2023 ORDENANTE: YTL SOCIEDAD ANONIMA (SAN JUAN DEL PARANA) REF.: PAGO TOTAL FACT 0010ODV 23 VEX LIB. 00597012001 RECURSOS PROPIOS VENTAS YLB"/>
    <m/>
    <m/>
    <m/>
    <m/>
    <m/>
    <m/>
    <n v="0"/>
    <n v="502152"/>
    <s v="NO_CONCILIADO"/>
  </r>
  <r>
    <x v="52"/>
    <m/>
    <x v="52"/>
    <x v="25"/>
    <s v="G21639880002"/>
    <s v="CRV"/>
    <n v="2163988"/>
    <m/>
    <s v="REGULARIZACION DE TRANSFERENCIA DEL EXTERIOR SEGUN SWIFT NO.1806 Y NO.1805 DE FECHA 07/02/2023 ORDENANTE: COMERCIAL MINERALS CO SPA (ANTOFAGASTA CHILE) REF.: CRED D0430330613901 - 0446368 LIB. 00597012001 RECURSOS PROPIOS VENTAS YLB"/>
    <m/>
    <m/>
    <m/>
    <m/>
    <m/>
    <m/>
    <n v="0"/>
    <n v="1988028"/>
    <s v="NO_CONCILIADO"/>
  </r>
  <r>
    <x v="52"/>
    <m/>
    <x v="52"/>
    <x v="25"/>
    <s v="G21639910002"/>
    <s v="CRV"/>
    <n v="2163991"/>
    <m/>
    <s v="REGULARIZACION DE TRANSFERENCIA DEL EXTERIOR SEGUN SWIFT NO.1130 Y NO.1129 DE FECHA 07/02/2023 ORDENANTE: YTL SOCIEDAD ANONIMA (SAN JUAN DEL PARANA) REF.: CRED INV PAGO TOTAL FACT ODV 23 VEX LIB. 00597012001 RECURSOS PROPIOS VENTAS YLB"/>
    <m/>
    <m/>
    <m/>
    <m/>
    <m/>
    <m/>
    <n v="0"/>
    <n v="576240"/>
    <s v="NO_CONCILIADO"/>
  </r>
  <r>
    <x v="52"/>
    <m/>
    <x v="52"/>
    <x v="25"/>
    <s v="G21639930002"/>
    <s v="CRV"/>
    <n v="2163993"/>
    <m/>
    <s v="REGULARIZACION DE TRANSFERENCIA DEL EXTERIOR SEGUN SWIFT NO.1639 Y NO.1638 DE FECHA 07/02/2023 ORDENANTE: INNOVATION BUSINESS ENG SA (PANAMA) REF.: CRED PAGO A PROVEEDOR SERVICIOS Y DEUDA PAYMENT POR ODV 0008 ODV 23 LIB. 00597012001 RECURSOS PROPIOS VENTAS YLB"/>
    <m/>
    <m/>
    <m/>
    <m/>
    <m/>
    <m/>
    <n v="0"/>
    <n v="60405.73"/>
    <s v="NO_CONCILIADO"/>
  </r>
  <r>
    <x v="52"/>
    <m/>
    <x v="52"/>
    <x v="25"/>
    <s v="G21639950002"/>
    <s v="CRV"/>
    <n v="2163995"/>
    <m/>
    <s v="REGULARIZACION DE TRANSFERENCIA DEL EXTERIOR SEGUN SWIFT NO.1758 Y NO.1757 DE FECHA 07/02/2023 ORDENANTE: INNOVATION BUSINESS ENG SA (PANAMA) REF.: CRED PAGO A PROVEEDOR SERVICIOS Y DEUDA PAYMENT FOR GCO 0009 ODV 23 LIB. 00597012001 RECURSOS PROPIOS VENTAS YLB"/>
    <m/>
    <m/>
    <m/>
    <m/>
    <m/>
    <m/>
    <n v="0"/>
    <n v="1083842.27"/>
    <s v="NO_CONCILIADO"/>
  </r>
  <r>
    <x v="52"/>
    <m/>
    <x v="52"/>
    <x v="25"/>
    <s v="G21639970002"/>
    <s v="CRV"/>
    <n v="2163997"/>
    <m/>
    <s v="REGULARIZACION DE TRANSFERENCIA DEL EXTERIOR SEGUN SWIFT NO.1744 Y NO.1741 DE FECHA 07/02/2023 ORDENANTE: YTL SOCIEDAD ANONIMA (SAN JUAN DE PARANA) REF.: CRED PAGO TOTAL FACT 0011ODV 23 VEX LIB. 00597012001 RECURSOS PROPIOS VENTAS YLB"/>
    <m/>
    <m/>
    <m/>
    <m/>
    <m/>
    <m/>
    <n v="0"/>
    <n v="64641.78"/>
    <s v="NO_CONCILIADO"/>
  </r>
  <r>
    <x v="52"/>
    <m/>
    <x v="52"/>
    <x v="25"/>
    <s v="G21639870001"/>
    <s v="CVD"/>
    <n v="2163987"/>
    <m/>
    <s v="COBRO COSTOS DE PAPELERIA POR REGULARIZACION DE TRANSFERENCIA DEL EXTERIOR POR ORDEN DE YTL SOCIEDAD ANONIMA (SAN JUAN DEL PARANA) REF.: PAGO TOTAL FACT 0010ODV 23 VEX LIB. 00597012001 RECURSOS PROPIOS VENTAS YLB"/>
    <m/>
    <m/>
    <m/>
    <m/>
    <m/>
    <m/>
    <n v="50"/>
    <n v="0"/>
    <s v="NO_CONCILIADO"/>
  </r>
  <r>
    <x v="52"/>
    <m/>
    <x v="52"/>
    <x v="25"/>
    <s v="G21639890001"/>
    <s v="CVD"/>
    <n v="2163989"/>
    <m/>
    <s v="COBRO COSTOS DE PAPELERIA POR REGULARIZACION DE TRANSFERENCIA DEL EXTERIOR POR ORDEN DE COMERCIAL MINERALS CO SPA (ANTOFAGASTA CHILE) REF.: CRED D0430330613901 - 0446368 LIB. 00597012001 RECURSOS PROPIOS VENTAS YLB"/>
    <m/>
    <m/>
    <m/>
    <m/>
    <m/>
    <m/>
    <n v="50"/>
    <n v="0"/>
    <s v="NO_CONCILIADO"/>
  </r>
  <r>
    <x v="52"/>
    <m/>
    <x v="52"/>
    <x v="25"/>
    <s v="G21639920001"/>
    <s v="CVD"/>
    <n v="2163992"/>
    <m/>
    <s v="COBRO COSTOS DE PAPELERIA POR REGULARIZACION DE TRANSFERENCIA DEL EXTERIOR POR ORDEN DE YTL SOCIEDAD ANONIMA (SAN JUAN DEL PARANA) REF.: CRED INV PAGO TOTAL FACT ODV 23 VEX LIB. 00597012001 RECURSOS PROPIOS VENTAS YLB"/>
    <m/>
    <m/>
    <m/>
    <m/>
    <m/>
    <m/>
    <n v="50"/>
    <n v="0"/>
    <s v="NO_CONCILIADO"/>
  </r>
  <r>
    <x v="52"/>
    <m/>
    <x v="52"/>
    <x v="25"/>
    <s v="G21639940001"/>
    <s v="CVD"/>
    <n v="2163994"/>
    <m/>
    <s v="COBRO COSTOS DE PAPELERIA POR REGULARIZACION DE TRANSFERENCIA DEL EXTERIOR POR ORDEN DE INNOVATION BUSINESS ENG SA (PANAMA) REF.: CRED PAGO A PROVEEDOR SERVICIOS Y DEUDA PAYMENT POR ODV 0008 ODV 23 LIB. 00597012001 RECURSOS PROPIOS VENTAS YLB"/>
    <m/>
    <m/>
    <m/>
    <m/>
    <m/>
    <m/>
    <n v="50"/>
    <n v="0"/>
    <s v="NO_CONCILIADO"/>
  </r>
  <r>
    <x v="52"/>
    <m/>
    <x v="52"/>
    <x v="25"/>
    <s v="G21639960001"/>
    <s v="CVD"/>
    <n v="2163996"/>
    <m/>
    <s v="COBRO COSTOS DE PAPELERIA POR REGULARIZACION DE TRANSFERENCIA DEL EXTERIOR POR ORDEN DE INNOVATION BUSINESS ENG SA (PANAMA) REF.: CRED PAGO A PROVEEDOR SERVICIOS Y DEUDA PAYMENT FOR GCO 0009 ODV 23 LIB. 00597012001 RECURSOS PROPIOS VENTAS YLB"/>
    <m/>
    <m/>
    <m/>
    <m/>
    <m/>
    <m/>
    <n v="50"/>
    <n v="0"/>
    <s v="NO_CONCILIADO"/>
  </r>
  <r>
    <x v="52"/>
    <m/>
    <x v="52"/>
    <x v="25"/>
    <s v="G21639980001"/>
    <s v="CVD"/>
    <n v="2163998"/>
    <m/>
    <s v="COBRO COSTOS DE PAPELERIA POR REGULARIZACION DE TRANSFERENCIA DEL EXTERIOR POR ORDEN DE YTL SOCIEDAD ANONIMA (SAN JUAN DE PARANA) REF.: CRED PAGO TOTAL FACT 0011ODV 23 VEX LIB. 00597012001 RECURSOS PROPIOS VENTAS YLB"/>
    <m/>
    <m/>
    <m/>
    <m/>
    <m/>
    <m/>
    <n v="50"/>
    <n v="0"/>
    <s v="NO_CONCILIADO"/>
  </r>
  <r>
    <x v="24"/>
    <m/>
    <x v="24"/>
    <x v="25"/>
    <s v="G21641450003"/>
    <s v="COB"/>
    <n v="2164145"/>
    <m/>
    <s v="TRANSFERENCIA RECIBIDA DEL EXTERIOR SEGÚN MENSAJES SWIFT Nos. 2084-2083 (REM.EXT.) DE FECHA 07-02-2023 POR DESEMBOLSO DE BIRF PRÉSTAMO BIRF 8648-BO 34 LIBRETA N° 00291012002 ABC-RECURSOS PROPIOS REF.: UTILES DE ESCRITORIO"/>
    <m/>
    <m/>
    <m/>
    <m/>
    <m/>
    <m/>
    <n v="50"/>
    <n v="0"/>
    <s v="NO_CONCILIADO"/>
  </r>
  <r>
    <x v="85"/>
    <m/>
    <x v="85"/>
    <x v="25"/>
    <s v="S10538740003"/>
    <s v="COB"/>
    <n v="1053874"/>
    <m/>
    <s v="||TRANSFERENCIA DE FONDOS S/G. MENSAJES SWIFT NROS. 2070 Y 2069 DE LA FECHA, Y NOTA REMITIDA POR LA AGENCIA PARA EL DESARROLLO DE LA SOCIEDAD DE LA INFORMACIÓN EN BOLIVIA CITE: ADSIB - DE N° 129 DE FECHA 10/05/2016 (HRE-TGL-6924) (SECTOR PÚBLICO - SERVICIOS). DÉBITO DE LA LIBRETA 00119012001 ADSIB, REPOSICIÓN ÚTILES DE ESCRITORIO."/>
    <m/>
    <m/>
    <m/>
    <m/>
    <m/>
    <m/>
    <n v="50"/>
    <n v="0"/>
    <s v="NO_CONCILIADO"/>
  </r>
  <r>
    <x v="27"/>
    <m/>
    <x v="27"/>
    <x v="25"/>
    <s v="G21644160002"/>
    <s v="CRV"/>
    <n v="2164416"/>
    <m/>
    <s v="TRANSFERENCIA DEL EXTERIOR SEGUN SWIFT NOS.2050 - 2049 DE FECHA 07/02/2023 ORDENANTE: CONSULADO DE BOLIVIA, BOGOTA COLOMBIA. REF.: GESTORIA CONSULAR DICIEMBRE/2022 Y ENERO/2023. LIB. 00010011102 MIN.RELACIONES EXTERIORES - GESTORIA CONSULAR LEY Nº 3108"/>
    <m/>
    <m/>
    <m/>
    <m/>
    <m/>
    <m/>
    <n v="0"/>
    <n v="8446.7199999999993"/>
    <s v="NO_CONCILIADO"/>
  </r>
  <r>
    <x v="27"/>
    <m/>
    <x v="27"/>
    <x v="25"/>
    <s v="G21644170001"/>
    <s v="CVD"/>
    <n v="2164417"/>
    <m/>
    <s v="COBRO COSTOS DE PAPELERIA SEGUN TRANSFERENCIA DEL EXTERIOR POR ORDEN DE CONSULADO DE BOLIVIA, BOGOTA COLOMBIA. REF.: GESTORIA CONSULAR DICIEMBRE/2022 Y ENERO/2023. LIB. 00010011102 MIN.RELACIONES EXTERIORES - GESTORIA CONSULAR LEY Nº 3108"/>
    <m/>
    <m/>
    <m/>
    <m/>
    <m/>
    <m/>
    <n v="50"/>
    <n v="0"/>
    <s v="NO_CONCILIADO"/>
  </r>
  <r>
    <x v="44"/>
    <m/>
    <x v="44"/>
    <x v="26"/>
    <s v="G21653720002"/>
    <s v="CRV"/>
    <n v="2165372"/>
    <m/>
    <s v="PAGO PRÉSTAMO BID BID 939-SF-BO VCTO. 08-02-2023 POR CUENTA DE BANCO DE DESARROLLO , VALOR 08-02-2023 CAPITAL BS 3.423.057,33 INTERESES BS 552.190,72 LIBRETA NRO.00099021001 TGN-RECURSOS ORDINARIOS (3987)-ALIVIO MDRI"/>
    <m/>
    <m/>
    <m/>
    <m/>
    <m/>
    <m/>
    <n v="0"/>
    <n v="3975248.05"/>
    <s v="NO_CONCILIADO"/>
  </r>
  <r>
    <x v="28"/>
    <m/>
    <x v="28"/>
    <x v="26"/>
    <s v="Q17599710002"/>
    <s v="CRV"/>
    <n v="1759971"/>
    <m/>
    <s v="NUMERO DE LIBRETA CUT: 00099021001 OPERACIÓN E75 TRANSFERENCIA DE LA CUENTA FISCAL BUN A LA CUT EN MN TRANSFERENCIA DE FONDOS A SOLICITUD DE: GOB.AUTONOMO MCPAL. PUNA CITE: OF.DESP MAE NÂ°075/2023 CTA. 3987 LIBRETA NÂ°00099021001 TGN RECURSOS ORDINARIOS"/>
    <m/>
    <m/>
    <m/>
    <m/>
    <m/>
    <m/>
    <n v="0"/>
    <n v="6448"/>
    <s v="NO_CONCILIADO"/>
  </r>
  <r>
    <x v="28"/>
    <m/>
    <x v="28"/>
    <x v="26"/>
    <s v="Q17599740002"/>
    <s v="CRV"/>
    <n v="1759974"/>
    <m/>
    <s v="NUMERO DE LIBRETA CUT: 00099021001 OPERACIÓN E75 TRANSFERENCIA DE LA CUENTA FISCAL BUN A LA CUT EN MN TRANSFERENCIA DE FONDOS A SOLICITUD DE: GOB.AUTONOMO MCPAL. PUNA CITE: OF.DESP MAE NÂ°076/2023 CTA. 3987 LIBRETA NÂ°00099021001 TGN RECURSOS ORDINARIOS"/>
    <m/>
    <m/>
    <m/>
    <m/>
    <m/>
    <m/>
    <n v="0"/>
    <n v="4000"/>
    <s v="NO_CONCILIADO"/>
  </r>
  <r>
    <x v="44"/>
    <m/>
    <x v="44"/>
    <x v="26"/>
    <s v="G21656500003"/>
    <s v="CRV"/>
    <n v="2165650"/>
    <m/>
    <s v="PAGO PRÉSTAMO BID 914-SF-BO-1 VCTO. 08-02-2023 POR CUENTA DE FNDR SEGÚN NOTA COD. LIQ. 017088 DE FECHA 07-02-2023, VALOR 08-02-2023 CAPITAL USD 7.042,73 INTERESES USD 11.003,48 LIBRETA NRO.00099021001 TGN-RECURSOS ORDINARIOS - 3987 - ALIVIO MDRI"/>
    <m/>
    <m/>
    <m/>
    <m/>
    <m/>
    <m/>
    <n v="0"/>
    <n v="125601.62"/>
    <s v="NO_CONCILIADO"/>
  </r>
  <r>
    <x v="48"/>
    <m/>
    <x v="48"/>
    <x v="26"/>
    <s v="G21656480001"/>
    <s v="DEV"/>
    <n v="2165648"/>
    <m/>
    <s v="PAGO PRÉSTAMO BID 914-SF-BO-1 VCTO. 08-02-2023 POR CUENTA DE FNDR SEGÚN NOTA COD. LIQ. 017088 DE FECHA 07-02-2023, VALOR 08-02-2023 CAPITAL BS 277.202,04 LIBRETA N° 00862012017 FNDR - PRODURSA II BID 914/SF-BO CAPITAL"/>
    <m/>
    <m/>
    <m/>
    <m/>
    <m/>
    <m/>
    <n v="277202.03999999998"/>
    <n v="0"/>
    <s v="NO_CONCILIADO"/>
  </r>
  <r>
    <x v="48"/>
    <m/>
    <x v="48"/>
    <x v="26"/>
    <s v="G21656490001"/>
    <s v="COB"/>
    <n v="2165649"/>
    <m/>
    <s v="PAGO PRÉSTAMO BID 914-SF-BO-1 VCTO. 08-02-2023 POR CUENTA DE FNDR SEGÚN NOTA COD. LIQ. 017088 DE FECHA 07-02-2023, VALOR 08-02-2023 LIBRETA N° 00862012001 FNDR ADMINISTRACIÓN REF.: COMISIONES BANCARIAS"/>
    <m/>
    <m/>
    <m/>
    <m/>
    <m/>
    <m/>
    <n v="330.71"/>
    <n v="0"/>
    <s v="NO_CONCILIADO"/>
  </r>
  <r>
    <x v="48"/>
    <m/>
    <x v="48"/>
    <x v="26"/>
    <s v="G21656500001"/>
    <s v="DEV"/>
    <n v="2165650"/>
    <m/>
    <s v="PAGO PRÉSTAMO BID 914-SF-BO-1 VCTO. 08-02-2023 POR CUENTA DE FNDR SEGÚN NOTA COD. LIQ. 017088 DE FECHA 07-02-2023, VALOR 08-02-2023 CAPITAL USD 7.042,73 INTERESES USD 11.003,48 LIBRETA N° 00862012017 FNDR - PRODURSA II BID 914/SF-BO CAPITAL"/>
    <m/>
    <m/>
    <m/>
    <m/>
    <m/>
    <m/>
    <n v="49017.4"/>
    <n v="0"/>
    <s v="NO_CONCILIADO"/>
  </r>
  <r>
    <x v="48"/>
    <m/>
    <x v="48"/>
    <x v="26"/>
    <s v="G21656500002"/>
    <s v="DEV"/>
    <n v="2165650"/>
    <m/>
    <s v="PAGO PRÉSTAMO BID 914-SF-BO-1 VCTO. 08-02-2023 POR CUENTA DE FNDR SEGÚN NOTA COD. LIQ. 017088 DE FECHA 07-02-2023, VALOR 08-02-2023 CAPITAL USD 7.042,73 INTERESES USD 11.003,48 LIBRETA N° 00862012018 FNDR - PRODURSA II BID 914/SF-BO INTERESES"/>
    <m/>
    <m/>
    <m/>
    <m/>
    <m/>
    <m/>
    <n v="76584.22"/>
    <n v="0"/>
    <s v="NO_CONCILIADO"/>
  </r>
  <r>
    <x v="9"/>
    <m/>
    <x v="9"/>
    <x v="26"/>
    <s v="S10539380001"/>
    <s v="COB"/>
    <n v="1053938"/>
    <m/>
    <s v="'COBRO DE'||UTILES DE ESCRITORIO POR EL COMPROBANTE N° 1053937 DE LA FECHA, S/G.NOTA CITE: PRS/GAFC-3496/2022 DE FECHA 16/12/2022 (HRE-TGL-19648) ENVIADO POR YACIMIENTOS PETROLIFEROS FISCALES BOLIVIANOS. (SECTOR PÚBLICO-EXPORTACIONES). DÉBITO DE LA LIBRETA 00513022001 YPFB - OPERACIONES."/>
    <m/>
    <m/>
    <m/>
    <m/>
    <m/>
    <m/>
    <n v="50"/>
    <n v="0"/>
    <s v="NO_CONCILIADO"/>
  </r>
  <r>
    <x v="45"/>
    <m/>
    <x v="45"/>
    <x v="26"/>
    <s v="S10539390003"/>
    <s v="COB"/>
    <n v="1053939"/>
    <m/>
    <s v="||TRANSFERENCIA DE FONDOS S/G. MENSAJES SWIFT NROS. 2170 Y 2158 DE LA FECHA, Y NOTA REMITIDA POR LA DIRECCIÓN GENERAL DE AERONAUTICA CIVIL CITE: DGAC-10774/2022 DE FECHA 31/03/2022 (HRE-TGL-5031) (SECTOR PÚBLICO - SOBREVUELOS). DÉBITO DE LA LIBRETA 0117012001 DGAC, REPOSICIÓN ÚTILES DE ESCRITORIO."/>
    <m/>
    <m/>
    <m/>
    <m/>
    <m/>
    <m/>
    <n v="50"/>
    <n v="0"/>
    <s v="NO_CONCILIADO"/>
  </r>
  <r>
    <x v="9"/>
    <m/>
    <x v="9"/>
    <x v="26"/>
    <s v="S10539420001"/>
    <s v="COB"/>
    <n v="1053942"/>
    <m/>
    <s v="'COBRO DE'||ÚTILES DE ESCRITORIO POR EL COMPROBANTE N°1053941 Y NOTA CITE: PRS/GAFC-3496/2022 DE FECHA 16/12/2022 (HRE-TGL-19648) DE YACIMIENTOS PETROLÍFEROS FISCALES BOLIVIANOS. (SECTOR PÚBLICO  EXPORTACIÓN DE UREA Y OTROS YPFB). DÉBITO DE LA LIBRETA 00513022001 YPFB - OPERACIONES, REPOSICIÓN DE ÚTILES DE ESCRITORIO."/>
    <m/>
    <m/>
    <m/>
    <m/>
    <m/>
    <m/>
    <n v="50"/>
    <n v="0"/>
    <s v="NO_CONCILIADO"/>
  </r>
  <r>
    <x v="27"/>
    <m/>
    <x v="27"/>
    <x v="26"/>
    <s v="G21658210002"/>
    <s v="CRV"/>
    <n v="2165821"/>
    <m/>
    <s v="REGULARIZACION DE TRANSFERENCIA DEL EXTERIOR SEGUN SWIFT NO.2099 DE FECHA 08/02/2023 ORDENANTE: CONSULADO GENERAL DE BOLIVIA EN EE UU MIAMI REF.: RECAUDACIONES GESTORÍA CONSULAR POR EL MES DE ENERO 2023 LIB. 00010011102 MIN.RELACIONES EXTERIORES - GESTORIA CONSULAR LEY Nº 3108"/>
    <m/>
    <m/>
    <m/>
    <m/>
    <m/>
    <m/>
    <n v="0"/>
    <n v="39551.67"/>
    <s v="NO_CONCILIADO"/>
  </r>
  <r>
    <x v="20"/>
    <m/>
    <x v="20"/>
    <x v="26"/>
    <s v="S10539680002"/>
    <s v="CRV"/>
    <n v="1053968"/>
    <m/>
    <s v="||REGULARIZACION DE NUESTRA OPERACION NRO.1051598 DE FECHA 6/1/2023 EN ATENCION A NOTA MMYA/DGAA N°044/2023 DE FECHA 7/2/2023 (HRE-TGL-2371) ENVIADO POR EL MMAYA Y COMPROBANTE DE TESORERIA N°2090913 DE F.8/2/2023. A LA LIB. N°00086011109 MMAYA-BS-OTROS INGRESOS.P/CUENTA CROWN AGENTS JAPAN LIMITED."/>
    <m/>
    <m/>
    <m/>
    <m/>
    <m/>
    <m/>
    <n v="0"/>
    <n v="257974.48"/>
    <s v="NO_CONCILIADO"/>
  </r>
  <r>
    <x v="9"/>
    <m/>
    <x v="9"/>
    <x v="26"/>
    <s v="S10539560001"/>
    <s v="COB"/>
    <n v="1053956"/>
    <m/>
    <s v="'COBRO DE'||ÚTILES DE ESCRITORIO POR EL COMPROBANTE NRO.1053955 DE LA FECHA S/G. NOTA CITE YPFB/GAFC-3496/2022 DE F.16.12.2022 (HRE-TGL-19648), ENVIADA POR YACIMIENTOS PETROLIFEROS FISCALES BOLIVIANOS DEBITO DE LA LIBRETA 00513022001 YPFB  OPERACIONES"/>
    <m/>
    <m/>
    <m/>
    <m/>
    <m/>
    <m/>
    <n v="50"/>
    <n v="0"/>
    <s v="NO_CONCILIADO"/>
  </r>
  <r>
    <x v="7"/>
    <m/>
    <x v="7"/>
    <x v="26"/>
    <s v="S10539570003"/>
    <s v="COB"/>
    <n v="1053957"/>
    <m/>
    <s v="||TRANSFERENCIAS DEL EXTERIOR SEGUN MENSAJES SWIFT NROS. 2202 Y 2160 DE LA FECHA Y NOTA CITE: NAABOL-DNAF/N° 0112/2022 DE FECHA 30/03/2022 (HRE-TGL-4950). REMITIDA POR NAVEGACIÓN AÉREA Y AEROPUERTOS BOLIVIANOS. (SECTOR PÚBLICO - SOBREVUELOS) DEBITO DE LA LIBRETA 00389012001 NAABOL-ADMINISTRACION, REPOSICIÓN ÚTILES DE ESCRITORIO."/>
    <m/>
    <m/>
    <m/>
    <m/>
    <m/>
    <m/>
    <n v="50"/>
    <n v="0"/>
    <s v="NO_CONCILIADO"/>
  </r>
  <r>
    <x v="27"/>
    <m/>
    <x v="27"/>
    <x v="26"/>
    <s v="G21658220001"/>
    <s v="CVD"/>
    <n v="2165822"/>
    <m/>
    <s v="COBRO COSTOS DE PAPELERIA POR REGULARIZACION DE TRANSFERENCIA DEL EXTERIOR POR ORDEN DE CONSULADO GENERAL DE BOLIVIA EN EE UU MIAMI REF.: RECAUDACIONES GESTORÍA CONSULAR POR EL MES DE ENERO 2023 LIB. 00010011102 MIN.RELACIONES EXTERIORES - GESTORIA CONSULAR LEY Nº 3108"/>
    <m/>
    <m/>
    <m/>
    <m/>
    <m/>
    <m/>
    <n v="50"/>
    <n v="0"/>
    <s v="NO_CONCILIADO"/>
  </r>
  <r>
    <x v="13"/>
    <m/>
    <x v="13"/>
    <x v="27"/>
    <s v="Q17607140002"/>
    <s v="CRV"/>
    <n v="1760714"/>
    <m/>
    <s v="NUMERO DE LIBRETA CUT: 00099021001 OPERACIÓN E18 TRANSFERENCIA DEL SISTEMA FINANCIERO POR CUENTA DE TERCEROS A LA CUT TRANSFERENCIA AL TGN DE ACUERDO LEY NO. 1493 REGLAMENTADA POR EL DS NO. 4848"/>
    <m/>
    <m/>
    <m/>
    <m/>
    <m/>
    <m/>
    <n v="0"/>
    <n v="3663712.76"/>
    <s v="NO_CONCILIADO"/>
  </r>
  <r>
    <x v="40"/>
    <m/>
    <x v="40"/>
    <x v="27"/>
    <s v="G21673530004"/>
    <s v="DVD"/>
    <n v="17683"/>
    <m/>
    <s v="VENTA DE DIVISAS CON TRANSFERENCIA DE FONDOS A SOLICITUD DE EMPRESA BOLIVIANA DE ALIMENTOS Y DERIVADOS - EBA SEGUN SOLICITUD 17683 REF: I 2023 00592 TRANSFERENCIA DE DIVISAS AL EXTERIOR PARA PAGO A INC INTERNATIONAL NUT AND DRIEDFRUIT PARA RENOVACION CONTRIBUCION MEMBRESIA EBA GESTION 2023 SEGUN DOC LIB. 00599012001 EBA - GESTION GERENCIAL EJECUTIVA POR DIFERENCIAL CAMBIARIO"/>
    <m/>
    <m/>
    <m/>
    <m/>
    <m/>
    <m/>
    <n v="71.5"/>
    <n v="0"/>
    <s v="NO_CONCILIADO"/>
  </r>
  <r>
    <x v="24"/>
    <m/>
    <x v="24"/>
    <x v="27"/>
    <s v="S10539960001"/>
    <s v="COB"/>
    <n v="1053996"/>
    <m/>
    <s v="'COBRO DE UTILES DE ESCRITORIO POR´||BS50.-Y REEMB.GSTS.COMUNICACION BS220.-.CARTA DE CREDITO STANDBY 10000LG000228800 (BCB:SB-R-2017-27), S/G NOTA ABC/GNA/SAF/ATE/2023-0267,31/01/2023. LIB.00291012002 ABC-RECURSOS PROPIOS REF.:COMISIONES SBLC 10000LG000228800"/>
    <m/>
    <m/>
    <m/>
    <m/>
    <m/>
    <m/>
    <n v="270"/>
    <n v="0"/>
    <s v="NO_CONCILIADO"/>
  </r>
  <r>
    <x v="45"/>
    <m/>
    <x v="45"/>
    <x v="27"/>
    <s v="S10540090003"/>
    <s v="COB"/>
    <n v="1054009"/>
    <m/>
    <s v="||TRANSFERENCIAS DEL EXTERIOR SEGUN MENSAJES SWIFT NROS. 2464 Y 2462 DE LA FECHA Y NOTA CITE: DGAC-10774/2022 DE FECHA 31/03/2022. (HRE-TGL-5031) REMITIDA POR DIRECCIÓN GENERAL DE AERONAUTICA CIVIL. (SECTOR PÚBLICO - SOBREVUELOS) DEBITO DE LA LIBRETA 0117012001 DGAC, REPOSICIÓN DE ÚTILES DE ESCRITORIO"/>
    <m/>
    <m/>
    <m/>
    <m/>
    <m/>
    <m/>
    <n v="50"/>
    <n v="0"/>
    <s v="NO_CONCILIADO"/>
  </r>
  <r>
    <x v="8"/>
    <m/>
    <x v="8"/>
    <x v="27"/>
    <s v="S10540110001"/>
    <s v="COB"/>
    <n v="1054011"/>
    <m/>
    <s v="'COBRO DE UTILES DE ESCRITORIO POR´||COMPLEMENTO A NUESTRO COMP. S-1054010 DE LA FECHA REF.: TRANSF.DEL EXTERIOR POR EUR 4.072,58 A FAVOR DEL MINISTERIO DE EDUCACION LIB.00016011101 MEC MIN.EDUCACION Y CULTURA (0676-03J300) COBRO UTILES DE ESCRITORIO,"/>
    <m/>
    <m/>
    <m/>
    <m/>
    <m/>
    <m/>
    <n v="50"/>
    <n v="0"/>
    <s v="NO_CONCILIADO"/>
  </r>
  <r>
    <x v="45"/>
    <m/>
    <x v="45"/>
    <x v="27"/>
    <s v="S10540270003"/>
    <s v="COB"/>
    <n v="1054027"/>
    <m/>
    <s v="||REGULARIZACION DE NUESTRA OPERACION N°1053741 DE F.3/2/2023 S/G NOTAS CITE: DGAC/00713/2023 DE F.9/2/2023 (HRE-TSO-242) Y CITE: DGAC-10774/2022 DE F.31/03/2022 (HRE-TGL-5031) REMITIDAS POR DIRECCIÓN GENERAL DE AERONAUTICA CIVIL. (SECTOR PÚBLICO - SOBREVUELOS) DEBITO DE LA LIBRETA 0117012001 DGAC, REPOSICIÓN DE ÚTILES DE ESCRITORIO"/>
    <m/>
    <m/>
    <m/>
    <m/>
    <m/>
    <m/>
    <n v="50"/>
    <n v="0"/>
    <s v="NO_CONCILIADO"/>
  </r>
  <r>
    <x v="45"/>
    <m/>
    <x v="45"/>
    <x v="27"/>
    <s v="S10540280003"/>
    <s v="COB"/>
    <n v="1054028"/>
    <m/>
    <s v="||REGULARIZACIÓN DE NUESTRA OPERACIÓN NRO.1053095 DE FECHA 27/01/2023 EN ATENCIÓN A NOTA REMITIDA POR LA DIRECCIÓN GENERAL DE AERONAUTICA CIVIL CITE: DGAC-00713/2023 DE LA FECHA (HRE-TSO-242) (ORIGINAL CURSA EN COMP. 1054027) Y CITE: DGAC-10774/2022 DE FECHA 31/03/2022 (HRE-TGL-5031). DÉBITO DE LA LIBRETA 0117012001 DGAC, REPOSICIÓN ÚTILES DE ESCRITORIO."/>
    <m/>
    <m/>
    <m/>
    <m/>
    <m/>
    <m/>
    <n v="50"/>
    <n v="0"/>
    <s v="NO_CONCILIADO"/>
  </r>
  <r>
    <x v="45"/>
    <m/>
    <x v="45"/>
    <x v="27"/>
    <s v="S10540290003"/>
    <s v="COB"/>
    <n v="1054029"/>
    <m/>
    <s v="||REGULARIZACION DE NUESTRA OPERACION N°1053792 DE F.6/2/2023 S/G NOTAS CITE: DGAC/00713/2023 DE F.9/2/2023 (HRE-TSO-242) (ORIG. CURSA EN CBTE N°1054027) Y CITE: DGAC-10774/2022 DE F.31/03/2022 (HRE-TGL-5031) REMITIDAS POR DIRECCIÓN GENERAL DE AERONAUTICA CIVIL. (SECTOR PÚBLICO-SOBREVUELOS) DEBITO DE LA LIBRETA 0117012001 DGAC, REPOSICIÓN DE ÚTILES DE ESCRITORIO"/>
    <m/>
    <m/>
    <m/>
    <m/>
    <m/>
    <m/>
    <n v="50"/>
    <n v="0"/>
    <s v="NO_CONCILIADO"/>
  </r>
  <r>
    <x v="45"/>
    <m/>
    <x v="45"/>
    <x v="27"/>
    <s v="S10540300003"/>
    <s v="COB"/>
    <n v="1054030"/>
    <m/>
    <s v="||REGULARIZACION DE NUESTRA OPERACION NRO.1053339 DE F.31/01/2022 EN ATENCION A NOTAS CITE DGAC/00713/2023 DE LA FECHA (HRE-TSO-242) Y DGAC/10774/2022 DE F.31.03.2022 (HRE-TGL-5031) ENVIADAS POR LA DIRECCION GENERAL DE AERONAUTICA CIVIL ORIGINAL CURSA EN COMPROBANTE NRO.1054027 DE LA FECHA. DEBITO DE LA LIBRETA 0117012001 DGAC, REPOSICIÓN DE ÚTILES DE ESCRITORIO."/>
    <m/>
    <m/>
    <m/>
    <m/>
    <m/>
    <m/>
    <n v="50"/>
    <n v="0"/>
    <s v="NO_CONCILIADO"/>
  </r>
  <r>
    <x v="45"/>
    <m/>
    <x v="45"/>
    <x v="27"/>
    <s v="S10540310003"/>
    <s v="COB"/>
    <n v="1054031"/>
    <m/>
    <s v="||REGULARIZACION DE NUESTRA OPERACION NRO.1053397 DE F.31/01/2022 EN ATENCION A NOTAS CITE DGAC/00713/2023 DE LA FECHA (HRE-TSO-242) Y DGAC/10774/2022 DE F.31.03.2022 (HRE-TGL-5031) ENVIADAS POR LA DIRECCION GENERAL DE AERONAUTICA CIVIL ORIGINAL CURSA EN COMPROBANTE NRO.1054027 DE LA FECHA. DEBITO DE LA LIBRETA 0117012001 DGAC, REPOSICIÓN DE ÚTILES DE ESCRITORIO."/>
    <m/>
    <m/>
    <m/>
    <m/>
    <m/>
    <m/>
    <n v="50"/>
    <n v="0"/>
    <s v="NO_CONCILIADO"/>
  </r>
  <r>
    <x v="48"/>
    <m/>
    <x v="48"/>
    <x v="27"/>
    <s v="S10540420001"/>
    <s v="COB"/>
    <n v="1054042"/>
    <m/>
    <s v="COBRO DE||ÚTILES DE ESCRITORIO POR REGISTRO DEL COMPROBANTE CONTABLE N°1054041 POR PAGO ANTICIPADO DEL CRED. EXTRA. AL FNDR CONT. SANO N°350/2015 Y MODIF, SG CITE: DE-GEF-LCR-DYF-0759-CAR/23 DEL 09.02.23, CUOTAS: 31.07.23 (INT. 3 DÍAS) Y 31.01.25 (ANTICIPO PARCIAL A CAP.) COSTO ÚTILES DE ESCRITORIO DE LA CUT N°3987 LIBRETA N°00862012001 FNDR-ADMINISTRACIÓN"/>
    <m/>
    <m/>
    <m/>
    <m/>
    <m/>
    <m/>
    <n v="50"/>
    <n v="0"/>
    <s v="NO_CONCILIADO"/>
  </r>
  <r>
    <x v="5"/>
    <m/>
    <x v="5"/>
    <x v="28"/>
    <s v="J05368640002"/>
    <s v="NTE"/>
    <n v="5170445"/>
    <m/>
    <s v="A:00099021001 Transferencia que realizamos a solicitud de la Unidad de Administración e Información Salarial mediante nota CITE: MEFP/VTCP/DGPOT/UAIS/No. 40/2023, informe MEFP/VTCP/DGPOT/UAIS/No. 3/2023 para la reversión definitiva de Boletas de Pago solicitadas por el SENASIR consignadas en el comprobante de pago No. 71948 H.R. 6-23267-R"/>
    <m/>
    <m/>
    <m/>
    <m/>
    <m/>
    <m/>
    <n v="0"/>
    <n v="56840"/>
    <s v="NO_CONCILIADO"/>
  </r>
  <r>
    <x v="13"/>
    <m/>
    <x v="13"/>
    <x v="28"/>
    <s v="Q17611660002"/>
    <s v="CRV"/>
    <n v="1761166"/>
    <m/>
    <s v="NUMERO DE LIBRETA CUT: 00099021001 OPERACIÓN E18 TRANSFERENCIA DEL SISTEMA FINANCIERO POR CUENTA DE TERCEROS A LA CUT TRTANSFERENCIA DISPOSICION A LA LEY NO. 1356 DE FECHA 28/12/2020 VENTA SERVICIOS TELEFONOA MOVIL INTERNET PARA FINANCIAMIENTO RENTA UNIVERSAL DE LA VEJEZ SOLICITUD EMPRESA NACION"/>
    <m/>
    <m/>
    <m/>
    <m/>
    <m/>
    <m/>
    <n v="0"/>
    <n v="23219313.77"/>
    <s v="NO_CONCILIADO"/>
  </r>
  <r>
    <x v="20"/>
    <m/>
    <x v="20"/>
    <x v="28"/>
    <s v="Q17613090002"/>
    <s v="CRV"/>
    <n v="1761309"/>
    <m/>
    <s v="NUMERO DE LIBRETA CUT: 00086074201 OPERACIÓN E75 TRANSFERENCIA DE LA CUENTA FISCAL BUN A LA CUT EN MN TRANSFERENCIA DE FONDOS A SOLICITUD DE: GOBIERNO AUTONOMO MUNICIPAL DE VIACHA CITE: GAMV/SMAF/DF/UTAF/038/2023 CUENTA CUT 3987 LIBRETA NÂ° 00086074201 MMAYA-BS CONTRAPARTE PAQUETE PROY. PRE-INV."/>
    <m/>
    <m/>
    <m/>
    <m/>
    <m/>
    <m/>
    <n v="0"/>
    <n v="676288"/>
    <s v="NO_CONCILIADO"/>
  </r>
  <r>
    <x v="20"/>
    <m/>
    <x v="20"/>
    <x v="28"/>
    <s v="Q17613100002"/>
    <s v="CRV"/>
    <n v="1761310"/>
    <m/>
    <s v="NUMERO DE LIBRETA CUT: 00086074101 OPERACIÓN E75 TRANSFERENCIA DE LA CUENTA FISCAL BUN A LA CUT EN MN TRANSFERENCIA DE FONDOS A SOLICITUD DE: GOBIERNO AUTONOMO MUNICIPAL DE VIACHA CITE: GAMV/SMAF/DF/UTAF/037/2023 CUENTA CUT 3987 LIBRETA NÂ° 00086074101 MMAYA-BS CONTRAPARTE PROY. PRE-INVERSION TRA"/>
    <m/>
    <m/>
    <m/>
    <m/>
    <m/>
    <m/>
    <n v="0"/>
    <n v="350999.34"/>
    <s v="NO_CONCILIADO"/>
  </r>
  <r>
    <x v="73"/>
    <m/>
    <x v="73"/>
    <x v="28"/>
    <s v="F0011876"/>
    <s v="NTE"/>
    <n v="5175198"/>
    <m/>
    <s v="A:00099021001 Transferencia que realizamos a solicitud de la Empresa Nacional de Electricidad mediante nota CITE: ENDE-DEEM-2/70-23 en aplicación al Decreto Supremo No 4848 de 28 de diciembre de 2022."/>
    <m/>
    <m/>
    <m/>
    <m/>
    <m/>
    <m/>
    <n v="0"/>
    <n v="1074956.48"/>
    <s v="NO_CONCILIADO"/>
  </r>
  <r>
    <x v="7"/>
    <m/>
    <x v="7"/>
    <x v="28"/>
    <s v="S10540570003"/>
    <s v="COB"/>
    <n v="1054057"/>
    <m/>
    <s v="||REGULARIZACION DE NUESTRA OPERACIÓN NRO.1053359 DE FECHA 31/1/2023 EN ATENCION A NOTA CAR/DGE-UNC N°0022/2023 DE FECHA 9/2/2023 (HRE-TGL-2506), ENVIADO POR NAVEGACION AEREA Y AEROPUERTOS BOLIVIANOS (ORIGINAL CURSA EN EL CBTE.N°1054051) DEBITO DE LA LIBRETA 00389012001 NAABOL-ADMINISTRACION CENTRAL, REPOSICION ÚTILES DE ESCRITORIO."/>
    <m/>
    <m/>
    <m/>
    <m/>
    <m/>
    <m/>
    <n v="50"/>
    <n v="0"/>
    <s v="NO_CONCILIADO"/>
  </r>
  <r>
    <x v="7"/>
    <m/>
    <x v="7"/>
    <x v="28"/>
    <s v="S10540540003"/>
    <s v="COB"/>
    <n v="1054054"/>
    <m/>
    <s v="||REGULARIZACIÓN DE NUESTRA OPERACIÓN N°1053728 DE FECHA 3/2/2023 SEGÚN NOTA CITE: CAR/DGE-UNC N°0022/2023 DE FECHA 9/2/2023 DE NAVEGACIÓN AEREA Y AEROPUERTOS BOLIVIANOS (HRE-TGL-2506) (ORIGINAL CURSA EN COMP. N°1054051). (SECTOR PÚBLICO-SOBREVUELOS). DÉBITO DE LA LIBRETA 00389012001 NAABOL - ADMINISTRACIÓN, REPOSICIÓN DE ÚTILES DE ESCRITORIO."/>
    <m/>
    <m/>
    <m/>
    <m/>
    <m/>
    <m/>
    <n v="50"/>
    <n v="0"/>
    <s v="NO_CONCILIADO"/>
  </r>
  <r>
    <x v="7"/>
    <m/>
    <x v="7"/>
    <x v="28"/>
    <s v="S10540510003"/>
    <s v="COB"/>
    <n v="1054051"/>
    <m/>
    <s v="||REGULARIZACIÓN DE NUESTRA OPERACIÓN N°1053791 DE FECHA 6/2/2023 SEGÚN NOTA CITE: CAR/DGE-UNC N°0022/2023 DE FECHA 9/2/2023 DE NAVEGACIÓN AEREA Y AEROPUERTOS BOLIVIANOS (HRE-TGL-2506). (SECTOR PÚBLICO-SOBREVUELOS). DÉBITO DE LA LIBRETA 00389012001 NAABOL - ADMINISTRACIÓN, REPOSICIÓN DE ÚTILES DE ESCRITORIO."/>
    <m/>
    <m/>
    <m/>
    <m/>
    <m/>
    <m/>
    <n v="50"/>
    <n v="0"/>
    <s v="NO_CONCILIADO"/>
  </r>
  <r>
    <x v="7"/>
    <m/>
    <x v="7"/>
    <x v="28"/>
    <s v="S10540550003"/>
    <s v="COB"/>
    <n v="1054055"/>
    <m/>
    <s v="||REGULARIZACION DE NUESTRA OPERACION N° 1053052 DE FECHA 27/1/2023 S/G. NOTA CITE: CAR/DGE-UNC N° 0022/2023 DE FECHA 9/2/2023 (HRE-TGL-2506) ) (ORIG. CURSA EN COMPROBANTE N° 1054051) ENVIADA POR NAVEGACION AEREA Y AEROPUERTOS BOLIVIANOS (SECTOR PUBLICO-SOBREVUELOS). DEBITO DE LA LIBRETA 00389012001 NAABOL-ADMINISTRACION, REPOSICIÓN ÚTILES DE ESCRITORIO."/>
    <m/>
    <m/>
    <m/>
    <m/>
    <m/>
    <m/>
    <n v="50"/>
    <n v="0"/>
    <s v="NO_CONCILIADO"/>
  </r>
  <r>
    <x v="9"/>
    <m/>
    <x v="9"/>
    <x v="28"/>
    <s v="S10540730001"/>
    <s v="COB"/>
    <n v="1054073"/>
    <m/>
    <s v="'COBRO DE'||UTILES DE ESCRITORIO POR EL COMPROBANTE N° 1054072 DE LA FECHA, S/G.NOTA CITE: PRS/GAFC-3496/2022 DE FECHA 16/12/2022 (HRE-TGL-19648) ENVIADO POR YACIMIENTOS PETROLIFEROS FISCALES BOLIVIANOS. (SECTOR PÚBLICO-EXPORTACIONES). DÉBITO DE LA LIBRETA 00513022001 YPFB - OPERACIONES."/>
    <m/>
    <m/>
    <m/>
    <m/>
    <m/>
    <m/>
    <n v="50"/>
    <n v="0"/>
    <s v="NO_CONCILIADO"/>
  </r>
  <r>
    <x v="45"/>
    <m/>
    <x v="45"/>
    <x v="28"/>
    <s v="S10540750003"/>
    <s v="COB"/>
    <n v="1054075"/>
    <m/>
    <s v="||TRANSFERENCIAS DEL EXTERIOR SEGUN MENSAJE SWIFT N° 2498 DE LA FECHA Y NOTA CITE: DGAC-10774/2022 DE FECHA 31/03/2022. (HRE-TGL-5031) REMITIDA POR DIRECCIÓN GENERAL DE AERONAUTICA CIVIL. (SECTOR PÚBLICO - SOBREVUELOS) DEBITO DE LA LIBRETA 0117012001 DGAC, REPOSICIÓN DE ÚTILES DE ESCRITORIO"/>
    <m/>
    <m/>
    <m/>
    <m/>
    <m/>
    <m/>
    <n v="50"/>
    <n v="0"/>
    <s v="NO_CONCILIADO"/>
  </r>
  <r>
    <x v="99"/>
    <m/>
    <x v="99"/>
    <x v="28"/>
    <s v="S10540770003"/>
    <s v="COB"/>
    <n v="1054077"/>
    <m/>
    <s v="||TRANSFERENCIA DE FONDOS SEGÚN MENSAJES SWIFT NROS. 2490 DE LA FECHA Y 2489 DE FECHA 09/02/2023, Y NOTA CITE: AGBC-AGBC/DAF/CNI-RSYS-0014-CAR/2022 DE FECHA 26/04/2022 (HRE-TGL-6525) DE LA AGENCIA BOLIVIANA DE CORREOS. DÉBITO DE LA LIBRETA 000383012001 AGENCIA BOLIVIANA DE CORREOS, REPOSICIÓN ÚTILES DE ESCRITORIO."/>
    <m/>
    <m/>
    <m/>
    <m/>
    <m/>
    <m/>
    <n v="50"/>
    <n v="0"/>
    <s v="NO_CONCILIADO"/>
  </r>
  <r>
    <x v="9"/>
    <m/>
    <x v="9"/>
    <x v="28"/>
    <s v="S10540790001"/>
    <s v="COB"/>
    <n v="1054079"/>
    <m/>
    <s v="'COBRO DE'||ÚTILES DE ESCRITORIO POR EL COMPROBANTE NRO.1054078 DE LA FECHA S/G. NOTA CITE YPFB/GAFC-3496/2022 DE F.16.12.2022 (HRE-TGL-19648), ENVIADA POR YACIMIENTOS PETROLIFEROS FISCALES BOLIVIANOS DEBITO DE LA LIBRETA 00513022001 YPFB  OPERACIONES"/>
    <m/>
    <m/>
    <m/>
    <m/>
    <m/>
    <m/>
    <n v="50"/>
    <n v="0"/>
    <s v="NO_CONCILIADO"/>
  </r>
  <r>
    <x v="9"/>
    <m/>
    <x v="9"/>
    <x v="28"/>
    <s v="S10540930001"/>
    <s v="COB"/>
    <n v="1054093"/>
    <m/>
    <s v="'COBRO DE'||ÚTILES DE ESCRITORIO POR EL COMPROBANTE N°1054092 Y NOTA CITE: PRS/GAFC-3496/2022 DE FECHA 16/12/2022 (HRE-TGL-19648) DE YACIMIENTOS PETROLÍFEROS FISCALES BOLIVIANOS. (SECTOR PÚBLICO  EXPORTACIÓN DE UREA Y OTROS YPFB). DÉBITO DE LA LIBRETA 00513022001 YPFB - OPERACIONES, REPOSICIÓN DE ÚTILES DE ESCRITORIO."/>
    <m/>
    <m/>
    <m/>
    <m/>
    <m/>
    <m/>
    <n v="50"/>
    <n v="0"/>
    <s v="NO_CONCILIADO"/>
  </r>
  <r>
    <x v="27"/>
    <m/>
    <x v="27"/>
    <x v="28"/>
    <s v="G21691910002"/>
    <s v="CRV"/>
    <n v="2169191"/>
    <m/>
    <s v="REGULARIZACION DE TRANSFERENCIA DEL EXTERIOR SEGUN SWIFT NO.2105 DE FECHA 10/02/2023 ORDENANTE: EMBAJADA DEL ESTADO PLURINACIONAL DE BOLIVIA - MEXICO REF:GESTORIA CONSULAR ENERO 2023 LIB. 00010011102 MIN.RELACIONES EXTERIORES - GESTORIA CONSULAR LEY Nº 3108"/>
    <m/>
    <m/>
    <m/>
    <m/>
    <m/>
    <m/>
    <n v="0"/>
    <n v="13945.56"/>
    <s v="NO_CONCILIADO"/>
  </r>
  <r>
    <x v="27"/>
    <m/>
    <x v="27"/>
    <x v="28"/>
    <s v="G21691930002"/>
    <s v="CRV"/>
    <n v="2169193"/>
    <m/>
    <s v="REGULARIZACION DE TRANSFERENCIA DEL EXTERIOR SEGUN SWIFT NO.2197 DE FECHA 10/02/2023 ORDENANTE: CONSULAT GENERAL BOLIVIE - PARIS FRANCIA REF:GESTORIA CONSULAR ENERO 2023 LIB. 00010011102 MIN.RELACIONES EXTERIORES - GESTORIA CONSULAR LEY Nº 3108"/>
    <m/>
    <m/>
    <m/>
    <m/>
    <m/>
    <m/>
    <n v="0"/>
    <n v="22303.85"/>
    <s v="NO_CONCILIADO"/>
  </r>
  <r>
    <x v="27"/>
    <m/>
    <x v="27"/>
    <x v="28"/>
    <s v="G21691920001"/>
    <s v="CVD"/>
    <n v="2169192"/>
    <m/>
    <s v="COBRO COSTOS DE PAPELERIA POR REGULARIZACION DE TRANSFERENCIA DEL EXTERIOR POR ORDEN DE EMBAJADA DEL ESTADO PLURINACIONAL DE BOLIVIA - MEXICO REF:GESTORIA CONSULAR ENERO 2023 LIB. 00010011102 MIN.RELACIONES EXTERIORES - GESTORIA CONSULAR LEY Nº 3108"/>
    <m/>
    <m/>
    <m/>
    <m/>
    <m/>
    <m/>
    <n v="50"/>
    <n v="0"/>
    <s v="NO_CONCILIADO"/>
  </r>
  <r>
    <x v="27"/>
    <m/>
    <x v="27"/>
    <x v="28"/>
    <s v="G21691940001"/>
    <s v="CVD"/>
    <n v="2169194"/>
    <m/>
    <s v="COBRO COSTOS DE PAPELERIA POR REGULARIZACION DE TRANSFERENCIA DEL EXTERIOR POR ORDEN DE CONSULAT GENERAL BOLIVIE - PARIS FRANCIA REF:GESTORIA CONSULAR ENERO 2023 LIB. 00010011102 MIN.RELACIONES EXTERIORES - GESTORIA CONSULAR LEY Nº 3108"/>
    <m/>
    <m/>
    <m/>
    <m/>
    <m/>
    <m/>
    <n v="50"/>
    <n v="0"/>
    <s v="NO_CONCILIADO"/>
  </r>
  <r>
    <x v="101"/>
    <m/>
    <x v="101"/>
    <x v="29"/>
    <s v="F0011885"/>
    <s v="NTE"/>
    <n v="5144179"/>
    <m/>
    <s v="De: 00201012002 DEVOLUCION DE RECURSOS AL TGN CORRESPONDIENTES A LA IDENTIFICACION PARCIAL DE FONDOS EN CUSTODIA DE LA ADEMAF, SEGUN INFORME ADEMAF-TRANS-UAF-AFI-0005-INF/23."/>
    <m/>
    <m/>
    <m/>
    <m/>
    <m/>
    <m/>
    <n v="16632.14"/>
    <n v="0"/>
    <s v="NO_CONCILIADO"/>
  </r>
  <r>
    <x v="56"/>
    <m/>
    <x v="56"/>
    <x v="29"/>
    <s v="G21706120002"/>
    <s v="CRV"/>
    <n v="2170612"/>
    <m/>
    <s v="TRANSFERENCIA DEL EXTERIOR SEGUN SWIFT NO.2594 DE FECHA 13/02/2023 ORDENANTE: CONSULADO GERAL DA BOLIVIA (BR/BRASIL) REF.: RECAUDACION EXTERIOR CEDULA DE IDENTIDAD LIB. 00340012005 SEGIP - RECAUDACION EXTERIOR - CEDULAS DE IDENTIDAD"/>
    <m/>
    <m/>
    <m/>
    <m/>
    <m/>
    <m/>
    <n v="0"/>
    <n v="36369.39"/>
    <s v="NO_CONCILIADO"/>
  </r>
  <r>
    <x v="27"/>
    <m/>
    <x v="27"/>
    <x v="29"/>
    <s v="G21706060002"/>
    <s v="CRV"/>
    <n v="2170606"/>
    <m/>
    <s v="REGULARIZACION DE TRANSFERENCIA DEL EXTERIOR SEGUN SWIFT NO.2138 DE FECHA 13/02/2023 ORDENANTE: CONSULADO GERAL DA BOLIVIA BRASIL RIO DE JANEIRO REF:GESTORIA CONSULAR POR LOS MESES DE DICIEMBRE 2022 Y ENERO 2023 LIB. 00010011102 MIN.RELACIONES EXTERIORES - GESTORIA CONSULAR LEY Nº 3108"/>
    <m/>
    <m/>
    <m/>
    <m/>
    <m/>
    <m/>
    <n v="0"/>
    <n v="6928.6"/>
    <s v="NO_CONCILIADO"/>
  </r>
  <r>
    <x v="27"/>
    <m/>
    <x v="27"/>
    <x v="29"/>
    <s v="G21706080002"/>
    <s v="CRV"/>
    <n v="2170608"/>
    <m/>
    <s v="REGULARIZACION DE TRANSFERENCIA DEL EXTERIOR SEGUN SWIFT NO.2557 DE FECHA 13/02/2023 ORDENANTE: BOLIVIAN CONSULATE LONDRES-GRAN BRETAÑA REF:GESTORIA CONSULAR ENERO 2023 LIB. 00010011102 MIN.RELACIONES EXTERIORES - GESTORIA CONSULAR LEY Nº 3108"/>
    <m/>
    <m/>
    <m/>
    <m/>
    <m/>
    <m/>
    <n v="0"/>
    <n v="25328.42"/>
    <s v="NO_CONCILIADO"/>
  </r>
  <r>
    <x v="27"/>
    <m/>
    <x v="27"/>
    <x v="29"/>
    <s v="G21706100002"/>
    <s v="CRV"/>
    <n v="2170610"/>
    <m/>
    <s v="TRANSFERENCIA DEL EXTERIOR SEGUN SWIFT NO.2601 DE FECHA 13/02/2023 ORDENANTE: CONSULADO GENERAL DE BOLIVIA EN SAN PABLO BRASIL REF.: RECAUDACIONES GESTORÍA CONSULAR POR EL MES DE ENERO 2023 LIB. 00010011102 MIN.RELACIONES EXTERIORES - GESTORIA CONSULAR LEY Nº 3108"/>
    <m/>
    <m/>
    <m/>
    <m/>
    <m/>
    <m/>
    <n v="0"/>
    <n v="263698.40000000002"/>
    <s v="NO_CONCILIADO"/>
  </r>
  <r>
    <x v="27"/>
    <m/>
    <x v="27"/>
    <x v="29"/>
    <s v="G21706140002"/>
    <s v="CRV"/>
    <n v="2170614"/>
    <m/>
    <s v="REGULARIZACION DE TRANSFERENCIA DEL EXTERIOR SEGUN SWIFT NO.2133 DE FECHA 13/02/2023 ORDENANTE: CONSULATE GENERAL OF THE PLURINATIONAL NEW YORK-EE.UU. REF:GESTORIA CONSULAR ENERO 2023 LIB. 00010011102 MIN.RELACIONES EXTERIORES - GESTORIA CONSULAR LEY Nº 3108"/>
    <m/>
    <m/>
    <m/>
    <m/>
    <m/>
    <m/>
    <n v="0"/>
    <n v="32143.759999999998"/>
    <s v="NO_CONCILIADO"/>
  </r>
  <r>
    <x v="27"/>
    <m/>
    <x v="27"/>
    <x v="29"/>
    <s v="G21706160002"/>
    <s v="CRV"/>
    <n v="2170616"/>
    <m/>
    <s v="REGULARIZACION DE TRANSFERENCIA DEL EXTERIOR SEGUN SWIFT NO.2132 DE FECHA 13/02/2023 ORDENANTE: CONSULADO DE BOLIVIA EN MENDOZA-ARGENTINA REF:GESTORIA CONSULAR MES DE DICIEMBRE 2022 MAS SALDO SUPERAVITARIO. LIB. 00010011102 MIN.RELACIONES EXTERIORES - GESTORIA CONSULAR LEY Nº 3108"/>
    <m/>
    <m/>
    <m/>
    <m/>
    <m/>
    <m/>
    <n v="0"/>
    <n v="23399.46"/>
    <s v="NO_CONCILIADO"/>
  </r>
  <r>
    <x v="27"/>
    <m/>
    <x v="27"/>
    <x v="29"/>
    <s v="G21706180002"/>
    <s v="CRV"/>
    <n v="2170618"/>
    <m/>
    <s v="REGULARIZACION DE TRANSFERENCIA DEL EXTERIOR SEGUN SWIFT NO.2538 DE FECHA 13/02/2023 ORDENANTE: CONSULADO DE BOLIVIA, CL/ARICA. REF.: RECAUDACION GEST, 20230210-00049033 (0056954) LIB. 00010011102 MIN.RELACIONES EXTERIORES - GESTORIA CONSULAR LEY Nº 3108"/>
    <m/>
    <m/>
    <m/>
    <m/>
    <m/>
    <m/>
    <n v="0"/>
    <n v="32576.91"/>
    <s v="NO_CONCILIADO"/>
  </r>
  <r>
    <x v="27"/>
    <m/>
    <x v="27"/>
    <x v="29"/>
    <s v="G21706200002"/>
    <s v="CRV"/>
    <n v="2170620"/>
    <m/>
    <s v="REGULARIZACION DE TRANSFERENCIA DEL EXTERIOR SEGUN SWIFT NO.2541 DE FECHA 13/02/2023 ORDENANTE: CONSULATE GENERAL OF BOLIVIA, LOS ANGELES CA USA 900103016. REF.: G0130411581701 (0155561) LIB. 00010011102 MIN.RELACIONES EXTERIORES - GESTORIA CONSULAR LEY Nº 3108"/>
    <m/>
    <m/>
    <m/>
    <m/>
    <m/>
    <m/>
    <n v="0"/>
    <n v="26498.05"/>
    <s v="NO_CONCILIADO"/>
  </r>
  <r>
    <x v="27"/>
    <m/>
    <x v="27"/>
    <x v="29"/>
    <s v="G21706070001"/>
    <s v="CVD"/>
    <n v="2170607"/>
    <m/>
    <s v="COBRO COSTOS DE PAPELERIA POR REGULARIZACION DE TRANSFERENCIA DEL EXTERIOR POR ORDEN DE CONSULADO GERAL DA BOLIVIA BRASIL RIO DE JANEIRO REF:GESTORIA CONSULAR POR LOS MESES DE DICIEMBRE 2022 Y ENERO 2023 LIB. 00010011102 MIN.RELACIONES EXTERIORES - GESTORIA CONSULAR LEY Nº 3108"/>
    <m/>
    <m/>
    <m/>
    <m/>
    <m/>
    <m/>
    <n v="50"/>
    <n v="0"/>
    <s v="NO_CONCILIADO"/>
  </r>
  <r>
    <x v="27"/>
    <m/>
    <x v="27"/>
    <x v="29"/>
    <s v="G21706090001"/>
    <s v="CVD"/>
    <n v="2170609"/>
    <m/>
    <s v="COBRO COSTOS DE PAPELERIA POR REGULARIZACION DE TRANSFERENCIA DEL EXTERIOR POR ORDEN DE BOLIVIAN CONSULATE LONDRES-GRAN BRETAÑA REF:GESTORIA CONSULAR ENERO 2023 LIB. 00010011102 MIN.RELACIONES EXTERIORES - GESTORIA CONSULAR LEY Nº 3108"/>
    <m/>
    <m/>
    <m/>
    <m/>
    <m/>
    <m/>
    <n v="50"/>
    <n v="0"/>
    <s v="NO_CONCILIADO"/>
  </r>
  <r>
    <x v="27"/>
    <m/>
    <x v="27"/>
    <x v="29"/>
    <s v="G21706170001"/>
    <s v="CVD"/>
    <n v="2170617"/>
    <m/>
    <s v="COBRO COSTOS DE PAPELERIA POR REGULARIZACION DE TRANSFERENCIA DEL EXTERIOR POR ORDEN DE CONSULADO DE BOLIVIA EN MENDOZA-ARGENTINA REF:GESTORIA CONSULAR MES DE DICIEMBRE 2022 MAS SALDO SUPERAVITARIO. LIB. 00010011102 MIN.RELACIONES EXTERIORES - GESTORIA CONSULAR LEY Nº 3108"/>
    <m/>
    <m/>
    <m/>
    <m/>
    <m/>
    <m/>
    <n v="50"/>
    <n v="0"/>
    <s v="NO_CONCILIADO"/>
  </r>
  <r>
    <x v="27"/>
    <m/>
    <x v="27"/>
    <x v="29"/>
    <s v="G21706110001"/>
    <s v="CVD"/>
    <n v="2170611"/>
    <m/>
    <s v="COBRO COSTOS DE PAPELERIA SEGUN TRANSFERENCIA DEL EXTERIOR POR ORDEN DE CONSULADO GENERAL DE BOLIVIA EN SAN PABLO BRASIL REF.: RECAUDACIONES GESTORÍA CONSULAR POR EL MES DE ENERO 2023 LIB. 00010011102 MIN.RELACIONES EXTERIORES - GESTORIA CONSULAR LEY Nº 3108"/>
    <m/>
    <m/>
    <m/>
    <m/>
    <m/>
    <m/>
    <n v="50"/>
    <n v="0"/>
    <s v="NO_CONCILIADO"/>
  </r>
  <r>
    <x v="56"/>
    <m/>
    <x v="56"/>
    <x v="29"/>
    <s v="G21706130001"/>
    <s v="CVD"/>
    <n v="2170613"/>
    <m/>
    <s v="COBRO COSTOS DE PAPELERIA SEGUN TRANSFERENCIA DEL EXTERIOR POR ORDEN DE CONSULADO GERAL DA BOLIVIA (BR/BRASIL) REF.: RECAUDACION EXTERIOR CEDULA DE IDENTIDAD LIB. 00340012003 RECAUDACION EXTRANJERIA - C.I. -L.C."/>
    <m/>
    <m/>
    <m/>
    <m/>
    <m/>
    <m/>
    <n v="50"/>
    <n v="0"/>
    <s v="NO_CONCILIADO"/>
  </r>
  <r>
    <x v="27"/>
    <m/>
    <x v="27"/>
    <x v="29"/>
    <s v="G21706150001"/>
    <s v="CVD"/>
    <n v="2170615"/>
    <m/>
    <s v="COBRO COSTOS DE PAPELERIA POR REGULARIZACION DE TRANSFERENCIA DEL EXTERIOR POR ORDEN DE CONSULATE GENERAL OF THE PLURINATIONAL NEW YORK-EE.UU. REF:GESTORIA CONSULAR ENERO 2023 LIB. 00010011102 MIN.RELACIONES EXTERIORES - GESTORIA CONSULAR LEY Nº 3108"/>
    <m/>
    <m/>
    <m/>
    <m/>
    <m/>
    <m/>
    <n v="50"/>
    <n v="0"/>
    <s v="NO_CONCILIADO"/>
  </r>
  <r>
    <x v="27"/>
    <m/>
    <x v="27"/>
    <x v="29"/>
    <s v="G21706190001"/>
    <s v="CVD"/>
    <n v="2170619"/>
    <m/>
    <s v="COBRO COSTOS DE PAPELERIA POR REGULARIZACION DE TRANSFERENCIA DEL EXTERIOR POR ORDEN DE CONSULADO DE BOLIVIA, CL/ARICA. REF.: RECAUDACION GEST, 20230210-00049033 (0056954) LIB. 00010011102 MIN.RELACIONES EXTERIORES - GESTORIA CONSULAR LEY Nº 3108"/>
    <m/>
    <m/>
    <m/>
    <m/>
    <m/>
    <m/>
    <n v="50"/>
    <n v="0"/>
    <s v="NO_CONCILIADO"/>
  </r>
  <r>
    <x v="27"/>
    <m/>
    <x v="27"/>
    <x v="29"/>
    <s v="G21706210001"/>
    <s v="CVD"/>
    <n v="2170621"/>
    <m/>
    <s v="COBRO COSTOS DE PAPELERIA POR REGULARIZACION DE TRANSFERENCIA DEL EXTERIOR POR ORDEN DE CONSULATE GENERAL OF BOLIVIA, LOS ANGELES CA USA 900103016. REF.: G0130411581701 (0155561) LIB. 00010011102 MIN.RELACIONES EXTERIORES - GESTORIA CONSULAR LEY Nº 3108"/>
    <m/>
    <m/>
    <m/>
    <m/>
    <m/>
    <m/>
    <n v="50"/>
    <n v="0"/>
    <s v="NO_CONCILIADO"/>
  </r>
  <r>
    <x v="7"/>
    <m/>
    <x v="7"/>
    <x v="29"/>
    <s v="S10541370003"/>
    <s v="COB"/>
    <n v="1054137"/>
    <m/>
    <s v="||TRANSFERENCIAS DEL EXTERIOR SEGUN MENSAJES SWIFT NROS. 2635 Y 2634 DE LA FECHA Y NOTA CITE: NAABOL-DNAF/N° 0112/2022 DE FECHA 30/03/2022 (HRE-TGL-4950). REMITIDA POR NAVEGACIÓN AÉREA Y AEROPUERTOS BOLIVIANOS. (SECTOR PÚBLICO - SOBREVUELOS) DEBITO DE LA LIBRETA 00389012001 NAABOL-ADMINISTRACION, REPOSICIÓN ÚTILES DE ESCRITORIO."/>
    <m/>
    <m/>
    <m/>
    <m/>
    <m/>
    <m/>
    <n v="50"/>
    <n v="0"/>
    <s v="NO_CONCILIADO"/>
  </r>
  <r>
    <x v="9"/>
    <m/>
    <x v="9"/>
    <x v="29"/>
    <s v="S10541380001"/>
    <s v="COB"/>
    <n v="1054138"/>
    <m/>
    <s v="'COBRO DE'||ÚTILES DE ESCRITORIO POR EL COMPROBANTE NRO. 1054136 DE LA FECHA, S/G. NOTA CITE CITE PRS/GAFC-3496/2022 DE FECHA 16/12/2022 (HRE-TGL-19648) ENVIADO POR YACIMIENTOS PETROLIFEROS FISCALES BOLIVIANOS. DEBITO DE LA LIBRETA 00513022001 YPFB - OPERACIONES"/>
    <m/>
    <m/>
    <m/>
    <m/>
    <m/>
    <m/>
    <n v="50"/>
    <n v="0"/>
    <s v="NO_CONCILIADO"/>
  </r>
  <r>
    <x v="45"/>
    <m/>
    <x v="45"/>
    <x v="29"/>
    <s v="S10541390003"/>
    <s v="COB"/>
    <n v="1054139"/>
    <m/>
    <s v="||TRANSFERENCIA DE FONDOS SEGÚN MENSAJES SWIFT N°2637 Y 2636 DE LA FECHA Y NOTA CITE: DGAC-10774/2022 (HRE-TGL-5031) DE FECHA 31/3/2022 DE LA DIRECCIÓN GENERAL DE AERONÁUTICA CIVIL. (SECTOR PÚBLICO-SOBREVUELOS). DÉBITO DE LA LIBRETA 0117012001 DGAC, REPOSICIÓN DE ÚTILES DE ESCRITORIO."/>
    <m/>
    <m/>
    <m/>
    <m/>
    <m/>
    <m/>
    <n v="50"/>
    <n v="0"/>
    <s v="NO_CONCILIADO"/>
  </r>
  <r>
    <x v="9"/>
    <m/>
    <x v="9"/>
    <x v="29"/>
    <s v="S10541440001"/>
    <s v="COB"/>
    <n v="1054144"/>
    <m/>
    <s v="'COBRO DE'||UTILES DE ESCRITORIO POR EL COMPROBANTE N° 1054140 DE LA FECHA, SEGUN NOTA CITE: GAFC-0367/DFOC/URTE-0025/2023 DE FECHA 10/2/2023 (HRE-TGL-2667) ENVIADO POR YACIMIENTOS PETROLIFEROS FISCALES BOLIVIANOS. (SECTOR PÚBLICO-EXPORTACIONES) DÉBITO DE LA LIBRETA 00513022001 YPFB - OPERACIONES."/>
    <m/>
    <m/>
    <m/>
    <m/>
    <m/>
    <m/>
    <n v="50"/>
    <n v="0"/>
    <s v="NO_CONCILIADO"/>
  </r>
  <r>
    <x v="9"/>
    <m/>
    <x v="9"/>
    <x v="29"/>
    <s v="S10541650001"/>
    <s v="COB"/>
    <n v="1054165"/>
    <m/>
    <s v="'COBRO DE'||UTILES DE ESCRITORIO POR EL COMPROBANTE N° 1054164 DE LA FECHA, S/G.NOTA CITE: PRS/GAFC-3496/2022 DE FECHA 16/12/2022 (HRE-TGL-19648) ENVIADO POR YACIMIENTOS PETROLIFEROS FISCALES BOLIVIANOS. (SECTOR PÚBLICO-EXPORTACIONES). DÉBITO DE LA LIBRETA 00513022001 YPFB - OPERACIONES."/>
    <m/>
    <m/>
    <m/>
    <m/>
    <m/>
    <m/>
    <n v="50"/>
    <n v="0"/>
    <s v="NO_CONCILIADO"/>
  </r>
  <r>
    <x v="27"/>
    <m/>
    <x v="27"/>
    <x v="29"/>
    <s v="G21709340002"/>
    <s v="CRV"/>
    <n v="2170934"/>
    <m/>
    <s v="REGULARIZACION DE TRANSFERENCIA DEL EXTERIOR SEGUN SWIFT NO.2536 DE FECHA 13/02/2023 ORDENANTE: CONSULADO DE BOLIVIA, CUZCO PERU. REF.: Z689629001 (20230209-00273646). LIB. 00010011102 MIN.RELACIONES EXTERIORES - GESTORIA CONSULAR LEY Nº 3108"/>
    <m/>
    <m/>
    <m/>
    <m/>
    <m/>
    <m/>
    <n v="0"/>
    <n v="6627.24"/>
    <s v="NO_CONCILIADO"/>
  </r>
  <r>
    <x v="27"/>
    <m/>
    <x v="27"/>
    <x v="29"/>
    <s v="G21709360002"/>
    <s v="CRV"/>
    <n v="2170936"/>
    <m/>
    <s v="TRANSFERENCIA DEL EXTERIOR SEGUN SWIFT NO.2630 DE FECHA 13/02/2023 ORDENANTE: CONSULADO DE BOLIVIA EN BRASIL CÁCERES REF.: RECAUDACIONES GESTORÍA CONSULAR POR LOS MESES DE DICIEMBRE 2022, ENERO 2023 Y SALDOS SUPERAVITARIOS LIB. 00010011102 MIN.RELACIONES EXTERIORES - GESTORIA CONSULAR LEY Nº 3108"/>
    <m/>
    <m/>
    <m/>
    <m/>
    <m/>
    <m/>
    <n v="0"/>
    <n v="16352.04"/>
    <s v="NO_CONCILIADO"/>
  </r>
  <r>
    <x v="27"/>
    <m/>
    <x v="27"/>
    <x v="29"/>
    <s v="G21709350001"/>
    <s v="CVD"/>
    <n v="2170935"/>
    <m/>
    <s v="COBRO COSTOS DE PAPELERIA POR REGULARIZACION DE TRANSFERENCIA DEL EXTERIOR POR ORDEN DE CONSULADO DE BOLIVIA, CUZCO PERU. REF.: Z689629001 (20230209-00273646). LIB. 00010011102 MIN.RELACIONES EXTERIORES - GESTORIA CONSULAR LEY Nº 3108"/>
    <m/>
    <m/>
    <m/>
    <m/>
    <m/>
    <m/>
    <n v="50"/>
    <n v="0"/>
    <s v="NO_CONCILIADO"/>
  </r>
  <r>
    <x v="27"/>
    <m/>
    <x v="27"/>
    <x v="29"/>
    <s v="G21709370001"/>
    <s v="CVD"/>
    <n v="2170937"/>
    <m/>
    <s v="COBRO COSTOS DE PAPELERIA SEGUN TRANSFERENCIA DEL EXTERIOR POR ORDEN DE CONSULADO DE BOLIVIA EN BRASIL CÁCERES REF.: RECAUDACIONES GESTORÍA CONSULAR POR LOS MESES DE DICIEMBRE 2022, ENERO 2023 Y SALDOS SUPERAVITARIOS LIB. 00010011102 MIN.RELACIONES EXTERIORES - GESTORIA CONSULAR LEY Nº 3108"/>
    <m/>
    <m/>
    <m/>
    <m/>
    <m/>
    <m/>
    <n v="50"/>
    <n v="0"/>
    <s v="NO_CONCILIADO"/>
  </r>
  <r>
    <x v="102"/>
    <m/>
    <x v="102"/>
    <x v="30"/>
    <s v="J05371040002"/>
    <s v="NTE"/>
    <n v="5179509"/>
    <m/>
    <s v="A:00373024104 A: 00373024104 Transferencia de recursos para el FDI a favor de las UNIBOL, correspondiente al mes de enero de 2023, en el marco de la Ley N° 1493 de 17 de diciembre de 2022, Ley del Presupuesto General del Estado 2023, en virtud al Informe MEFP/VTCP/DGPOT/ UPCFTGN/INF/N°11/2023 (H.R. 389-8-D)."/>
    <m/>
    <m/>
    <m/>
    <m/>
    <m/>
    <m/>
    <n v="0"/>
    <n v="3762413.37"/>
    <s v="NO_CONCILIADO"/>
  </r>
  <r>
    <x v="102"/>
    <m/>
    <x v="102"/>
    <x v="30"/>
    <s v="J05371050002"/>
    <s v="NTE"/>
    <n v="5179480"/>
    <m/>
    <s v="A:00373024101 A: 00373024101 Transferencia de recursos para el pago a gastos de funcionamiento del FDI, correspondiente al mes de enero de 2023, en el marco de la Ley N° 1493 de 17 de diciembre de 2022, Ley del Presupuesto General del Estado 2023, en virtud al Informe MEFP/VTCP/DGPOT/UPCFTGN/INF/N°10/2023 (H.R. 389-7-D)."/>
    <m/>
    <m/>
    <m/>
    <m/>
    <m/>
    <m/>
    <n v="0"/>
    <n v="1128724.01"/>
    <s v="NO_CONCILIADO"/>
  </r>
  <r>
    <x v="37"/>
    <m/>
    <x v="37"/>
    <x v="30"/>
    <s v="Q17629710002"/>
    <s v="CRV"/>
    <n v="1762971"/>
    <m/>
    <s v="NUMERO DE LIBRETA CUT: 00283012001 OPERACIÓN E18 TRANSFERENCIA DEL SISTEMA FINANCIERO POR CUENTA DE TERCEROS A LA CUT SOL. ESC. DE ALMACENERA BOLIVIANA S.A."/>
    <m/>
    <m/>
    <m/>
    <m/>
    <m/>
    <m/>
    <n v="0"/>
    <n v="2582915.4300000002"/>
    <s v="NO_CONCILIADO"/>
  </r>
  <r>
    <x v="37"/>
    <m/>
    <x v="37"/>
    <x v="30"/>
    <s v="Q17629720002"/>
    <s v="CRV"/>
    <n v="1762972"/>
    <m/>
    <s v="NUMERO DE LIBRETA CUT: 00283012001 OPERACIÓN E18 TRANSFERENCIA DEL SISTEMA FINANCIERO POR CUENTA DE TERCEROS A LA CUT SOL. ESC. DE ALMACENERA BOLIVIANA S.A."/>
    <m/>
    <m/>
    <m/>
    <m/>
    <m/>
    <m/>
    <n v="0"/>
    <n v="414487.66"/>
    <s v="NO_CONCILIADO"/>
  </r>
  <r>
    <x v="27"/>
    <m/>
    <x v="27"/>
    <x v="30"/>
    <s v="G21722050002"/>
    <s v="CRV"/>
    <n v="2172205"/>
    <m/>
    <s v="REGULARIZACION DE TRANSFERENCIA DEL EXTERIOR SEGUN SWIFT NO.2597 DE FECHA 14/02/2023 ORDENANTE: CONSULADO DE BOLIVIA EN BRASIL BRASILEIA ACRE REF.: RECAUDACIONES GESTORÍA CONSULAR POR LOS MESES DE DICIEMBRE 2022 Y ENERO 2023 LIB. 00010011102 MIN.RELACIONES EXTERIORES - GESTORIA CONSULAR LEY Nº 3108"/>
    <m/>
    <m/>
    <m/>
    <m/>
    <m/>
    <m/>
    <n v="0"/>
    <n v="10916.52"/>
    <s v="NO_CONCILIADO"/>
  </r>
  <r>
    <x v="27"/>
    <m/>
    <x v="27"/>
    <x v="30"/>
    <s v="G21722070002"/>
    <s v="CRV"/>
    <n v="2172207"/>
    <m/>
    <s v="REGULARIZACION DE TRANSFERENCIA DEL EXTERIOR SEGUN SWIFT NO.2591 Y NO.2590 DE FECHA 14/02/2023 ORDENANTE: VICECONSULADO DE BOLIVIA EN ARGENTINA LA MATANZA REF.: RECAUDACIONES GESTORÍA CONSULAR POR EL MES DE ENERO 2023 LIB. 00010011102 MIN.RELACIONES EXTERIORES - GESTORIA CONSULAR LEY Nº 3108"/>
    <m/>
    <m/>
    <m/>
    <m/>
    <m/>
    <m/>
    <n v="0"/>
    <n v="9975.67"/>
    <s v="NO_CONCILIADO"/>
  </r>
  <r>
    <x v="27"/>
    <m/>
    <x v="27"/>
    <x v="30"/>
    <s v="G21722090002"/>
    <s v="CRV"/>
    <n v="2172209"/>
    <m/>
    <s v="REGULARIZACION DE TRANSFERENCIA DEL EXTERIOR SEGUN SWIFT NO.2620 DE FECHA 14/02/2023 ORDENANTE: CONSULADO GENERAL DE BOLIVIA EN LIMA PERU REF.: RECAUDACIONES GESTORÍA CONSULAR POR ENERO/2023 LIB. 00010011102 MIN.RELACIONES EXTERIORES - GESTORIA CONSULAR LEY Nº 3108"/>
    <m/>
    <m/>
    <m/>
    <m/>
    <m/>
    <m/>
    <n v="0"/>
    <n v="8503.7199999999993"/>
    <s v="NO_CONCILIADO"/>
  </r>
  <r>
    <x v="10"/>
    <m/>
    <x v="10"/>
    <x v="30"/>
    <s v="G21722020004"/>
    <s v="DVD"/>
    <n v="17700"/>
    <m/>
    <s v="VENTA DE DIVISAS CON TRANSFERENCIA DE FONDOS A SOLICITUD DE INSTITUTO NACIONAL DE INNOVACION AGROPECUARIA Y FORESTAL (INIAF) SEGUN SOLICITUD 17700 REF: 400100203- PAGO POR ADQUISICION DE COMPRA DE CERTIFICADOS NARANJA DE LA ISTA SEGUN HOJA DE RUTA 834, INFORME INF/INIAF/DNS/N 07/2023 POR FRANCO SUI LIB. 00222012001 INIAF- A NIVEL NACIONAL POR DIFERENCIAL CAMBIARIO"/>
    <m/>
    <m/>
    <m/>
    <m/>
    <m/>
    <m/>
    <n v="337.61"/>
    <n v="0"/>
    <s v="NO_CONCILIADO"/>
  </r>
  <r>
    <x v="27"/>
    <m/>
    <x v="27"/>
    <x v="30"/>
    <s v="G21722060001"/>
    <s v="CVD"/>
    <n v="2172206"/>
    <m/>
    <s v="COBRO COSTOS DE PAPELERIA POR REGULARIZACION DE TRANSFERENCIA DEL EXTERIOR POR ORDEN DE CONSULADO DE BOLIVIA EN BRASIL BRASILEIA ACRE REF.: RECAUDACIONES GESTORÍA CONSULAR POR LOS MESES DE DICIEMBRE 2022 Y ENERO 2023 LIB. 00010011102 MIN.RELACIONES EXTERIORES - GESTORIA CONSULAR LEY Nº 3108"/>
    <m/>
    <m/>
    <m/>
    <m/>
    <m/>
    <m/>
    <n v="50"/>
    <n v="0"/>
    <s v="NO_CONCILIADO"/>
  </r>
  <r>
    <x v="27"/>
    <m/>
    <x v="27"/>
    <x v="30"/>
    <s v="G21722080001"/>
    <s v="CVD"/>
    <n v="2172208"/>
    <m/>
    <s v="COBRO COSTOS DE PAPELERIA POR REGULARIZACION DE TRANSFERENCIA DEL EXTERIOR POR ORDEN DE VICECONSULADO DE BOLIVIA EN ARGENTINA LA MATANZA REF.: RECAUDACIONES GESTORÍA CONSULAR POR EL MES DE ENERO 2023 LIB. 00010011102 MIN.RELACIONES EXTERIORES - GESTORIA CONSULAR LEY Nº 3108"/>
    <m/>
    <m/>
    <m/>
    <m/>
    <m/>
    <m/>
    <n v="50"/>
    <n v="0"/>
    <s v="NO_CONCILIADO"/>
  </r>
  <r>
    <x v="27"/>
    <m/>
    <x v="27"/>
    <x v="30"/>
    <s v="G21722100001"/>
    <s v="CVD"/>
    <n v="2172210"/>
    <m/>
    <s v="COBRO COSTOS DE PAPELERIA POR REGULARIZACION DE TRANSFERENCIA DEL EXTERIOR POR ORDEN DE CONSULADO GENERAL DE BOLIVIA EN LIMA PERU REF.: RECAUDACIONES GESTORÍA CONSULAR POR ENERO/2023 LIB. 00010011102 MIN.RELACIONES EXTERIORES - GESTORIA CONSULAR LEY Nº 3108"/>
    <m/>
    <m/>
    <m/>
    <m/>
    <m/>
    <m/>
    <n v="50"/>
    <n v="0"/>
    <s v="NO_CONCILIADO"/>
  </r>
  <r>
    <x v="7"/>
    <m/>
    <x v="7"/>
    <x v="30"/>
    <s v="S10542090003"/>
    <s v="COB"/>
    <n v="1054209"/>
    <m/>
    <s v="||TRANSFERENCIAS DEL EXTERIOR SEGUN MENSAJES SWIFT NROS. 2672 Y 2670 DE LA FECHA Y NOTA CITE: NAABOL-DNAF/N° 0112/2022 DE FECHA 30/03/2022 (HRE-TGL-4950). REMITIDA POR NAVEGACIÓN AÉREA Y AEROPUERTOS BOLIVIANOS. (SECTOR PÚBLICO - SOBREVUELOS) DEBITO DE LA LIBRETA 00389012001 NAABOL-ADMINISTRACION, REPOSICIÓN ÚTILES DE ESCRITORIO."/>
    <m/>
    <m/>
    <m/>
    <m/>
    <m/>
    <m/>
    <n v="50"/>
    <n v="0"/>
    <s v="NO_CONCILIADO"/>
  </r>
  <r>
    <x v="45"/>
    <m/>
    <x v="45"/>
    <x v="30"/>
    <s v="S10542100003"/>
    <s v="COB"/>
    <n v="1054210"/>
    <m/>
    <s v="||TRANSFERENCIA DE FONDOS SEGÚN MENSAJES SWIFT N°2673 Y 2671 DE LA FECHA Y NOTA CITE: DGAC-10774/2022 (HRE-TGL-5031) DE FECHA 31/3/2022 DE LA DIRECCIÓN GENERAL DE AERONÁUTICA CIVIL. (SECTOR PÚBLICO-SOBREVUELOS). DÉBITO DE LA LIBRETA 0117012001 DGAC, REPOSICIÓN DE ÚTILES DE ESCRITORIO."/>
    <m/>
    <m/>
    <m/>
    <m/>
    <m/>
    <m/>
    <n v="50"/>
    <n v="0"/>
    <s v="NO_CONCILIADO"/>
  </r>
  <r>
    <x v="45"/>
    <m/>
    <x v="45"/>
    <x v="30"/>
    <s v="S10542190003"/>
    <s v="COB"/>
    <n v="1054219"/>
    <m/>
    <s v="||REGULARIZACIÓN DE NUESTRA OPERACIÓN N°1053868 DE FECHA 7/2/2023 SEGÚN NOTA CITE: DGAC/00810/2023 (HRE-TSO-271) DE LA FECHA Y DGAC-10774/2022 (HRE-TGL-5031) DE FECHA 31/3/2022 ENVIADAS POR LA DIRECCIÓN GENERAL DE AERONÁUTICA CIVIL. (SECTOR PÚBLICO-SOBREVUELOS). DÉBITO DE LA LIBRETA 0117012001 DGAC, REPOSICIÓN DE ÚTILES DE ESCRITORIO."/>
    <m/>
    <m/>
    <m/>
    <m/>
    <m/>
    <m/>
    <n v="50"/>
    <n v="0"/>
    <s v="NO_CONCILIADO"/>
  </r>
  <r>
    <x v="9"/>
    <m/>
    <x v="9"/>
    <x v="30"/>
    <s v="S10542220001"/>
    <s v="COB"/>
    <n v="1054222"/>
    <m/>
    <s v="'COBRO DE'||UTILES DE ESCRITORIO POR EL COMPROBANTE N° 1054221 DE LA FECHA, S/G.NOTA CITE: PRS/GAFC-3496/2022 DE FECHA 16/12/2022 (HRE-TGL-19648) ENVIADO POR YACIMIENTOS PETROLIFEROS FISCALES BOLIVIANOS. (SECTOR PÚBLICO-EXPORTACIONES). DÉBITO DE LA LIBRETA 00513022001 YPFB - OPERACIONES."/>
    <m/>
    <m/>
    <m/>
    <m/>
    <m/>
    <m/>
    <n v="50"/>
    <n v="0"/>
    <s v="NO_CONCILIADO"/>
  </r>
  <r>
    <x v="44"/>
    <m/>
    <x v="44"/>
    <x v="31"/>
    <s v="G21737730003"/>
    <s v="COB"/>
    <n v="16984"/>
    <m/>
    <s v="PAGO A IDA PRÉSTAMO 3942-BO VCTO. 15-02-2023 POR CUENTA DE TGN , NTI. 016984 VALOR 15-02-2023 CAPITAL USD 1.144.496,59 INTERESES USD 2.867,61 CTA. 3987 CUENTA UNICA DEL TESORO LIB. 00099021001 REF.: COMISIONES BANCARIAS"/>
    <m/>
    <m/>
    <m/>
    <m/>
    <m/>
    <m/>
    <n v="5779.61"/>
    <n v="0"/>
    <s v="NO_CONCILIADO"/>
  </r>
  <r>
    <x v="44"/>
    <m/>
    <x v="44"/>
    <x v="31"/>
    <s v="G21737700003"/>
    <s v="COB"/>
    <n v="16981"/>
    <m/>
    <s v="PAGO A IDA PRÉSTAMO 3788-BO VCTO. 15-02-2023 POR CUENTA DE TGN , NTI. 016981 VALOR 15-02-2023 CAPITAL USD 894.585,71 CTA. 3987 CUENTA UNICA DEL TESORO LIB. 00099021001 REF.: COMISIONES BANCARIAS"/>
    <m/>
    <m/>
    <m/>
    <m/>
    <m/>
    <m/>
    <n v="4565.8"/>
    <n v="0"/>
    <s v="NO_CONCILIADO"/>
  </r>
  <r>
    <x v="44"/>
    <m/>
    <x v="44"/>
    <x v="31"/>
    <s v="G21737710003"/>
    <s v="COB"/>
    <n v="16982"/>
    <m/>
    <s v="PAGO A IDA PRÉSTAMO 3842-BO VCTO. 15-02-2023 POR CUENTA DE TGN , NTI. 016982 VALOR 15-02-2023 CAPITAL USD 74.642,22 CTA. 3987 CUENTA UNICA DEL TESORO LIB. 00099021001 REF.: COMISIONES BANCARIAS"/>
    <m/>
    <m/>
    <m/>
    <m/>
    <m/>
    <m/>
    <n v="628.44000000000005"/>
    <n v="0"/>
    <s v="NO_CONCILIADO"/>
  </r>
  <r>
    <x v="44"/>
    <m/>
    <x v="44"/>
    <x v="31"/>
    <s v="G21737720003"/>
    <s v="COB"/>
    <n v="16983"/>
    <m/>
    <s v="PAGO A IDA PRÉSTAMO 3854-BO VCTO. 15-02-2023 POR CUENTA DE TGN , NTI. 016983 VALOR 15-02-2023 CAPITAL USD 432.109,99 CTA. 3987 CUENTA UNICA DEL TESORO LIB. 00099021001 REF.: COMISIONES BANCARIAS"/>
    <m/>
    <m/>
    <m/>
    <m/>
    <m/>
    <m/>
    <n v="2345.0100000000002"/>
    <n v="0"/>
    <s v="NO_CONCILIADO"/>
  </r>
  <r>
    <x v="13"/>
    <m/>
    <x v="13"/>
    <x v="31"/>
    <s v="Q17636710002"/>
    <s v="CRV"/>
    <n v="1763671"/>
    <m/>
    <s v="NUMERO DE LIBRETA CUT: 00099021001 OPERACIÓN E18 TRANSFERENCIA DEL SISTEMA FINANCIERO POR CUENTA DE TERCEROS A LA CUT devolucion pagos de cc no cobrados octubre 2022"/>
    <m/>
    <m/>
    <m/>
    <m/>
    <m/>
    <m/>
    <n v="0"/>
    <n v="189745.18"/>
    <s v="NO_CONCILIADO"/>
  </r>
  <r>
    <x v="27"/>
    <m/>
    <x v="27"/>
    <x v="31"/>
    <s v="G21739230002"/>
    <s v="CRV"/>
    <n v="2173923"/>
    <m/>
    <s v="TRANSFERENCIA DEL EXTERIOR SEGUN SWIFT NO.2768 DE FECHA 15/02/2023 ORDENANTE: CONSULADO GENERAL DE BOLIVIA EN BARCELONA ESPAÑA REF.: RECAUDACIONES GESTORÍA CONSULAR POR EL MES DE DICIEMBRE 2022 LIB. 00010011102 MIN.RELACIONES EXTERIORES - GESTORIA CONSULAR LEY Nº 3108"/>
    <m/>
    <m/>
    <m/>
    <m/>
    <m/>
    <m/>
    <n v="0"/>
    <n v="231041.64"/>
    <s v="NO_CONCILIADO"/>
  </r>
  <r>
    <x v="27"/>
    <m/>
    <x v="27"/>
    <x v="31"/>
    <s v="G21739250002"/>
    <s v="CRV"/>
    <n v="2173925"/>
    <m/>
    <s v="REGULARIZACION DE TRANSFERENCIA DEL EXTERIOR SEGUN SWIFT NO.2619 DE FECHA 15/02/2023 ORDENANTE: SECCIÓN CONSULAR DE BOLIVIA EN CUBA LA HABANA REF.: RECAUDACION GESTORIA CONSULAR JULIO A DICIEMBRE DE 2022 Y ENERO 2023 LIB. 00010011102 MIN.RELACIONES EXTERIORES - GESTORIA CONSULAR LEY Nº 3108"/>
    <m/>
    <m/>
    <m/>
    <m/>
    <m/>
    <m/>
    <n v="0"/>
    <n v="17682.060000000001"/>
    <s v="NO_CONCILIADO"/>
  </r>
  <r>
    <x v="52"/>
    <m/>
    <x v="52"/>
    <x v="31"/>
    <s v="G21739290002"/>
    <s v="CRV"/>
    <n v="2173929"/>
    <m/>
    <s v="TRANSFERENCIA DEL EXTERIOR SEGUN SWIFT NO.2747 Y NO.2740 DE FECHA 15/02/2023 ORDENANTE: FERTIMAX INDUSTRIAS Y SERVICIOS SAE (ASUNCION PARAGUAY) REF.: CRED YLB-GCO-00020 YLB-GCO-00021 YLB-GCO-00022 YLB-GCO-00023 LIB. 00597012001 RECURSOS PROPIOS VENTAS YLB"/>
    <m/>
    <m/>
    <m/>
    <m/>
    <m/>
    <m/>
    <n v="0"/>
    <n v="1824.76"/>
    <s v="NO_CONCILIADO"/>
  </r>
  <r>
    <x v="52"/>
    <m/>
    <x v="52"/>
    <x v="31"/>
    <s v="G21739310002"/>
    <s v="CRV"/>
    <n v="2173931"/>
    <m/>
    <s v="TRANSFERENCIA DEL EXTERIOR SEGUN SWIFT NO.2722 Y NO.2721 DE FECHA 15/02/2023 ORDENANTE: FASS COMERCIO DE PRODUTOS QUIM (BRAZIL RIBEIRAO PRETO) REF.: CRED INV YLB GCO 0015 ODV 23 LIB. 00597012001 RECURSOS PROPIOS VENTAS YLB"/>
    <m/>
    <m/>
    <m/>
    <m/>
    <m/>
    <m/>
    <n v="0"/>
    <n v="610540"/>
    <s v="NO_CONCILIADO"/>
  </r>
  <r>
    <x v="28"/>
    <m/>
    <x v="28"/>
    <x v="31"/>
    <s v="Q17637780002"/>
    <s v="CRV"/>
    <n v="1763778"/>
    <m/>
    <s v="NUMERO DE LIBRETA CUT: 00099021001 OPERACIÓN E75 TRANSFERENCIA DE LA CUENTA FISCAL BUN A LA CUT EN MN TRANSFERENCIA DE FONDOS A SOLICITUD DE: GOBIERNO AUTONOMO MCPAL. TOTORA CITE : G.A.M.T. CITE"/>
    <m/>
    <m/>
    <m/>
    <m/>
    <m/>
    <m/>
    <n v="0"/>
    <n v="329254.59999999998"/>
    <s v="NO_CONCILIADO"/>
  </r>
  <r>
    <x v="44"/>
    <m/>
    <x v="44"/>
    <x v="31"/>
    <s v="G21739200003"/>
    <s v="COB"/>
    <n v="17098"/>
    <m/>
    <s v="PAGO A BID PRÉSTAMO 4414/KI-BO VCTO. 15-02-2023 POR CUENTA DE TGN , NTI. 017098 VALOR 15-02-2023 INTERESES USD 80.632,48 CTA. 3987 CUENTA UNICA DEL TESORO LIB. 00099021001 REF.: COMISIONES BANCARIAS"/>
    <m/>
    <m/>
    <m/>
    <m/>
    <m/>
    <m/>
    <n v="657.18"/>
    <n v="0"/>
    <s v="NO_CONCILIADO"/>
  </r>
  <r>
    <x v="44"/>
    <m/>
    <x v="44"/>
    <x v="31"/>
    <s v="G21739210003"/>
    <s v="COB"/>
    <n v="17099"/>
    <m/>
    <s v="PAGO A BID PRÉSTAMO 3599/BL-BO VCTO. 15-02-2023 POR CUENTA DE TGN , NTI. 017099 VALOR 15-02-2023 CAPITAL USD 808.195,08 INTERESES USD 770.763,40 COMISIONES USD 24.788,61 CTA. 3987 CUENTA UNICA DEL TESORO LIB. 00099021001 REF.: COMISIONES BANCARIAS"/>
    <m/>
    <m/>
    <m/>
    <m/>
    <m/>
    <m/>
    <n v="7971.17"/>
    <n v="0"/>
    <s v="NO_CONCILIADO"/>
  </r>
  <r>
    <x v="44"/>
    <m/>
    <x v="44"/>
    <x v="31"/>
    <s v="G21739220003"/>
    <s v="COB"/>
    <n v="17097"/>
    <m/>
    <s v="PAGO A BID PRÉSTAMO 3599/BL-BO VCTO. 15-02-2023 POR CUENTA DE TGN , NTI. 017097 VALOR 15-02-2023 INTERESES USD 12.528,83 CTA. 3987 CUENTA UNICA DEL TESORO LIB. 00099021001 REF.: COMISIONES BANCARIAS"/>
    <m/>
    <m/>
    <m/>
    <m/>
    <m/>
    <m/>
    <n v="330.16"/>
    <n v="0"/>
    <s v="NO_CONCILIADO"/>
  </r>
  <r>
    <x v="27"/>
    <m/>
    <x v="27"/>
    <x v="31"/>
    <s v="G21739240001"/>
    <s v="CVD"/>
    <n v="2173924"/>
    <m/>
    <s v="COBRO COSTOS DE PAPELERIA SEGUN TRANSFERENCIA DEL EXTERIOR POR ORDEN DE CONSULADO GENERAL DE BOLIVIA EN BARCELONA ESPAÑA REF.: RECAUDACIONES GESTORÍA CONSULAR POR EL MES DE DICIEMBRE 2022 LIB. 00010011102 MIN.RELACIONES EXTERIORES - GESTORIA CONSULAR LEY Nº 3108"/>
    <m/>
    <m/>
    <m/>
    <m/>
    <m/>
    <m/>
    <n v="50"/>
    <n v="0"/>
    <s v="NO_CONCILIADO"/>
  </r>
  <r>
    <x v="9"/>
    <m/>
    <x v="9"/>
    <x v="31"/>
    <s v="S10546210001"/>
    <s v="COB"/>
    <n v="1054621"/>
    <m/>
    <s v="||COMISION TRANSFERENCIA FDOS.AL EXTERIOR 0,10% S/USD140.300.-,REEMB.GSTS.COMUNICACION BS220.-Y EMISION COMP.CONTABLE BS50.-REF.:PAGO 1 LC I-2022-24 P/C YPFB A/F KOSAN CRISPLANT A/S,EN COMPL.A COMP.1054619,15/02/2023. LIB.00513072001 YPFB - OPERACIONES G N R G D REF.:COMISIONES PAGO 1 LC I-2022-24"/>
    <m/>
    <m/>
    <m/>
    <m/>
    <m/>
    <m/>
    <n v="1232.46"/>
    <n v="0"/>
    <s v="NO_CONCILIADO"/>
  </r>
  <r>
    <x v="52"/>
    <m/>
    <x v="52"/>
    <x v="31"/>
    <s v="G21739300001"/>
    <s v="CVD"/>
    <n v="2173930"/>
    <m/>
    <s v="COBRO COSTOS DE PAPELERIA SEGUN TRANSFERENCIA DEL EXTERIOR POR ORDEN DE FERTIMAX INDUSTRIAS Y SERVICIOS SAE (ASUNCION PARAGUAY) REF.: CRED YLB-GCO-00020 YLB-GCO-00021 YLB-GCO-00022 YLB-GCO-00023 LIB. 00597012001 RECURSOS PROPIOS VENTAS YLB"/>
    <m/>
    <m/>
    <m/>
    <m/>
    <m/>
    <m/>
    <n v="50"/>
    <n v="0"/>
    <s v="NO_CONCILIADO"/>
  </r>
  <r>
    <x v="52"/>
    <m/>
    <x v="52"/>
    <x v="31"/>
    <s v="G21739320001"/>
    <s v="CVD"/>
    <n v="2173932"/>
    <m/>
    <s v="COBRO COSTOS DE PAPELERIA SEGUN TRANSFERENCIA DEL EXTERIOR POR ORDEN DE FASS COMERCIO DE PRODUTOS QUIM (BRAZIL RIBEIRAO PRETO) REF.: CRED INV YLB GCO 0015 ODV 23 LIB. 00597012001 RECURSOS PROPIOS VENTAS YLB"/>
    <m/>
    <m/>
    <m/>
    <m/>
    <m/>
    <m/>
    <n v="50"/>
    <n v="0"/>
    <s v="NO_CONCILIADO"/>
  </r>
  <r>
    <x v="9"/>
    <m/>
    <x v="9"/>
    <x v="31"/>
    <s v="S10546180001"/>
    <s v="COB"/>
    <n v="1054618"/>
    <m/>
    <s v="||COMISION TRANSFERENCIA FDOS.AL EXTERIOR 0,10% S/USD442.500.-,REEMB.GSTS.COMUNICACION BS220.-Y EMISION COMP.CONTABLE BS50.-REF.:PAGO 1 LC I-2022-10 P/C YPFB A/F GALILEO TECHNOLOGIES S.A.,EN COMPL.A COMP.1054617,15/02/2023. LIB.00513012004 LBP-YPFB-UNICOMERCIAL (4030005415/1-2188907) REF.:COMISIONES PAGO 1 LC I-2022-10"/>
    <m/>
    <m/>
    <m/>
    <m/>
    <m/>
    <m/>
    <n v="3305.55"/>
    <n v="0"/>
    <s v="NO_CONCILIADO"/>
  </r>
  <r>
    <x v="27"/>
    <m/>
    <x v="27"/>
    <x v="31"/>
    <s v="G21739260001"/>
    <s v="CVD"/>
    <n v="2173926"/>
    <m/>
    <s v="COBRO COSTOS DE PAPELERIA POR REGULARIZACION DE TRANSFERENCIA DEL EXTERIOR POR ORDEN DE SECCIÓN CONSULAR DE BOLIVIA EN CUBA LA HABANA REF.: RECAUDACION GESTORIA CONSULAR JULIO A DICIEMBRE DE 2022 Y ENERO 2023 LIB. 00010011102 MIN.RELACIONES EXTERIORES - GESTORIA CONSULAR LEY Nº 3108"/>
    <m/>
    <m/>
    <m/>
    <m/>
    <m/>
    <m/>
    <n v="50"/>
    <n v="0"/>
    <s v="NO_CONCILIADO"/>
  </r>
  <r>
    <x v="9"/>
    <m/>
    <x v="9"/>
    <x v="31"/>
    <s v="S10546220001"/>
    <s v="COB"/>
    <n v="1054622"/>
    <m/>
    <s v="'COBRO DE'||ÚTILES DE ESCRITORIO POR EL COMPROBANTE N°1054620 SEGÚN NOTA CITE: PRS/GAFC-3496/2022 DE FECHA 16/12/2022 (HRE-TGL-19648) DE YACIMIENTOS PETROLÍFEROS FISCALES BOLIVIANOS. (SECTOR PÚBLICO  EXPORTACIÓN DE UREA Y OTROS YPFB). DÉBITO DE LA LIBRETA 00513022001 YPFB - OPERACIONES, REPOSICIÓN DE ÚTILES DE ESCRITORIO."/>
    <m/>
    <m/>
    <m/>
    <m/>
    <m/>
    <m/>
    <n v="50"/>
    <n v="0"/>
    <s v="NO_CONCILIADO"/>
  </r>
  <r>
    <x v="9"/>
    <m/>
    <x v="9"/>
    <x v="31"/>
    <s v="S10546130001"/>
    <s v="COB"/>
    <n v="1054613"/>
    <m/>
    <s v="'COBRO DE'||ÚTILES DE ESCRITORIO POR EL COMPROBANTE NRO.1054612 DE LA FECHA S/G. NOTA CITE YPFB/GAFC-3496/2022 DE F.16.12.2022 (HRE-TGL-19648), ENVIADA POR YACIMIENTOS PETROLIFEROS FISCALES BOLIVIANOS. DEBITO DE LA LIBRETA 00513022001 YPFB  OPERACIONES"/>
    <m/>
    <m/>
    <m/>
    <m/>
    <m/>
    <m/>
    <n v="50"/>
    <n v="0"/>
    <s v="NO_CONCILIADO"/>
  </r>
  <r>
    <x v="102"/>
    <m/>
    <x v="102"/>
    <x v="32"/>
    <s v="J05372640002"/>
    <s v="NTE"/>
    <n v="5186964"/>
    <m/>
    <s v="A:00373024105 A: 00373024105 Transferencia de recursos para el desembolso de recursos al Fondo de Desarrollo Indígena para Programas y/o Proyectos de los Gobiernos Autónomos Municipales, en el marco de la Ley N° 1493 de 17 de diciembre de 2022, Ley del Presupuesto General del Estado 2023, en virtud al Informe MEFP/VTCP /DGPOT/ UPCFTGN/INF/N°13/2023 (H.R. 6-3009-R)."/>
    <m/>
    <m/>
    <m/>
    <m/>
    <m/>
    <m/>
    <n v="0"/>
    <n v="1283661.54"/>
    <s v="NO_CONCILIADO"/>
  </r>
  <r>
    <x v="55"/>
    <m/>
    <x v="55"/>
    <x v="32"/>
    <s v="Q17641580002"/>
    <s v="CRV"/>
    <n v="1764158"/>
    <m/>
    <s v="NUMERO DE LIBRETA CUT: 03420102001 OPERACIÓN E18 TRANSFERENCIA DEL SISTEMA FINANCIERO POR CUENTA DE TERCEROS A LA CUT TRANSFERENCIA DE RECURSOS DEL FIDEICOMISO AEVIVIENDA"/>
    <m/>
    <m/>
    <m/>
    <m/>
    <m/>
    <m/>
    <n v="0"/>
    <n v="784075.78"/>
    <s v="NO_CONCILIADO"/>
  </r>
  <r>
    <x v="102"/>
    <m/>
    <x v="102"/>
    <x v="32"/>
    <s v="J05373000002"/>
    <s v="NTE"/>
    <n v="5186997"/>
    <m/>
    <s v="A:00373024107 A: 00373024107 Transferencia de recursos al Fondo de Desarrollo Indígena para Fortalecimiento Institucional, en el marco de la Ley N° 1493 de 17 de diciembre de 2022, Ley del Presupuesto General del Estado 2023, en virtud al Informe MEFP/VTCP/DGPOT/UPCFTGN/INF/N°12/2023 (H.R. 6-2894-R)."/>
    <m/>
    <m/>
    <m/>
    <m/>
    <m/>
    <m/>
    <n v="0"/>
    <n v="3767"/>
    <s v="NO_CONCILIADO"/>
  </r>
  <r>
    <x v="17"/>
    <m/>
    <x v="17"/>
    <x v="32"/>
    <s v="S10546630001"/>
    <s v="COB"/>
    <n v="1054663"/>
    <m/>
    <s v="||COMISION TRANSFERENCIA FONDOS AL EXTERIOR 0,10% S/USD 2.017,73 REEM. GASTOS COMUNICACIÓN BS220.- Y EMISION COMPROBANTE CONTABLE BS50.- REF: PAGO N°5 CC I-2022-29 EMP. PUB. QUIPUS A/F GREAT CHIN LIMITED EN COMPLEMENTO A COMPROBANTE S-1054662 DE LA FECHA LIB:00590019201 EPNE  QUIPUS REF: COMISIONES PAGO N° 5 CC I-2022-29."/>
    <m/>
    <m/>
    <m/>
    <m/>
    <m/>
    <m/>
    <n v="283.86"/>
    <n v="0"/>
    <s v="NO_CONCILIADO"/>
  </r>
  <r>
    <x v="17"/>
    <m/>
    <x v="17"/>
    <x v="32"/>
    <s v="S10546670001"/>
    <s v="COB"/>
    <n v="1054667"/>
    <m/>
    <s v="||COMISION TRANSFERENCIA FONDOS AL EXTERIOR 0,10% S/USD 251.025,60 REEM. GASTOS COMUNICACIÓN BS220.- Y EMISION COMPROBANTE CONTABLE BS50.- REF: PAGO N°6 CC I-2022-29 EMP. PUB. QUIPUS A/F GREAT CHIN LIMITED EN COMPLEMENTO A COMPROBANTE S-1054664 DE LA FECHA. LIB:00590019201 EPNE  QUIPUS REF: COMISIONES PAGO N° 6 CC I-2022-29."/>
    <m/>
    <m/>
    <m/>
    <m/>
    <m/>
    <m/>
    <n v="1992.07"/>
    <n v="0"/>
    <s v="NO_CONCILIADO"/>
  </r>
  <r>
    <x v="45"/>
    <m/>
    <x v="45"/>
    <x v="32"/>
    <s v="S10546800003"/>
    <s v="COB"/>
    <n v="1054680"/>
    <m/>
    <s v="||TRANSFERENCIAS DEL EXTERIOR SEGUN MENSAJE SWIFT N° 2916 DE LA FECHA Y NOTA CITE: DGAC-10774/2022 DE FECHA 31/03/2022. (HRE-TGL-5031) REMITIDA POR DIRECCIÓN GENERAL DE AERONAUTICA CIVIL. (SECTOR PÚBLICO - SOBREVUELOS) DEBITO DE LA LIBRETA 0117012001 DGAC, REPOSICIÓN DE ÚTILES DE ESCRITORIO"/>
    <m/>
    <m/>
    <m/>
    <m/>
    <m/>
    <m/>
    <n v="50"/>
    <n v="0"/>
    <s v="NO_CONCILIADO"/>
  </r>
  <r>
    <x v="9"/>
    <m/>
    <x v="9"/>
    <x v="32"/>
    <s v="S10546660001"/>
    <s v="COB"/>
    <n v="1054666"/>
    <m/>
    <s v="'COBRO DE'||UTILES DE ESCRITORIO POR EL COMPROBANTE N° 1054665 DE LA FECHA, S/G.NOTA CITE: PRS/GAFC-3496/2022 DE FECHA 16/12/2022 (HRE-TGL-19648) ENVIADO POR YACIMIENTOS PETROLIFEROS FISCALES BOLIVIANOS. (SECTOR PÚBLICO-EXPORTACIONES). DÉBITO DE LA LIBRETA 00513022001 YPFB - OPERACIONES."/>
    <m/>
    <m/>
    <m/>
    <m/>
    <m/>
    <m/>
    <n v="50"/>
    <n v="0"/>
    <s v="NO_CONCILIADO"/>
  </r>
  <r>
    <x v="27"/>
    <m/>
    <x v="27"/>
    <x v="32"/>
    <s v="G21756660001"/>
    <s v="CVD"/>
    <n v="2175666"/>
    <m/>
    <s v="COBRO COSTOS DE PAPELERIA POR REGULARIZACION DE TRANSFERENCIA DEL EXTERIOR POR ORDEN DE CONSULATE GENERAL OF BOLIVIA, LOS ANGELES CA USA 900103016. REF.: G0130411578801 20230210-00095263 (0155289) LIB. 00099021001 TGN-RECURSOS ORDINARIOS (3987)"/>
    <m/>
    <m/>
    <m/>
    <m/>
    <m/>
    <m/>
    <n v="50"/>
    <n v="0"/>
    <s v="NO_CONCILIADO"/>
  </r>
  <r>
    <x v="9"/>
    <m/>
    <x v="9"/>
    <x v="32"/>
    <s v="S10546850001"/>
    <s v="COB"/>
    <n v="1054685"/>
    <m/>
    <s v="'COBRO DE'||ÚTILES DE ESCRITORIO POR EL COMPROBANTE NRO.1054684 DE LA FECHA S/G. NOTA CITE YPFB/GAFC-3496/2022 DE F.16.12.2022 (HRE-TGL-19648), ENVIADA POR YACIMIENTOS PETROLIFEROS FISCALES BOLIVIANOS DEBITO DE LA LIBRETA 00513022001 YPFB  OPERACIONES"/>
    <m/>
    <m/>
    <m/>
    <m/>
    <m/>
    <m/>
    <n v="50"/>
    <n v="0"/>
    <s v="NO_CONCILIADO"/>
  </r>
  <r>
    <x v="7"/>
    <m/>
    <x v="7"/>
    <x v="32"/>
    <s v="S10546920003"/>
    <s v="COB"/>
    <n v="1054692"/>
    <m/>
    <s v="||TRANSFERENCIA DE FONDOS SEGÚN MENSAJE SWIFT N°2917 DE LA FECHA Y NOTAS CITE NAABOL-DNAF/N°0117/2022 DE F.04/04/2022 (HRE-TGL-5306) Y NAABOL-DNAF/N°0112/2022 DE F.30/03/2022 (HRE-TGL-4950) DE NAVEGACIÓN AEREA Y AEROPUERTOS BOLIVIANOS.(SECTOR PÚBLICO-SOBREVUELOS) DÉBITO DE LA LIBRETA 00389012001 NAABOL - ADMINISTRACIÓN, REPOSICIÓN DE ÚTILES DE ESCRITORIO."/>
    <m/>
    <m/>
    <m/>
    <m/>
    <m/>
    <m/>
    <n v="50"/>
    <n v="0"/>
    <s v="NO_CONCILIADO"/>
  </r>
  <r>
    <x v="23"/>
    <m/>
    <x v="23"/>
    <x v="32"/>
    <s v="S10546960001"/>
    <s v="COB"/>
    <n v="1054696"/>
    <m/>
    <s v="'COBRO DE UTILES DE ESCRITORIO POR´||BS50.-Y REEMB.GSTS.COMUNICACION BS220.-REF.:EMISION CARTA DE CREDITO I-2023-13 P/C EMPRESA PUBLICA PRODUCTIVA CEMENTOS DE BOLIVIA-ECEBOL A/F CLAUDIUS PETERS (AMERICAS) INC.,EN COMPL.A COMP.1054678,16/02/2023. LIB.00132032001 ECEBOL - GESTION OPERATIVA REF.:EMISION LC I-2023-13"/>
    <m/>
    <m/>
    <m/>
    <m/>
    <m/>
    <m/>
    <n v="270"/>
    <n v="0"/>
    <s v="NO_CONCILIADO"/>
  </r>
  <r>
    <x v="9"/>
    <m/>
    <x v="9"/>
    <x v="32"/>
    <s v="S10546940001"/>
    <s v="COB"/>
    <n v="1054694"/>
    <m/>
    <s v="'COBRO DE'||UTILES DE ESCRITORIO POR EL COMPROBANTE NRO.1054693 DE LA FECHA, S/G.NOTA PRS/GAFC-3496/2022 DE F.16/12/2022 (HRE-TGL-2022-19648). ENVIADO POR YACIMIENTOS PETROLIFEROS FISCALES BOLIVIANOS. DÉBITO DE LA LIBRETA 00513022001 YPFB-&quot;OPERACIONES&quot; COBRO DE ÚTILES DE ESCRITORIO."/>
    <m/>
    <m/>
    <m/>
    <m/>
    <m/>
    <m/>
    <n v="50"/>
    <n v="0"/>
    <s v="NO_CONCILIADO"/>
  </r>
  <r>
    <x v="27"/>
    <m/>
    <x v="27"/>
    <x v="32"/>
    <s v="G21757350001"/>
    <s v="CVD"/>
    <n v="2175735"/>
    <m/>
    <s v="COBRO COSTOS DE PAPELERIA POR REGULARIZACION DE TRANSFERENCIA DEL EXTERIOR POR ORDEN DE CONSULADO GENERAL DE BOLIVIA EN HOUSTON US TX. REF.: DEVOLUCION DE GASTOS DE FUNCIONAMIENTO GESTION 2022. LIB. 00099021001 TGN-RECURSOS ORDINARIOS (3987)"/>
    <m/>
    <m/>
    <m/>
    <m/>
    <m/>
    <m/>
    <n v="50"/>
    <n v="0"/>
    <s v="NO_CONCILIADO"/>
  </r>
  <r>
    <x v="27"/>
    <m/>
    <x v="27"/>
    <x v="32"/>
    <s v="G21757330001"/>
    <s v="CVD"/>
    <n v="2175733"/>
    <m/>
    <s v="COBRO COSTOS DE PAPELERIA POR REGULARIZACION DE TRANSFERENCIA DEL EXTERIOR POR ORDEN DE EMBAJADA DEL ESTADO PLURINACIONAL ES/MADRID. REF.: DEVOLUCION DE GASTOS DE FUNCIONAMIENTO GESTION 2022. LIB. 00099021001 TGN-RECURSOS ORDINARIOS (3987)"/>
    <m/>
    <m/>
    <m/>
    <m/>
    <m/>
    <m/>
    <n v="50"/>
    <n v="0"/>
    <s v="NO_CONCILIADO"/>
  </r>
  <r>
    <x v="27"/>
    <m/>
    <x v="27"/>
    <x v="33"/>
    <s v="G21764660002"/>
    <s v="CRV"/>
    <n v="2176466"/>
    <m/>
    <s v="REGULARIZACION DE TRANSFERENCIA DEL EXTERIOR SEGUN SWIFT NO.2896 DE FECHA 17/02/2023 ORDENANTE: BOTSCHAFT DES PLURINATIONALEN STATES BOLIVIEN BERLIN ALEMANIA REF:GESTORIA CONSULAR ENERO 2022 LIB. 00010011102 MIN.RELACIONES EXTERIORES - GESTORIA CONSULAR LEY Nº 3108"/>
    <m/>
    <m/>
    <m/>
    <m/>
    <m/>
    <m/>
    <n v="0"/>
    <n v="12964.1"/>
    <s v="NO_CONCILIADO"/>
  </r>
  <r>
    <x v="27"/>
    <m/>
    <x v="27"/>
    <x v="33"/>
    <s v="G21763170001"/>
    <s v="CVD"/>
    <n v="2176317"/>
    <m/>
    <s v="COBRO COSTOS DE PAPELERIA POR REGULARIZACION DE TRANSFERENCIA DEL EXTERIOR POR ORDEN DE MISSION OF BOLIVIA TO THE OAS WASHINGTON - EE.UU. REF: DEVOLUCIÓN GASTOS DE FUNCIONAMIENTO LIB. 00099021001 TGN-RECURSOS ORDINARIOS (3987)"/>
    <m/>
    <m/>
    <m/>
    <m/>
    <m/>
    <m/>
    <n v="50"/>
    <n v="0"/>
    <s v="NO_CONCILIADO"/>
  </r>
  <r>
    <x v="27"/>
    <m/>
    <x v="27"/>
    <x v="33"/>
    <s v="G21763230001"/>
    <s v="CVD"/>
    <n v="2176323"/>
    <m/>
    <s v="COBRO COSTOS DE PAPELERIA POR REGULARIZACION DE TRANSFERENCIA DEL EXTERIOR POR ORDEN DE CONSULADO EST PLURINACIONAL DE BOLIVIA VIEDMA-ARGENTINA REF: GASTOS DE FUNCIONAMIENTO GESTIÓN 2022 LIB. 00099021001 TGN-RECURSOS ORDINARIOS (3987)"/>
    <m/>
    <m/>
    <m/>
    <m/>
    <m/>
    <m/>
    <n v="50"/>
    <n v="0"/>
    <s v="NO_CONCILIADO"/>
  </r>
  <r>
    <x v="27"/>
    <m/>
    <x v="27"/>
    <x v="33"/>
    <s v="G21764670001"/>
    <s v="CVD"/>
    <n v="2176467"/>
    <m/>
    <s v="COBRO COSTOS DE PAPELERIA POR REGULARIZACION DE TRANSFERENCIA DEL EXTERIOR POR ORDEN DE BOTSCHAFT DES PLURINATIONALEN STATES BOLIVIEN BERLIN ALEMANIA REF:GESTORIA CONSULAR ENERO 2022 LIB. 00010011102 MIN.RELACIONES EXTERIORES - GESTORIA CONSULAR LEY Nº 3108"/>
    <m/>
    <m/>
    <m/>
    <m/>
    <m/>
    <m/>
    <n v="50"/>
    <n v="0"/>
    <s v="NO_CONCILIADO"/>
  </r>
  <r>
    <x v="27"/>
    <m/>
    <x v="27"/>
    <x v="33"/>
    <s v="G21764690001"/>
    <s v="CVD"/>
    <n v="2176469"/>
    <m/>
    <s v="COBRO COSTOS DE PAPELERIA POR REGULARIZACION DE TRANSFERENCIA DEL EXTERIOR POR ORDEN DE CONSULADO ESTADO PLURINACIONAL DE BOLIVIA COMODORO-ARGENTINA REF: DEVOLUCIÓN GASTOS DE FUNCIONAMIENTO GESTIÓN 2022 LIB. 00099021001 TGN-RECURSOS ORDINARIOS (3987)"/>
    <m/>
    <m/>
    <m/>
    <m/>
    <m/>
    <m/>
    <n v="50"/>
    <n v="0"/>
    <s v="NO_CONCILIADO"/>
  </r>
  <r>
    <x v="27"/>
    <m/>
    <x v="27"/>
    <x v="33"/>
    <s v="G21764710001"/>
    <s v="CVD"/>
    <n v="2176471"/>
    <m/>
    <s v="COBRO COSTOS DE PAPELERIA POR REGULARIZACION DE TRANSFERENCIA DEL EXTERIOR POR ORDEN DE CONSULADO DEL ESTADO PLURINACIONAL DE BOLIVIA EN ILO -PERÚ REF:DEVOLUCIÓN DE SALDOS GASTOS DE FUNCIONAMIENTO GESTIÓN 2022. LIB. 00099021001 TGN-RECURSOS ORDINARIOS (3987)"/>
    <m/>
    <m/>
    <m/>
    <m/>
    <m/>
    <m/>
    <n v="50"/>
    <n v="0"/>
    <s v="NO_CONCILIADO"/>
  </r>
  <r>
    <x v="27"/>
    <m/>
    <x v="27"/>
    <x v="33"/>
    <s v="G21766330002"/>
    <s v="CRV"/>
    <n v="2176633"/>
    <m/>
    <s v="REGULARIZACION DE TRANSFERENCIA DEL EXTERIOR SEGUN SWIFT NO.2839 DE FECHA 17/02/2023 ORDENANTE: EMBAJADA DE BOLIVIA EN QUITO ECUADOR REF.: RECAUDACIONES GESTORÍA CONSULAR POR EL MES DE ENERO DE 2023 LIB. 00010011102 MIN.RELACIONES EXTERIORES - GESTORIA CONSULAR LEY Nº 3108"/>
    <m/>
    <m/>
    <m/>
    <m/>
    <m/>
    <m/>
    <n v="0"/>
    <n v="11975.36"/>
    <s v="NO_CONCILIADO"/>
  </r>
  <r>
    <x v="27"/>
    <m/>
    <x v="27"/>
    <x v="33"/>
    <s v="G21764750001"/>
    <s v="CVD"/>
    <n v="2176475"/>
    <m/>
    <s v="COBRO COSTOS DE PAPELERIA POR REGULARIZACION DE TRANSFERENCIA DEL EXTERIOR POR ORDEN DE EMBAJADA DEL ESTADO PLURINACIONAL DE BOLIVIA EN BRASILIA BRASIL REF.: DEVOLUCIÓN GASTOS DE FUNCIONAMIENTO GESTIÓN 2022 LIB. 00099021001 TGN-RECURSOS ORDINARIOS (3987)"/>
    <m/>
    <m/>
    <m/>
    <m/>
    <m/>
    <m/>
    <n v="50"/>
    <n v="0"/>
    <s v="NO_CONCILIADO"/>
  </r>
  <r>
    <x v="27"/>
    <m/>
    <x v="27"/>
    <x v="33"/>
    <s v="G21764770001"/>
    <s v="CVD"/>
    <n v="2176477"/>
    <m/>
    <s v="COBRO COSTOS DE PAPELERIA POR REGULARIZACION DE TRANSFERENCIA DEL EXTERIOR POR ORDEN DE EMBAJADA DEL ESTADO PLURINACIONAL DE BOLIVIA EN LONDRES REINO UNIDO REF.: DEVOLUCION DE SALDOS DE GASTOS DE FUNCIONAMIENTO Y REMESA ADICIONAL GESTION 2022 LIB. 00099021001 TGN-RECURSOS ORDINARIOS (3987)"/>
    <m/>
    <m/>
    <m/>
    <m/>
    <m/>
    <m/>
    <n v="50"/>
    <n v="0"/>
    <s v="NO_CONCILIADO"/>
  </r>
  <r>
    <x v="27"/>
    <m/>
    <x v="27"/>
    <x v="33"/>
    <s v="G21764790001"/>
    <s v="CVD"/>
    <n v="2176479"/>
    <m/>
    <s v="COBRO COSTOS DE PAPELERIA POR REGULARIZACION DE TRANSFERENCIA DEL EXTERIOR POR ORDEN DE CONSULADO GENERAL DEL ESTADO PLURINACIONAL DE BOLIVIA EN MADRID ESPAÑA REF.: DEVOLUCIÓN GASTOS DE FUNCIONAMIENTO Y REMESA ADICIONAL GESTIÓN 2022 LIB. 00099021001 TGN-RECURSOS ORDINARIOS (3987)"/>
    <m/>
    <m/>
    <m/>
    <m/>
    <m/>
    <m/>
    <n v="50"/>
    <n v="0"/>
    <s v="NO_CONCILIADO"/>
  </r>
  <r>
    <x v="27"/>
    <m/>
    <x v="27"/>
    <x v="33"/>
    <s v="G21764810001"/>
    <s v="CVD"/>
    <n v="2176481"/>
    <m/>
    <s v="COBRO COSTOS DE PAPELERIA POR REGULARIZACION DE TRANSFERENCIA DEL EXTERIOR POR ORDEN DE CONSULADO DE BOLIVIA EN VALENCIA ESPAÑA REF.: DEVOLUCIÓN GASTOS DE FUNCIONAMIENTO GESTIÓN 2022 LIB. 00099021001 TGN-RECURSOS ORDINARIOS (3987)"/>
    <m/>
    <m/>
    <m/>
    <m/>
    <m/>
    <m/>
    <n v="50"/>
    <n v="0"/>
    <s v="NO_CONCILIADO"/>
  </r>
  <r>
    <x v="27"/>
    <m/>
    <x v="27"/>
    <x v="33"/>
    <s v="G21764830001"/>
    <s v="CVD"/>
    <n v="2176483"/>
    <m/>
    <s v="COBRO COSTOS DE PAPELERIA POR REGULARIZACION DE TRANSFERENCIA DEL EXTERIOR POR ORDEN DE EMBAJADA DEL ESTADO PLURINACIONAL DE BOLIVIA EN TOKIO JAPÓN REF.: DEVOLUCIÓN GASTOS DE FUNCIONAMIENTO Y REMESA ADICIONAL GESTIÓN 2022 LIB. 00099021001 TGN-RECURSOS ORDINARIOS (3987)"/>
    <m/>
    <m/>
    <m/>
    <m/>
    <m/>
    <m/>
    <n v="50"/>
    <n v="0"/>
    <s v="NO_CONCILIADO"/>
  </r>
  <r>
    <x v="27"/>
    <m/>
    <x v="27"/>
    <x v="33"/>
    <s v="G21764850001"/>
    <s v="CVD"/>
    <n v="2176485"/>
    <m/>
    <s v="COBRO COSTOS DE PAPELERIA POR REGULARIZACION DE TRANSFERENCIA DEL EXTERIOR POR ORDEN DE EMBAJADA DEL ESTADO PLURINACIONAL DE BOLIVIA EN MANAGUA NICARAGUA REF.: DEVOLUCIÓN GASTOS DE FUNCIONAMIENTO GESTIÓN 2022 LIB. 00099021001 TGN-RECURSOS ORDINARIOS (3987)"/>
    <m/>
    <m/>
    <m/>
    <m/>
    <m/>
    <m/>
    <n v="50"/>
    <n v="0"/>
    <s v="NO_CONCILIADO"/>
  </r>
  <r>
    <x v="27"/>
    <m/>
    <x v="27"/>
    <x v="33"/>
    <s v="G21764870001"/>
    <s v="CVD"/>
    <n v="2176487"/>
    <m/>
    <s v="COBRO COSTOS DE PAPELERIA POR REGULARIZACION DE TRANSFERENCIA DEL EXTERIOR POR ORDEN DE EMBAJADA DEL ESTADO PLURINACIONAL DE BOLIVIA EN MOSCÚ RUSIA REF.: DEVOLUCIÓN GASTOS DE FUNCIONAMIENTO Y REMESA ADICIONAL GESTIÓN 2022 LIB. 00099021001 TGN-RECURSOS ORDINARIOS (3987)"/>
    <m/>
    <m/>
    <m/>
    <m/>
    <m/>
    <m/>
    <n v="50"/>
    <n v="0"/>
    <s v="NO_CONCILIADO"/>
  </r>
  <r>
    <x v="27"/>
    <m/>
    <x v="27"/>
    <x v="33"/>
    <s v="G21764890001"/>
    <s v="CVD"/>
    <n v="2176489"/>
    <m/>
    <s v="COBRO COSTOS DE PAPELERIA POR REGULARIZACION DE TRANSFERENCIA DEL EXTERIOR POR ORDEN DE EMBAJADA DEL ESTADO PLURINACIONAL DE BOLIVIA EN ANKARA TÜRKIYE REF.: DEVOLUCIÓN GASTOS DE FUNCIONAMIENTO Y REMESA ADICIONAL GESTIÓN 2022 LIB. 00099021001 TGN-RECURSOS ORDINARIOS (3987)"/>
    <m/>
    <m/>
    <m/>
    <m/>
    <m/>
    <m/>
    <n v="50"/>
    <n v="0"/>
    <s v="NO_CONCILIADO"/>
  </r>
  <r>
    <x v="27"/>
    <m/>
    <x v="27"/>
    <x v="33"/>
    <s v="G21766340001"/>
    <s v="CVD"/>
    <n v="2176634"/>
    <m/>
    <s v="COBRO COSTOS DE PAPELERIA POR REGULARIZACION DE TRANSFERENCIA DEL EXTERIOR POR ORDEN DE EMBAJADA DE BOLIVIA EN QUITO ECUADOR REF.: RECAUDACIONES GESTORÍA CONSULAR POR EL MES DE ENERO DE 2023 LIB. 00010011102 MIN.RELACIONES EXTERIORES - GESTORIA CONSULAR LEY Nº 3108"/>
    <m/>
    <m/>
    <m/>
    <m/>
    <m/>
    <m/>
    <n v="50"/>
    <n v="0"/>
    <s v="NO_CONCILIADO"/>
  </r>
  <r>
    <x v="27"/>
    <m/>
    <x v="27"/>
    <x v="33"/>
    <s v="G21764910001"/>
    <s v="CVD"/>
    <n v="2176491"/>
    <m/>
    <s v="COBRO COSTOS DE PAPELERIA POR REGULARIZACION DE TRANSFERENCIA DEL EXTERIOR POR ORDEN DE CONSULADO DE BOLIVIA EN VALENCIA ESPAÑA REF.: DEVOLUCIÓN GASTOS DE FUNCIONAMIENTO GESTIÓN 2022 LIB. 00099021001 TGN-RECURSOS ORDINARIOS (3987)"/>
    <m/>
    <m/>
    <m/>
    <m/>
    <m/>
    <m/>
    <n v="50"/>
    <n v="0"/>
    <s v="NO_CONCILIADO"/>
  </r>
  <r>
    <x v="27"/>
    <m/>
    <x v="27"/>
    <x v="33"/>
    <s v="G21764930001"/>
    <s v="CVD"/>
    <n v="2176493"/>
    <m/>
    <s v="COBRO COSTOS DE PAPELERIA POR REGULARIZACION DE TRANSFERENCIA DEL EXTERIOR POR ORDEN DE EMBAJADA DEL ESTADO PLURINACIONAL DE BOLIVIA EN LIMA PERU REF.: DEVOLUCIÓN GASTOS DE FUNCIONAMIENTO GESTIÓN 2022 LIB. 00099021001 TGN-RECURSOS ORDINARIOS (3987)"/>
    <m/>
    <m/>
    <m/>
    <m/>
    <m/>
    <m/>
    <n v="50"/>
    <n v="0"/>
    <s v="NO_CONCILIADO"/>
  </r>
  <r>
    <x v="27"/>
    <m/>
    <x v="27"/>
    <x v="33"/>
    <s v="G21766320001"/>
    <s v="CVD"/>
    <n v="2176632"/>
    <m/>
    <s v="COBRO COSTOS DE PAPELERIA POR REGULARIZACION DE TRANSFERENCIA DEL EXTERIOR POR ORDEN DE CONSULADO DEL ESTADO PLURINACIONAL DE BOLIVIA EN CUSCO PERU REF.: DEVOLUCIÓN GASTOS DE FUNCIONAMIENTO Y REMESA ADICIONAL GESTIÓN 2022 LIB. 00099021001 TGN-RECURSOS ORDINARIOS (3987)"/>
    <m/>
    <m/>
    <m/>
    <m/>
    <m/>
    <m/>
    <n v="50"/>
    <n v="0"/>
    <s v="NO_CONCILIADO"/>
  </r>
  <r>
    <x v="27"/>
    <m/>
    <x v="27"/>
    <x v="33"/>
    <s v="G21766390001"/>
    <s v="CVD"/>
    <n v="2176639"/>
    <m/>
    <s v="COBRO COSTOS DE PAPELERIA POR REGULARIZACION DE TRANSFERENCIA DEL EXTERIOR POR ORDEN DE EMBAJADA DEL ESTADO PLURINACIONAL DE BOLIVIA EN QUITO ECUADOR REF.: DEVOLUCIÓN GASTOS DE FUNCIONAMIENTO Y REMESA ADICIONAL GESTIÓN 2022 LIB. 00099021001 TGN-RECURSOS ORDINARIOS (3987)"/>
    <m/>
    <m/>
    <m/>
    <m/>
    <m/>
    <m/>
    <n v="50"/>
    <n v="0"/>
    <s v="NO_CONCILIADO"/>
  </r>
  <r>
    <x v="27"/>
    <m/>
    <x v="27"/>
    <x v="33"/>
    <s v="G21766410001"/>
    <s v="CVD"/>
    <n v="2176641"/>
    <m/>
    <s v="COBRO COSTOS DE PAPELERIA POR REGULARIZACION DE TRANSFERENCIA DEL EXTERIOR POR ORDEN DE EMBAJADA DE BOLIVIA EN MEXICO, DF MEXICO REF.: DEVOLUCIÓN GASTOS DE FUNCIONAMIENTO GESTIÓN 2022 LIB. 00099021001 TGN-RECURSOS ORDINARIOS (3987)"/>
    <m/>
    <m/>
    <m/>
    <m/>
    <m/>
    <m/>
    <n v="50"/>
    <n v="0"/>
    <s v="NO_CONCILIADO"/>
  </r>
  <r>
    <x v="27"/>
    <m/>
    <x v="27"/>
    <x v="33"/>
    <s v="G21766430001"/>
    <s v="CVD"/>
    <n v="2176643"/>
    <m/>
    <s v="COBRO COSTOS DE PAPELERIA POR REGULARIZACION DE TRANSFERENCIA DEL EXTERIOR POR ORDEN DE EMBAJADA DE BOLIVIA EN CANADA, OTTAWA REF.: DEVOLUCIÓN GASTOS DE FUNCIONAMIENTO GESTIÓN 2022 LIB. 00099021001 TGN-RECURSOS ORDINARIOS (3987)"/>
    <m/>
    <m/>
    <m/>
    <m/>
    <m/>
    <m/>
    <n v="50"/>
    <n v="0"/>
    <s v="NO_CONCILIADO"/>
  </r>
  <r>
    <x v="27"/>
    <m/>
    <x v="27"/>
    <x v="33"/>
    <s v="G21766450001"/>
    <s v="CVD"/>
    <n v="2176645"/>
    <m/>
    <s v="COBRO COSTOS DE PAPELERIA POR REGULARIZACION DE TRANSFERENCIA DEL EXTERIOR POR ORDEN DE EMBAJADA DE BOLIVIA EN CANADA, OTTAWA REF.: DEVOLUCIÓN GASTOS DE FUNCIONAMIENTO GESTIÓN 2022 LIB. 00099021001 TGN-RECURSOS ORDINARIOS (3987)"/>
    <m/>
    <m/>
    <m/>
    <m/>
    <m/>
    <m/>
    <n v="50"/>
    <n v="0"/>
    <s v="NO_CONCILIADO"/>
  </r>
  <r>
    <x v="27"/>
    <m/>
    <x v="27"/>
    <x v="33"/>
    <s v="G21766470001"/>
    <s v="CVD"/>
    <n v="2176647"/>
    <m/>
    <s v="COBRO COSTOS DE PAPELERIA POR REGULARIZACION DE TRANSFERENCIA DEL EXTERIOR POR ORDEN DE EMBAJADA DEL ESTADO PLURINACIONAL DE BOLIVIA EN PARIS REPUBLICA FRANCESA REF.: DEVOLUCIÓN GASTOS DE FUNCIONAMIENTO Y REMESA ADICIONAL GESTIÓN 2022 LIB. 00099021001 TGN-RECURSOS ORDINARIOS (3987)"/>
    <m/>
    <m/>
    <m/>
    <m/>
    <m/>
    <m/>
    <n v="50"/>
    <n v="0"/>
    <s v="NO_CONCILIADO"/>
  </r>
  <r>
    <x v="27"/>
    <m/>
    <x v="27"/>
    <x v="33"/>
    <s v="G21766490001"/>
    <s v="CVD"/>
    <n v="2176649"/>
    <m/>
    <s v="COBRO COSTOS DE PAPELERIA POR REGULARIZACION DE TRANSFERENCIA DEL EXTERIOR POR ORDEN DE CONSULADO DEL ESTADO PLURINACIONAL DE BOLIVIA EN CACERES REPUBLICA DE BRASIL REF.: DEVOLUCIÓN GASTOS DE FUNCIONAMIENTO Y REMESA ADICIONAL GESTIÓN 2022 LIB. 00099021001 TGN-RECURSOS ORDINARIOS (3987)"/>
    <m/>
    <m/>
    <m/>
    <m/>
    <m/>
    <m/>
    <n v="50"/>
    <n v="0"/>
    <s v="NO_CONCILIADO"/>
  </r>
  <r>
    <x v="27"/>
    <m/>
    <x v="27"/>
    <x v="33"/>
    <s v="G21766510001"/>
    <s v="CVD"/>
    <n v="2176651"/>
    <m/>
    <s v="COBRO COSTOS DE PAPELERIA POR REGULARIZACION DE TRANSFERENCIA DEL EXTERIOR POR ORDEN DE CONSULADO DEL ESTADO PLURINACIONAL DE BOLIVIA EN CACERES REPUBLICA DE BRASIL REF.: DEVOLUCIÓN GASTOS DE FUNCIONAMIENTO GESTIÓN 2022 LIB. 00099021001 TGN-RECURSOS ORDINARIOS (3987)"/>
    <m/>
    <m/>
    <m/>
    <m/>
    <m/>
    <m/>
    <n v="50"/>
    <n v="0"/>
    <s v="NO_CONCILIADO"/>
  </r>
  <r>
    <x v="27"/>
    <m/>
    <x v="27"/>
    <x v="33"/>
    <s v="G21766530001"/>
    <s v="CVD"/>
    <n v="2176653"/>
    <m/>
    <s v="COBRO COSTOS DE PAPELERIA POR REGULARIZACION DE TRANSFERENCIA DEL EXTERIOR POR ORDEN DE EMBAJADA DEL ESTADO PLURINACIONAL DE BOLIVIA EN LONDRES REINO UNIDO REF.: DEVOLUCION DE SALDOS DE GASTOS DE FUNCIONAMIENTO Y REMESA ADICIONAL GESTION 2022 LIB. 00099021001 TGN-RECURSOS ORDINARIOS (3987)"/>
    <m/>
    <m/>
    <m/>
    <m/>
    <m/>
    <m/>
    <n v="50"/>
    <n v="0"/>
    <s v="NO_CONCILIADO"/>
  </r>
  <r>
    <x v="27"/>
    <m/>
    <x v="27"/>
    <x v="33"/>
    <s v="G21766550001"/>
    <s v="CVD"/>
    <n v="2176655"/>
    <m/>
    <s v="COBRO COSTOS DE PAPELERIA POR REGULARIZACION DE TRANSFERENCIA DEL EXTERIOR POR ORDEN DE REPRESENTACION DE BOLIVIA-ONU EN EE UU, NUEVA YORK REF.: DEVOLUCIÓN GASTOS DE FUNCIONAMIENTO GESTIÓN 2022 LIB. 00099021001 TGN-RECURSOS ORDINARIOS (3987)"/>
    <m/>
    <m/>
    <m/>
    <m/>
    <m/>
    <m/>
    <n v="50"/>
    <n v="0"/>
    <s v="NO_CONCILIADO"/>
  </r>
  <r>
    <x v="27"/>
    <m/>
    <x v="27"/>
    <x v="33"/>
    <s v="G21766570001"/>
    <s v="CVD"/>
    <n v="2176657"/>
    <m/>
    <s v="COBRO COSTOS DE PAPELERIA POR REGULARIZACION DE TRANSFERENCIA DEL EXTERIOR POR ORDEN DE CONSULADO GENERAL DEL ESTADO PLURINACIONAL DE BOLIVIA EN LIMA PERU REF.: DEVOLUCIÓN GASTOS DE FUNCIONAMIENTO Y REMESA ADICIONAL GESTIÓN 2022 LIB. 00099021001 TGN-RECURSOS ORDINARIOS (3987)"/>
    <m/>
    <m/>
    <m/>
    <m/>
    <m/>
    <m/>
    <n v="50"/>
    <n v="0"/>
    <s v="NO_CONCILIADO"/>
  </r>
  <r>
    <x v="27"/>
    <m/>
    <x v="27"/>
    <x v="33"/>
    <s v="G21766590001"/>
    <s v="CVD"/>
    <n v="2176659"/>
    <m/>
    <s v="COBRO COSTOS DE PAPELERIA POR REGULARIZACION DE TRANSFERENCIA DEL EXTERIOR POR ORDEN DE EMBAJADA DEL ESTADO PLURINACIONAL DE BOLIVIA EN PANAMA REF.: DEVOLUCIÓN GASTOS DE FUNCIONAMIENTO Y REMESA ADICIONAL GF GESTIÓN 2022 LIB. 00099021001 TGN-RECURSOS ORDINARIOS (3987)"/>
    <m/>
    <m/>
    <m/>
    <m/>
    <m/>
    <m/>
    <n v="50"/>
    <n v="0"/>
    <s v="NO_CONCILIADO"/>
  </r>
  <r>
    <x v="27"/>
    <m/>
    <x v="27"/>
    <x v="33"/>
    <s v="G21766610001"/>
    <s v="CVD"/>
    <n v="2176661"/>
    <m/>
    <s v="COBRO COSTOS DE PAPELERIA POR REGULARIZACION DE TRANSFERENCIA DEL EXTERIOR POR ORDEN DE CONSULADO DE BOLIVIA EN PUNO PERU REF.: DEVOLUCIÓN GASTOS DE FUNCIONAMIENTO, REMESA ADICIONAL (SEGURO DE SALUD) GESTIÓN 2022 LIB. 00099021001 TGN-RECURSOS ORDINARIOS (3987)"/>
    <m/>
    <m/>
    <m/>
    <m/>
    <m/>
    <m/>
    <n v="50"/>
    <n v="0"/>
    <s v="NO_CONCILIADO"/>
  </r>
  <r>
    <x v="27"/>
    <m/>
    <x v="27"/>
    <x v="33"/>
    <s v="G21766630001"/>
    <s v="CVD"/>
    <n v="2176663"/>
    <m/>
    <s v="COBRO COSTOS DE PAPELERIA POR REGULARIZACION DE TRANSFERENCIA DEL EXTERIOR POR ORDEN DE CONSULADO GENERALDEL ESTADO PLURINACIONAL DE BOLIVIA EN NUEVA YORK ESTADOS UNIDOS REF.: DEVOLUCIÓN GASTOS DE FUNCIONAMIENTO GESTIÓN 2022 LIB. 00099021001 TGN-RECURSOS ORDINARIOS (3987)"/>
    <m/>
    <m/>
    <m/>
    <m/>
    <m/>
    <m/>
    <n v="50"/>
    <n v="0"/>
    <s v="NO_CONCILIADO"/>
  </r>
  <r>
    <x v="44"/>
    <m/>
    <x v="44"/>
    <x v="33"/>
    <s v="G21767880003"/>
    <s v="COB"/>
    <n v="17003"/>
    <m/>
    <s v="PAGO A CAF PRÉSTAMO CFA011419 VCTO. 17-02-2023 POR CUENTA DE TGN , NTI. 017003 VALOR 17-02-2023 INTERESES USD 9.540.144,44 CTA. 3987 CUENTA UNICA DEL TESORO LIB. 00099021001 REF.: COMISIONES BANCARIAS"/>
    <m/>
    <m/>
    <m/>
    <m/>
    <m/>
    <m/>
    <n v="46081.77"/>
    <n v="0"/>
    <s v="NO_CONCILIADO"/>
  </r>
  <r>
    <x v="44"/>
    <m/>
    <x v="44"/>
    <x v="33"/>
    <s v="G21767890003"/>
    <s v="COB"/>
    <n v="17002"/>
    <m/>
    <s v="PAGO A CAF PRÉSTAMO CFA009277 VCTO. 17-02-2023 POR CUENTA DE TGN , NTI. 017002 VALOR 17-02-2023 CAPITAL USD 7.454.405,53 INTERESES USD 3.454.210,84 CTA. 3987 CUENTA UNICA DEL TESORO LIB. 00099021001 REF.: COMISIONES BANCARIAS"/>
    <m/>
    <m/>
    <m/>
    <m/>
    <m/>
    <m/>
    <n v="52653.17"/>
    <n v="0"/>
    <s v="NO_CONCILIADO"/>
  </r>
  <r>
    <x v="27"/>
    <m/>
    <x v="27"/>
    <x v="33"/>
    <s v="G21766650001"/>
    <s v="CVD"/>
    <n v="2176665"/>
    <m/>
    <s v="COBRO COSTOS DE PAPELERIA POR REGULARIZACION DE TRANSFERENCIA DEL EXTERIOR POR ORDEN DE CONSULADO DEL ESTADO PLURINACIONAL DE BOLIVIA EN MILAN ITALIA REF.: DEVOLUCIÓN GASTOS DE FUNCIONAMIENTO GESTIÓN 2022 LIB. 00099021001 TGN-RECURSOS ORDINARIOS (3987)"/>
    <m/>
    <m/>
    <m/>
    <m/>
    <m/>
    <m/>
    <n v="50"/>
    <n v="0"/>
    <s v="NO_CONCILIADO"/>
  </r>
  <r>
    <x v="9"/>
    <m/>
    <x v="9"/>
    <x v="33"/>
    <s v="S10547230001"/>
    <s v="COB"/>
    <n v="1054723"/>
    <m/>
    <s v="'COBRO DE'||UTILES DE ESCRITORIO POR EL COMPROBANTE N° 1054722 DE LA FECHA, S/G.NOTA CITE: PRS/GAFC-3496/2022 DE FECHA 16/12/2022 (HRE-TGL-19648) ENVIADO POR YACIMIENTOS PETROLIFEROS FISCALES BOLIVIANOS. (SECTOR PÚBLICO-EXPORTACIONES). DÉBITO DE LA LIBRETA 00513022001 YPFB - OPERACIONES."/>
    <m/>
    <m/>
    <m/>
    <m/>
    <m/>
    <m/>
    <n v="50"/>
    <n v="0"/>
    <s v="NO_CONCILIADO"/>
  </r>
  <r>
    <x v="85"/>
    <m/>
    <x v="85"/>
    <x v="33"/>
    <s v="S10547270003"/>
    <s v="COB"/>
    <n v="1054727"/>
    <m/>
    <s v="||TRANSFERENCIA DE FONDOS SEGÚN MENSAJES SWIFT N° 2975 Y 2974 DE LA FECHA Y NOTA CITE ADSIB-DE N°129 DE FECHA 10/05/2016 (HRE-TGL-6924). (SECTOR PÚBLICO-SERVICIOS). DÉBITO DE LA LIBRETA 00119012001 ADSIB, REPOSICIÓN DE ÚTILES DE ESCRITORIO."/>
    <m/>
    <m/>
    <m/>
    <m/>
    <m/>
    <m/>
    <n v="50"/>
    <n v="0"/>
    <s v="NO_CONCILIADO"/>
  </r>
  <r>
    <x v="9"/>
    <m/>
    <x v="9"/>
    <x v="33"/>
    <s v="S10547200001"/>
    <s v="COB"/>
    <n v="1054720"/>
    <m/>
    <s v="'COBRO DE'||ÚTILES DE ESCRITORIO POR EL COMPROBANTE NRO. 1054719 DE LA FECHA, S/G. NOTA CITE CITE PRS/GAFC-3496/2022 DE FECHA 16/12/2022 (HRE-TGL-19648) ENVIADO POR YACIMIENTOS PETROLIFEROS FISCALES BOLIVIANOS. DEBITO DE LA LIBRETA 00513022001 YPFB - OPERACIONES"/>
    <m/>
    <m/>
    <m/>
    <m/>
    <m/>
    <m/>
    <n v="50"/>
    <n v="0"/>
    <s v="NO_CONCILIADO"/>
  </r>
  <r>
    <x v="27"/>
    <m/>
    <x v="27"/>
    <x v="33"/>
    <s v="G21769200002"/>
    <s v="CRV"/>
    <n v="2176920"/>
    <m/>
    <s v="TRANSFERENCIA DEL EXTERIOR SEGUN SWIFT NO.2965 DE FECHA 17/02/2023 ORDENANTE: CONSULADO DE BOLIVIA EN CHILE, CALAMA REF.: RECAUDACIONES GESTORÍA CONSULAR POR EL MES DE ENERO 2023 LIB. 00010011102 MIN.RELACIONES EXTERIORES - GESTORIA CONSULAR LEY Nº 3108"/>
    <m/>
    <m/>
    <m/>
    <m/>
    <m/>
    <m/>
    <n v="0"/>
    <n v="145915.63"/>
    <s v="NO_CONCILIADO"/>
  </r>
  <r>
    <x v="56"/>
    <m/>
    <x v="56"/>
    <x v="33"/>
    <s v="G21769220002"/>
    <s v="CRV"/>
    <n v="2176922"/>
    <m/>
    <s v="TRANSFERENCIA DEL EXTERIOR SEGUN SWIFT NO.2986 DE FECHA 17/02/2023 ORDENANTE: CONSULADO GENERAL DE BOLIVIA EN WASHINGTHON REF.: RECAUDACIONES EXTERIOR ENERO 2023 CEDULA DE IDENTIDAD LIB. 00340012005 SEGIP - RECAUDACION EXTERIOR - CEDULAS DE IDENTIDAD"/>
    <m/>
    <m/>
    <m/>
    <m/>
    <m/>
    <m/>
    <n v="0"/>
    <n v="54030.18"/>
    <s v="NO_CONCILIADO"/>
  </r>
  <r>
    <x v="44"/>
    <m/>
    <x v="44"/>
    <x v="33"/>
    <s v="G21769110003"/>
    <s v="COB"/>
    <n v="17154"/>
    <m/>
    <s v="PAGO A FIDA PRÉSTAMO 2000004132 VCTO. 15-02-2023 POR CUENTA DE TGN , NTI. 017154 VALOR 17-02-2023 INTERESES USD 16.005,15 CTA. 3987 CUENTA UNICA DEL TESORO LIB. 00099021001 REF.: COMISIONES BANCARIAS"/>
    <m/>
    <m/>
    <m/>
    <m/>
    <m/>
    <m/>
    <n v="346.83"/>
    <n v="0"/>
    <s v="NO_CONCILIADO"/>
  </r>
  <r>
    <x v="27"/>
    <m/>
    <x v="27"/>
    <x v="33"/>
    <s v="G21769150001"/>
    <s v="CVD"/>
    <n v="2176915"/>
    <m/>
    <s v="COBRO COSTOS DE PAPELERIA POR REGULARIZACION DE TRANSFERENCIA DEL EXTERIOR POR ORDEN DE EMBAJADA DE BOLIVIA EN PAISES BAJOS, LA HAYA REF.: DEVOLUCIÓN GASTOS DE FUNCIONAMIENTO GESTIÓN 2022 LIB. 00099021001 TGN-RECURSOS ORDINARIOS (3987)"/>
    <m/>
    <m/>
    <m/>
    <m/>
    <m/>
    <m/>
    <n v="50"/>
    <n v="0"/>
    <s v="NO_CONCILIADO"/>
  </r>
  <r>
    <x v="27"/>
    <m/>
    <x v="27"/>
    <x v="33"/>
    <s v="G21769170001"/>
    <s v="CVD"/>
    <n v="2176917"/>
    <m/>
    <s v="COBRO COSTOS DE PAPELERIA POR REGULARIZACION DE TRANSFERENCIA DEL EXTERIOR POR ORDEN DE CONSULADO DEL ESTADO PLURINACIONAL DE BOLIVIA EN GINEBRA SUIZA REF.: DEVOLUCIÓN GASTOS DE FUNCIONAMIENTO GESTIÓN 2022 LIB. 00099021001 TGN-RECURSOS ORDINARIOS (3987)"/>
    <m/>
    <m/>
    <m/>
    <m/>
    <m/>
    <m/>
    <n v="50"/>
    <n v="0"/>
    <s v="NO_CONCILIADO"/>
  </r>
  <r>
    <x v="27"/>
    <m/>
    <x v="27"/>
    <x v="33"/>
    <s v="G21769190001"/>
    <s v="CVD"/>
    <n v="2176919"/>
    <m/>
    <s v="COBRO COSTOS DE PAPELERIA POR REGULARIZACION DE TRANSFERENCIA DEL EXTERIOR POR ORDEN DE EMBAJADA DEL ESTADO PLURINACIONAL DE BOLIVIA SAN JOSE COSTA RICA REF.: DEVOLUCIÓN GASTOS DE FUNCIONAMIENTO GESTIÓN 2022 LIB. 00099021001 TGN-RECURSOS ORDINARIOS (3987)"/>
    <m/>
    <m/>
    <m/>
    <m/>
    <m/>
    <m/>
    <n v="50"/>
    <n v="0"/>
    <s v="NO_CONCILIADO"/>
  </r>
  <r>
    <x v="27"/>
    <m/>
    <x v="27"/>
    <x v="33"/>
    <s v="G21769210001"/>
    <s v="CVD"/>
    <n v="2176921"/>
    <m/>
    <s v="COBRO COSTOS DE PAPELERIA SEGUN TRANSFERENCIA DEL EXTERIOR POR ORDEN DE CONSULADO DE BOLIVIA EN CHILE, CALAMA REF.: RECAUDACIONES GESTORÍA CONSULAR POR EL MES DE ENERO 2023 LIB. 00010011102 MIN.RELACIONES EXTERIORES - GESTORIA CONSULAR LEY Nº 3108"/>
    <m/>
    <m/>
    <m/>
    <m/>
    <m/>
    <m/>
    <n v="50"/>
    <n v="0"/>
    <s v="NO_CONCILIADO"/>
  </r>
  <r>
    <x v="56"/>
    <m/>
    <x v="56"/>
    <x v="33"/>
    <s v="G21769230001"/>
    <s v="CVD"/>
    <n v="2176923"/>
    <m/>
    <s v="COBRO COSTOS DE PAPELERIA SEGUN TRANSFERENCIA DEL EXTERIOR POR ORDEN DE CONSULADO GENERAL DE BOLIVIA EN WASHINGTHON REF.: RECAUDACIONES EXTERIOR ENERO 2023 CEDULA DE IDENTIDAD LIB. 00340012003 RECAUDACION EXTRANJERIA - C.I. -L.C."/>
    <m/>
    <m/>
    <m/>
    <m/>
    <m/>
    <m/>
    <n v="50"/>
    <n v="0"/>
    <s v="NO_CONCILIADO"/>
  </r>
  <r>
    <x v="27"/>
    <m/>
    <x v="27"/>
    <x v="33"/>
    <s v="G21770470001"/>
    <s v="CVD"/>
    <n v="2177047"/>
    <m/>
    <s v="COBRO COSTOS DE PAPELERIA POR REGULARIZACION DE TRANSFERENCIA DEL EXTERIOR POR ORDEN DE VICECONSULADO DEL ESTADO PLURINACIONAL DE BOLIVIA MATANZA-ARGENTINA REF:DEVOLUCIÓN GASTOS DE FUNCIONAMIENTO GESTIÓN 2022 LIB. 00099021001 TGN-RECURSOS ORDINARIOS (3987)"/>
    <m/>
    <m/>
    <m/>
    <m/>
    <m/>
    <m/>
    <n v="50"/>
    <n v="0"/>
    <s v="NO_CONCILIADO"/>
  </r>
  <r>
    <x v="48"/>
    <m/>
    <x v="48"/>
    <x v="33"/>
    <s v="S10547550001"/>
    <s v="COB"/>
    <n v="1054755"/>
    <m/>
    <s v="COBRO DE||ÚTILES DE ESCRITORIO POR REGISTRO DEL COMPROBANTE CONTABLE N°1054754 POR PAGO ANTICIPADO DEL CRED. EXTRA. AL FNDR CONT. SANO N°350/2015 Y MODIF, SG CITE: DE-GEF-LCR-DYF-0915-CAR/23 DEL 17.02.23, CUOTA: 31.07.23 (PAGO PARCIAL DE INTERESES) COSTO ÚTILES DE ESCRITORIO DE LA CUT N°3987 LIBRETA N°00862012001 FNDR-ADMINISTRACIÓN"/>
    <m/>
    <m/>
    <m/>
    <m/>
    <m/>
    <m/>
    <n v="50"/>
    <n v="0"/>
    <s v="NO_CONCILIADO"/>
  </r>
  <r>
    <x v="48"/>
    <m/>
    <x v="48"/>
    <x v="34"/>
    <s v="F0011944"/>
    <s v="NTE"/>
    <n v="5194495"/>
    <m/>
    <s v="A:00862012001 TRANSFERENCIA DE RECUPERACIONES SEGÚN NOTA GEF-LCR-DYF-0090-NOT/23 POR CONCEPTO DE REMUNERACION POR ADMINISTRACION DEL FIDEICOMISO QUE CORRESPONDE AL FNDR DE ACUERDO A CONTRATO DE FIDEICOMISO “ACCESOS SEGUROS VIVIR BIEN”. GAM VILLA MONTES."/>
    <m/>
    <m/>
    <m/>
    <m/>
    <m/>
    <m/>
    <n v="0"/>
    <n v="1382.63"/>
    <s v="NO_CONCILIADO"/>
  </r>
  <r>
    <x v="44"/>
    <m/>
    <x v="44"/>
    <x v="34"/>
    <s v="F0011944"/>
    <s v="NTE"/>
    <n v="5194488"/>
    <m/>
    <s v="A:00099021001 TRANSFERENCIA DE RECUPERACIONES SEGÚN NOTA GEF-LCR-DYF-0090-NOT/23 POR CONCEPTO DE PAGO DE INTERES DE ACUERDO A CONTRATO DE FIDEICOMISO “ACCESOS SEGUROS VIVIR BIEN” CORRESPONDIENTE AL GAM VILLA MONTES."/>
    <m/>
    <m/>
    <m/>
    <m/>
    <m/>
    <m/>
    <n v="0"/>
    <n v="691.31"/>
    <s v="NO_CONCILIADO"/>
  </r>
  <r>
    <x v="44"/>
    <m/>
    <x v="44"/>
    <x v="34"/>
    <s v="G21780880003"/>
    <s v="COB"/>
    <n v="17089"/>
    <m/>
    <s v="PAGO A FONPLATA PRÉSTAMO BOL 24/2014 VCTO. 19-02-2023 POR CUENTA DE TGN , NTI. 017089 VALOR 22-02-2023 CAPITAL USD 556.925,39 INTERESES USD 238.360,92 CTA. 3987 CUENTA UNICA DEL TESORO LIB. 00099021001 REF.: COMISIONES BANCARIAS"/>
    <m/>
    <m/>
    <m/>
    <m/>
    <m/>
    <m/>
    <n v="4088.96"/>
    <n v="0"/>
    <s v="NO_CONCILIADO"/>
  </r>
  <r>
    <x v="52"/>
    <m/>
    <x v="52"/>
    <x v="34"/>
    <s v="G21782400002"/>
    <s v="CRV"/>
    <n v="2178240"/>
    <m/>
    <s v="TRANSFERENCIA DEL EXTERIOR SEGUN SWIFT NO.3104 Y NO.3103 DE FECHA 22/02/2023 ORDENANTE: CHORI CO., LTD (PJ/TOKYO) REF.: YLB-GCO-0017-ODV/23-VEX.0018(HJN122) GOODS LIB. 00597012001 RECURSOS PROPIOS VENTAS YLB"/>
    <m/>
    <m/>
    <m/>
    <m/>
    <m/>
    <m/>
    <n v="0"/>
    <n v="14289.38"/>
    <s v="NO_CONCILIADO"/>
  </r>
  <r>
    <x v="44"/>
    <m/>
    <x v="44"/>
    <x v="34"/>
    <s v="G21780910003"/>
    <s v="COB"/>
    <n v="17021"/>
    <m/>
    <s v="PAGO A CAF PRÉSTAMO CFA004990 VCTO. 22-02-2023 POR CUENTA DE TGN , NTI. 017021 VALOR 22-02-2023 CAPITAL USD 1.633.928,56 INTERESES USD 327.874,42 CTA. 3987 CUENTA UNICA DEL TESORO LIB. 00099021001 REF.: COMISIONES BANCARIAS"/>
    <m/>
    <m/>
    <m/>
    <m/>
    <m/>
    <m/>
    <n v="9690.56"/>
    <n v="0"/>
    <s v="NO_CONCILIADO"/>
  </r>
  <r>
    <x v="44"/>
    <m/>
    <x v="44"/>
    <x v="34"/>
    <s v="G21780890003"/>
    <s v="COB"/>
    <n v="17004"/>
    <m/>
    <s v="PAGO A CAF PRÉSTAMO CFA009272 VCTO. 21-02-2023 POR CUENTA DE TGN , NTI. 017004 VALOR 22-02-2023 CAPITAL USD 3.219.737,79 INTERESES USD 1.508.605,81 COMISIONES USD 15.485,94 CTA. 3987 CUENTA UNICA DEL TESORO LIB. 00099021001 REF.: COMISIONES BANCARIAS"/>
    <m/>
    <m/>
    <m/>
    <m/>
    <m/>
    <m/>
    <n v="23049.86"/>
    <n v="0"/>
    <s v="NO_CONCILIADO"/>
  </r>
  <r>
    <x v="44"/>
    <m/>
    <x v="44"/>
    <x v="34"/>
    <s v="G21780900003"/>
    <s v="COB"/>
    <n v="17023"/>
    <m/>
    <s v="PAGO A CAF PRÉSTAMO CFA004986 VCTO. 22-02-2023 POR CUENTA DE TGN , NTI. 017023 VALOR 22-02-2023 CAPITAL USD 1.852.395,24 INTERESES USD 91.981,55 CTA. 3987 CUENTA UNICA DEL TESORO LIB. 00099021001 REF.: COMISIONES BANCARIAS"/>
    <m/>
    <m/>
    <m/>
    <m/>
    <m/>
    <m/>
    <n v="9606.8700000000008"/>
    <n v="0"/>
    <s v="NO_CONCILIADO"/>
  </r>
  <r>
    <x v="52"/>
    <m/>
    <x v="52"/>
    <x v="34"/>
    <s v="G21782410001"/>
    <s v="CVD"/>
    <n v="2178241"/>
    <m/>
    <s v="COBRO COSTOS DE PAPELERIA SEGUN TRANSFERENCIA DEL EXTERIOR POR ORDEN DE CHORI CO., LTD (PJ/TOKYO) REF.: YLB-GCO-0017-ODV/23-VEX.0018(HJN122) GOODS LIB. 00597012001 RECURSOS PROPIOS VENTAS YLB"/>
    <m/>
    <m/>
    <m/>
    <m/>
    <m/>
    <m/>
    <n v="50"/>
    <n v="0"/>
    <s v="NO_CONCILIADO"/>
  </r>
  <r>
    <x v="7"/>
    <m/>
    <x v="7"/>
    <x v="34"/>
    <s v="S10548010003"/>
    <s v="COB"/>
    <n v="1054801"/>
    <m/>
    <s v="||TRANSFERENCIAS DEL EXTERIOR SEGUN MENSAJE SWIFT N° 3110 DE LA FECHA Y NOTA CITE: NAABOL-DNAF/N° 0112/2022 DE FECHA 30/03/2022 (HRE-TGL-4950). REMITIDA POR NAVEGACIÓN AÉREA Y AEROPUERTOS BOLIVIANOS. (SECTOR PÚBLICO - SOBREVUELOS). DEBITO DE LA LIBRETA 00389012001 NAABOL-ADMINISTRACION, REPOSICIÓN ÚTILES DE ESCRITORIO."/>
    <m/>
    <m/>
    <m/>
    <m/>
    <m/>
    <m/>
    <n v="50"/>
    <n v="0"/>
    <s v="NO_CONCILIADO"/>
  </r>
  <r>
    <x v="7"/>
    <m/>
    <x v="7"/>
    <x v="34"/>
    <s v="S10548020003"/>
    <s v="COB"/>
    <n v="1054802"/>
    <m/>
    <s v="||TRANSFERENCIA DE FONDOS S/G. MENSAJE SWIFT NRO. 3109 DE LA FECHA, Y NOTA REMITIDA POR NAVEGACIÓN AEREA Y AEROPUERTOS BOLIVIANOS CITE: NAABOL-DNAF/N°0112/2022 DE FECHA 30/03/2022 (HRE-TGL-4950) (SECTOR PÚBLICO - SOBREVUELOS). DÉBITO DE LA LIBRETA 00389012001 NAABOL-ADMINISTRACION, REPOSICIÓN ÚTILES DE ESCRITORIO."/>
    <m/>
    <m/>
    <m/>
    <m/>
    <m/>
    <m/>
    <n v="50"/>
    <n v="0"/>
    <s v="NO_CONCILIADO"/>
  </r>
  <r>
    <x v="45"/>
    <m/>
    <x v="45"/>
    <x v="34"/>
    <s v="S10548030003"/>
    <s v="COB"/>
    <n v="1054803"/>
    <m/>
    <s v="||TRANSFERENCIA DE FONDOS S/G MENSAJE SWIFT NRO.3107 DE LA FECHA Y NOTA CITE DGAC/10774/2022 DE F.31.03.2022 (HRE-TGL-5031) DE LA DIRECCION GENERAL DE AERONAUTICA CIVIL (SECTOR PÚBLICO- SOBREVUELOS). DEBITO DE LA LIBRETA 0117012001 DGAC, REPOSICIÓN DE ÚTILES DE ESCRITORIO."/>
    <m/>
    <m/>
    <m/>
    <m/>
    <m/>
    <m/>
    <n v="50"/>
    <n v="0"/>
    <s v="NO_CONCILIADO"/>
  </r>
  <r>
    <x v="7"/>
    <m/>
    <x v="7"/>
    <x v="34"/>
    <s v="S10548050003"/>
    <s v="COB"/>
    <n v="1054805"/>
    <m/>
    <s v="||TRANSFERENCIA DE FONDOS S/G MENSAJE SWIFT NRO. 3079 Y NOTA ENVIADA POR NAABOL CITE NAABOL-DNAF/N°0112/2022 DE F.30.03.2022. (HRE-TGL-4950) (SECTOR PÚBLICO- SOBREVUELOS). DEBITO DE LA LIB. 00389012001 NAABOL- ADMINISTRACIÓN , REPOSICIÓN DE ÚTILES DE ESCRITORIO"/>
    <m/>
    <m/>
    <m/>
    <m/>
    <m/>
    <m/>
    <n v="50"/>
    <n v="0"/>
    <s v="NO_CONCILIADO"/>
  </r>
  <r>
    <x v="9"/>
    <m/>
    <x v="9"/>
    <x v="34"/>
    <s v="S10548060001"/>
    <s v="COB"/>
    <n v="1054806"/>
    <m/>
    <s v="'COBRO DE'||ÚTILES DE ESCRITORIO POR EL COMPROBANTE NRO. 1054804 DE LA FECHA, S/G. NOTA CITE CITE PRS/GAFC-3496/2022 DE FECHA 16/12/2022 (HRE-TGL-19648) ENVIADO POR YACIMIENTOS PETROLIFEROS FISCALES BOLIVIANOS. DEBITO DE LA LIBRETA 00513022001 YPFB - OPERACIONES"/>
    <m/>
    <m/>
    <m/>
    <m/>
    <m/>
    <m/>
    <n v="50"/>
    <n v="0"/>
    <s v="NO_CONCILIADO"/>
  </r>
  <r>
    <x v="9"/>
    <m/>
    <x v="9"/>
    <x v="34"/>
    <s v="S10548130001"/>
    <s v="COB"/>
    <n v="1054813"/>
    <m/>
    <s v="'COBRO DE'||ÚTILES DE ESCRITORIO POR EL COMPROBANTE NRO. 1054809 DE LA FECHA, S/G. NOTA CITE CITE PRS/GAFC-3496/2022 DE FECHA 16/12/2022 (HRE-TGL-19648) ENVIADO POR YACIMIENTOS PETROLIFEROS FISCALES BOLIVIANOS. DEBITO DE LA LIBRETA 00513022001 YPFB - OPERACIONES"/>
    <m/>
    <m/>
    <m/>
    <m/>
    <m/>
    <m/>
    <n v="50"/>
    <n v="0"/>
    <s v="NO_CONCILIADO"/>
  </r>
  <r>
    <x v="45"/>
    <m/>
    <x v="45"/>
    <x v="34"/>
    <s v="S10548140003"/>
    <s v="COB"/>
    <n v="1054814"/>
    <m/>
    <s v="||TRANSFERENCIAS DEL EXTERIOR SEGUN MENSAJE SWIFT N° 3105 DE LA FECHA Y NOTAS CITE: DGAC/00868/2023 DE F.16/2/2023 (HRE-TGL-3012) Y CITE: DGAC-10774/2022 DE F.31/03/2022. (HRE-TGL-5031) REMITIDAS POR DIRECCIÓN GENERAL DE AERONAUTICA CIVIL. (SECTOR PÚBLICO - SOBREVUELOS). DEBITO DE LA LIBRETA 0117012001 DGAC, REPOSICIÓN DE ÚTILES DE ESCRITORIO"/>
    <m/>
    <m/>
    <m/>
    <m/>
    <m/>
    <m/>
    <n v="50"/>
    <n v="0"/>
    <s v="NO_CONCILIADO"/>
  </r>
  <r>
    <x v="44"/>
    <m/>
    <x v="44"/>
    <x v="34"/>
    <s v="G21783880003"/>
    <s v="COB"/>
    <n v="17046"/>
    <m/>
    <s v="PAGO A JICA PRÉSTAMO BV-P5 VCTO. 20-02-2023 POR CUENTA DE TGN SEGÚN NOTA MEFP/VTCP/DGCP/UODP/No 192/2023 DEL 17-02-2023, NTI. 017046 VALOR 22-02-2023 INTERESES JPY 721.832,00 COMISIONES JPY 1.007.499,00 CTA. 3987 CUENTA UNICA DEL TESORO LIBRETA NRO.00099021001 REF.: COMISIONES BANCARIAS"/>
    <m/>
    <m/>
    <m/>
    <m/>
    <m/>
    <m/>
    <n v="331.88"/>
    <n v="0"/>
    <s v="NO_CONCILIADO"/>
  </r>
  <r>
    <x v="45"/>
    <m/>
    <x v="45"/>
    <x v="34"/>
    <s v="S10548220003"/>
    <s v="COB"/>
    <n v="1054822"/>
    <m/>
    <s v="||TRANSFERENCIA DE FONDOS S/G MENSAJE SWIFT NRO.3108 ,EN ATENCION A NOTA: DGAC-10774/2022 DE FECHA 31/3/2022 (HRE-TGL-5031) ENVIADO POR LA DIRECCION GENERAL DE LA AERONAUTICA CIVIL.(SECTOR PÚBLICO-SOBREVUELOS). DEBITO DE LA LIBRETA 0117012001 DGAC, REPOSICION ÚTILES DE ESCRITORIO."/>
    <m/>
    <m/>
    <m/>
    <m/>
    <m/>
    <m/>
    <n v="50"/>
    <n v="0"/>
    <s v="NO_CONCILIADO"/>
  </r>
  <r>
    <x v="96"/>
    <m/>
    <x v="96"/>
    <x v="34"/>
    <s v="S10548150001"/>
    <s v="DEV"/>
    <n v="1054815"/>
    <m/>
    <s v="||TRANSFERENCIA DE FONDOS SEGUN NOTA CITE: MEFP/VTCP/DGCP/UF/N° 121/2023 DE LA FECHA (HRE-TSO-329) ENVIADO POR EL MEFP. DEBITO AUTOMATICO A LA EDITORIAL DEL ESTADO PLURINACIONAL DE BOLIVIA EN FAVOR DEL FIDEICOMISO FINPRO. DEBITO DE LA LIBRETA 00598012001 EEPB-RECURSOS ESPECIFICOS POR VENTAS DE SERVICIOS."/>
    <m/>
    <m/>
    <m/>
    <m/>
    <m/>
    <m/>
    <n v="2213220.59"/>
    <n v="0"/>
    <s v="NO_CONCILIADO"/>
  </r>
  <r>
    <x v="96"/>
    <m/>
    <x v="96"/>
    <x v="34"/>
    <s v="S10548180001"/>
    <s v="COB"/>
    <n v="1054818"/>
    <m/>
    <s v="'COBRO DE'||ÚTILES DE ESCRITORIO POR EL COMPROBANTE CONTABLE N° 1054815 DE LA FECHA, SEGÚN NOTA CITE: MEFP/VTCP/DGCP/UF/N° 121/2023 DE LA FECHA (HRE-TSO-329) ENVIADA POR EL MEFP. DEBITO DE LA LIBRETA 00598012001 EEPB-RECURSOS ESPECIFICOS POR VENTAS DE SERVICIOS."/>
    <m/>
    <m/>
    <m/>
    <m/>
    <m/>
    <m/>
    <n v="50"/>
    <n v="0"/>
    <s v="NO_CONCILIADO"/>
  </r>
  <r>
    <x v="45"/>
    <m/>
    <x v="45"/>
    <x v="34"/>
    <s v="S10548210003"/>
    <s v="COB"/>
    <n v="1054821"/>
    <m/>
    <s v="||TRANSFERENCIA DE FONDOS S/G MENSAJE SWIFT NRO.3080 ,EN ATENCION A NOTA: DGAC-10774/2022 DE FECHA 31/3/2022 (HRE-TGL-5031) ENVIADO POR LA DIRECCION GENERAL DE LA AERONAUTICA CIVIL.(SECTOR PÚBLICO-SOBREVUELOS). DEBITO DE LA LIBRETA 0117012001 DGAC, REPOSICION ÚTILES DE ESCRITORIO."/>
    <m/>
    <m/>
    <m/>
    <m/>
    <m/>
    <m/>
    <n v="50"/>
    <n v="0"/>
    <s v="NO_CONCILIADO"/>
  </r>
  <r>
    <x v="45"/>
    <m/>
    <x v="45"/>
    <x v="34"/>
    <s v="S10548240003"/>
    <s v="COB"/>
    <n v="1054824"/>
    <m/>
    <s v="||TRANSFERENCIA DE FONDOS SEGÚN MENSAJE SWIFT N°3068 DE LA FECHA Y NOTAS CITE: DGAC/00868/2023 (HRE-TGL-3012) DE FECHA 16/02/2023 Y DGAC-10774/2022 (HRE-TGL-5031) DE FECHA 31/03/2022 ENVIADAS POR LA DIRECCIÓN GENERAL DE AERONÁUTICA CIVIL. (SECTOR PÚBLICO-SOBREVUELOS). DÉBITO DE LA LIBRETA 0117012001 DGAC, REPOSICIÓN DE ÚTILES DE ESCRITORIO."/>
    <m/>
    <m/>
    <m/>
    <m/>
    <m/>
    <m/>
    <n v="50"/>
    <n v="0"/>
    <s v="NO_CONCILIADO"/>
  </r>
  <r>
    <x v="9"/>
    <m/>
    <x v="9"/>
    <x v="34"/>
    <s v="S10548260001"/>
    <s v="COB"/>
    <n v="1054826"/>
    <m/>
    <s v="'COBRO DE'||UTILES DE ESCRITORIO POR EL COMPROBANTE NRO.1054825 DE LA FECHA, S/G.NOTA PRS/GAFC-3496/2022 DE F.16/12/2022 (HRE-TGL-2022-19648). ENVIADO POR YACIMIENTOS PETROLIFEROS FISCALES BOLIVIANOS. DÉBITO DE LA LIBRETA 00513022001 YPFB-&quot;OPERACIONES&quot; COBRO DE ÚTILES DE ESCRITORIO."/>
    <m/>
    <m/>
    <m/>
    <m/>
    <m/>
    <m/>
    <n v="50"/>
    <n v="0"/>
    <s v="NO_CONCILIADO"/>
  </r>
  <r>
    <x v="52"/>
    <m/>
    <x v="52"/>
    <x v="34"/>
    <s v="G21783970002"/>
    <s v="CRV"/>
    <n v="2178397"/>
    <m/>
    <s v="TRANSFERENCIA DEL EXTERIOR SEGUN SWIFT NO.3125 Y NO.3124 DE FECHA 22/02/2023 ORDENANTE: ELADIA SA (ASUNCION PARAGUAY) REF.: KCL TIPO 1 Y 2 LIB. 00597012001 RECURSOS PROPIOS VENTAS YLB"/>
    <m/>
    <m/>
    <m/>
    <m/>
    <m/>
    <m/>
    <n v="0"/>
    <n v="1166.2"/>
    <s v="NO_CONCILIADO"/>
  </r>
  <r>
    <x v="52"/>
    <m/>
    <x v="52"/>
    <x v="34"/>
    <s v="G21783990002"/>
    <s v="CRV"/>
    <n v="2178399"/>
    <m/>
    <s v="TRANSFERENCIA DEL EXTERIOR SEGUN SWIFT NO.3127 Y NO.3128 DE FECHA 22/02/2023 ORDENANTE: ALTAMIRA TRADE AG REF.: YLB-GCO-0031-ODV/23-VEX LIB. 00597012001 RECURSOS PROPIOS VENTAS YLB"/>
    <m/>
    <m/>
    <m/>
    <m/>
    <m/>
    <m/>
    <n v="0"/>
    <n v="1330.84"/>
    <s v="NO_CONCILIADO"/>
  </r>
  <r>
    <x v="44"/>
    <m/>
    <x v="44"/>
    <x v="34"/>
    <s v="G21783940003"/>
    <s v="COB"/>
    <n v="17022"/>
    <m/>
    <s v="PAGO A CAF PRÉSTAMO CFA004991 VCTO. 22-02-2023 POR CUENTA DE TGN , NTI. 017022 VALOR 22-02-2023 CAPITAL USD 1.368.750,00 INTERESES USD 274.662,01 CTA. 3987 CUENTA UNICA DEL TESORO LIB. 00099021001 REF.: COMISIONES BANCARIAS"/>
    <m/>
    <m/>
    <m/>
    <m/>
    <m/>
    <m/>
    <n v="8161.68"/>
    <n v="0"/>
    <s v="NO_CONCILIADO"/>
  </r>
  <r>
    <x v="52"/>
    <m/>
    <x v="52"/>
    <x v="34"/>
    <s v="G21783980001"/>
    <s v="CVD"/>
    <n v="2178398"/>
    <m/>
    <s v="COBRO COSTOS DE PAPELERIA SEGUN TRANSFERENCIA DEL EXTERIOR POR ORDEN DE ELADIA SA (ASUNCION PARAGUAY) REF.: KCL TIPO 1 Y 2 LIB. 00597012001 RECURSOS PROPIOS VENTAS YLB"/>
    <m/>
    <m/>
    <m/>
    <m/>
    <m/>
    <m/>
    <n v="50"/>
    <n v="0"/>
    <s v="NO_CONCILIADO"/>
  </r>
  <r>
    <x v="52"/>
    <m/>
    <x v="52"/>
    <x v="34"/>
    <s v="G21784000001"/>
    <s v="CVD"/>
    <n v="2178400"/>
    <m/>
    <s v="COBRO COSTOS DE PAPELERIA SEGUN TRANSFERENCIA DEL EXTERIOR POR ORDEN DE ALTAMIRA TRADE AG REF.: YLB-GCO-0031-ODV/23-VEX LIB. 00597012001 RECURSOS PROPIOS VENTAS YLB"/>
    <m/>
    <m/>
    <m/>
    <m/>
    <m/>
    <m/>
    <n v="50"/>
    <n v="0"/>
    <s v="NO_CONCILIADO"/>
  </r>
  <r>
    <x v="44"/>
    <m/>
    <x v="44"/>
    <x v="34"/>
    <s v="S10548400003"/>
    <s v="COB"/>
    <n v="1054840"/>
    <m/>
    <s v="||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REF.: COMISIONES BANCARIAS"/>
    <m/>
    <m/>
    <m/>
    <m/>
    <m/>
    <m/>
    <n v="2991.43"/>
    <n v="0"/>
    <s v="NO_CONCILIADO"/>
  </r>
  <r>
    <x v="44"/>
    <m/>
    <x v="44"/>
    <x v="34"/>
    <s v="S10548400001"/>
    <s v="NTI"/>
    <n v="1054840"/>
    <m/>
    <s v="||PAGO A EXIMBANK COREA PRÉSTAMO EDCF NO. BOL-2 VCTO. 20/02/2023 POR CUENTA DEL TGN, SEGÚN MENSAJE SWIFT N° 3111 DE LA FECHA, AUTORIZACIÓN S/G NOTA MEFP/VTCP/DGCP/UODP/N° 209/2023 DE 22/02/2023, VALOR 22/02/2023 CAPITAL KRW713.093.000 INTERESES KRW18.280.390 LIB. 00099021001 TGN-RECURSOS ORDINARIOS (3987) INCLUYE USD 20,00 POR COMISIONES DEL BANQUERO"/>
    <m/>
    <m/>
    <m/>
    <m/>
    <m/>
    <m/>
    <n v="3944618.98"/>
    <n v="0"/>
    <s v="NO_CONCILIADO"/>
  </r>
  <r>
    <x v="44"/>
    <m/>
    <x v="44"/>
    <x v="34"/>
    <s v="S10548390003"/>
    <s v="COB"/>
    <n v="1054839"/>
    <m/>
    <s v="||PAGO A PRIV PRÉSTAMO US29731QAB32 VCTO. 22-02-2023 POR CUENTA DE TGN, SEGÚN NOTA MEFP/VTCP/DGCP/UODP/N° 209/2023 DE 22-02-2023 INTERESES USD 5.456.120,25 CTA. 3987 CUENTA UNICA DEL TESORO LIB 00099021001 REF.: COMISIONES BANCARIAS"/>
    <m/>
    <m/>
    <m/>
    <m/>
    <m/>
    <m/>
    <n v="26470.26"/>
    <n v="0"/>
    <s v="NO_CONCILIADO"/>
  </r>
  <r>
    <x v="44"/>
    <m/>
    <x v="44"/>
    <x v="34"/>
    <s v="S10548390001"/>
    <s v="NTI"/>
    <n v="1054839"/>
    <m/>
    <s v="||PAGO A PRIV PRÉSTAMO US29731QAB32 VCTO. 22-02-2023 POR CUENTA DE TGN, SEGÚN NOTA MEFP/VTCP/DGCP/UODP/N° 209/2023 DE 22-02-2023 INTERESES USD 5.456.120,25 CTA. 3987 CUENTA UNICA DEL TESORO LIB 00099021001"/>
    <m/>
    <m/>
    <m/>
    <m/>
    <m/>
    <m/>
    <n v="37974596.939999998"/>
    <n v="0"/>
    <s v="NO_CONCILIADO"/>
  </r>
  <r>
    <x v="44"/>
    <m/>
    <x v="44"/>
    <x v="34"/>
    <s v="S10548380003"/>
    <s v="COB"/>
    <n v="1054838"/>
    <m/>
    <s v="||PAGO A CAF PRÉSTAMO CFA004987 VCTO. 22-02-2023 POR CUENTA DEL TGN, SEGÚN NOTA MEFP/VTCP/DGCP/UODP/N° 209/2023 DE 22-02-2023 CAPITAL USD5.925.892,86 INTERESES USD1.189.127,06 LIB. 00099021001 TGN-RECURSOS ORDINARIOS (3987) REF.: COMISIONES BANCARIAS"/>
    <m/>
    <m/>
    <m/>
    <m/>
    <m/>
    <m/>
    <n v="34436.300000000003"/>
    <n v="0"/>
    <s v="NO_CONCILIADO"/>
  </r>
  <r>
    <x v="44"/>
    <m/>
    <x v="44"/>
    <x v="34"/>
    <s v="S10548380001"/>
    <s v="NTI"/>
    <n v="1054838"/>
    <m/>
    <s v="||PAGO A CAF PRÉSTAMO CFA004987 VCTO. 22-02-2023 POR CUENTA DEL TGN, SEGÚN NOTA MEFP/VTCP/DGCP/UODP/N° 209/2023 DE 22-02-2023 CAPITAL USD5.925.892,86 INTERESES USD1.189.127,06 LIB. 00099021001 TGN-RECURSOS ORDINARIOS (3987)"/>
    <m/>
    <m/>
    <m/>
    <m/>
    <m/>
    <m/>
    <n v="49520538.640000001"/>
    <n v="0"/>
    <s v="NO_CONCILIADO"/>
  </r>
  <r>
    <x v="5"/>
    <m/>
    <x v="5"/>
    <x v="35"/>
    <s v="J05375750002"/>
    <s v="NTE"/>
    <n v="5203848"/>
    <m/>
    <s v="A:00099021001 Transferencia que realizamos a solicitud de la Unidad de Administración e Información Salarial mediante nota CITE: MEFP/VTCP/DGPOT/UAIS/No 389/2023, informe MEFP/VTCP/DGPOT/UAIS/No.29/2023 para la reversión definitiva de las Boletas de Pago solicitadas por el SENASIR consignadas en el comprobante de pago No. 71950 H.R. 6-2264-R"/>
    <m/>
    <m/>
    <m/>
    <m/>
    <m/>
    <m/>
    <n v="0"/>
    <n v="108963"/>
    <s v="NO_CONCILIADO"/>
  </r>
  <r>
    <x v="28"/>
    <m/>
    <x v="28"/>
    <x v="35"/>
    <s v="Q17667020002"/>
    <s v="CRV"/>
    <n v="1766702"/>
    <m/>
    <s v="NUMERO DE LIBRETA CUT: 00099021001 OPERACIÓN E75 TRANSFERENCIA DE LA CUENTA FISCAL BUN A LA CUT EN MN TRANSFERENCIA DE FONDOS A SOLICITUD DE: GOBIERNO AUTONOMO DEPARTAMENTAL DE TARIJA, CITE: GADT/SDEF/EMM/OF. NÂ°160/23 CUENTA CUT 3987 LIBRETA NÂ° 00099021001 TGN-RECURSOS ORDINARIOS"/>
    <m/>
    <m/>
    <m/>
    <m/>
    <m/>
    <m/>
    <n v="0"/>
    <n v="8516.31"/>
    <s v="NO_CONCILIADO"/>
  </r>
  <r>
    <x v="3"/>
    <m/>
    <x v="3"/>
    <x v="35"/>
    <s v="Q17669710002"/>
    <s v="CRV"/>
    <n v="1766971"/>
    <m/>
    <s v="NUMERO DE LIBRETA CUT: 00670012002 OPERACIÓN E18 TRANSFERENCIA DEL SISTEMA FINANCIERO POR CUENTA DE TERCEROS A LA CUT TRANSFERENCIA PAGO A INDEMNIZACION SOLICITUD ASEGURADORA FORTALEZA SA"/>
    <m/>
    <m/>
    <m/>
    <m/>
    <m/>
    <m/>
    <n v="0"/>
    <n v="45240"/>
    <s v="NO_CONCILIADO"/>
  </r>
  <r>
    <x v="52"/>
    <m/>
    <x v="52"/>
    <x v="35"/>
    <s v="G21796800002"/>
    <s v="CRV"/>
    <n v="2179680"/>
    <m/>
    <s v="TRANSFERENCIA DEL EXTERIOR SEGUN SWIFT NO.3132 Y NO.3131 DE FECHA 23/02/2023 ORDENANTE: M C CABRAL JUNIOR IMP E EXP LTDA (GUAJARA MIRIM BRASIL) REF.: INV 0025ODV23 LIB. 00597012001 RECURSOS PROPIOS VENTAS YLB"/>
    <m/>
    <m/>
    <m/>
    <m/>
    <m/>
    <m/>
    <n v="0"/>
    <n v="263753.28000000003"/>
    <s v="NO_CONCILIADO"/>
  </r>
  <r>
    <x v="52"/>
    <m/>
    <x v="52"/>
    <x v="35"/>
    <s v="G21796820002"/>
    <s v="CRV"/>
    <n v="2179682"/>
    <m/>
    <s v="TRANSFERENCIA DEL EXTERIOR SEGUN SWIFT NO.3146 Y NO.3145 DE FECHA 23/02/2023 ORDENANTE: HINOVE AGROCIENCIA SA (SP BRASIL) REF.: INVOICE DATE 10 DE FEBRERO DE 2023 LIB. 00597012001 RECURSOS PROPIOS VENTAS YLB"/>
    <m/>
    <m/>
    <m/>
    <m/>
    <m/>
    <m/>
    <n v="0"/>
    <n v="4472720"/>
    <s v="NO_CONCILIADO"/>
  </r>
  <r>
    <x v="27"/>
    <m/>
    <x v="27"/>
    <x v="35"/>
    <s v="G21797070001"/>
    <s v="CVD"/>
    <n v="2179707"/>
    <m/>
    <s v="COBRO COSTOS DE PAPELERIA POR REGULARIZACION DE TRANSFERENCIA DEL EXTERIOR POR ORDEN DE EMBAJADA DEL ESTADO PLURINACIONAL DE BOLIVIA EN EL CAIRO EGIPTO REF.: DEVOLUCIÓN GASTOS DE FUNCIONAMIENTO GESTIÓN 2022 LIB. 00099021001 TGN-RECURSOS ORDINARIOS (3987)"/>
    <m/>
    <m/>
    <m/>
    <m/>
    <m/>
    <m/>
    <n v="50"/>
    <n v="0"/>
    <s v="NO_CONCILIADO"/>
  </r>
  <r>
    <x v="27"/>
    <m/>
    <x v="27"/>
    <x v="35"/>
    <s v="G21796730001"/>
    <s v="CVD"/>
    <n v="2179673"/>
    <m/>
    <s v="COBRO COSTOS DE PAPELERIA POR REGULARIZACION DE TRANSFERENCIA DEL EXTERIOR POR ORDEN DE CONSULADO DEL ESTADO PLURINACIONAL DE BOLIVIA EN BILBAO ESPAÑA REF.: DEVOLUCIÓN GASTOS DE FUNCIONAMIENTO Y REMESA ADICIONAL GESTIÓN 2022 LIB. 00099021001 TGN-RECURSOS ORDINARIOS (3987)"/>
    <m/>
    <m/>
    <m/>
    <m/>
    <m/>
    <m/>
    <n v="50"/>
    <n v="0"/>
    <s v="NO_CONCILIADO"/>
  </r>
  <r>
    <x v="27"/>
    <m/>
    <x v="27"/>
    <x v="35"/>
    <s v="G21796750001"/>
    <s v="CVD"/>
    <n v="2179675"/>
    <m/>
    <s v="COBRO COSTOS DE PAPELERIA POR REGULARIZACION DE TRANSFERENCIA DEL EXTERIOR POR ORDEN DE EMBAJADA DEL ESTADO PLURINACIONAL DE BOLIVIA EN BERLÍN ALEMANIA REF.: DEVOLUCIÓN GASTOS DE FUNCIONAMIENTO GESTIÓN 2022 LIB. 00099021001 TGN-RECURSOS ORDINARIOS (3987)"/>
    <m/>
    <m/>
    <m/>
    <m/>
    <m/>
    <m/>
    <n v="50"/>
    <n v="0"/>
    <s v="NO_CONCILIADO"/>
  </r>
  <r>
    <x v="52"/>
    <m/>
    <x v="52"/>
    <x v="35"/>
    <s v="G21796810001"/>
    <s v="CVD"/>
    <n v="2179681"/>
    <m/>
    <s v="COBRO COSTOS DE PAPELERIA SEGUN TRANSFERENCIA DEL EXTERIOR POR ORDEN DE M C CABRAL JUNIOR IMP E EXP LTDA (GUAJARA MIRIM BRASIL) REF.: INV 0025ODV23 LIB. 00597012001 RECURSOS PROPIOS VENTAS YLB"/>
    <m/>
    <m/>
    <m/>
    <m/>
    <m/>
    <m/>
    <n v="50"/>
    <n v="0"/>
    <s v="NO_CONCILIADO"/>
  </r>
  <r>
    <x v="52"/>
    <m/>
    <x v="52"/>
    <x v="35"/>
    <s v="G21796830001"/>
    <s v="CVD"/>
    <n v="2179683"/>
    <m/>
    <s v="COBRO COSTOS DE PAPELERIA SEGUN TRANSFERENCIA DEL EXTERIOR POR ORDEN DE HINOVE AGROCIENCIA SA (SP BRASIL) REF.: INVOICE DATE 10 DE FEBRERO DE 2023 LIB. 00597012001 RECURSOS PROPIOS VENTAS YLB"/>
    <m/>
    <m/>
    <m/>
    <m/>
    <m/>
    <m/>
    <n v="50"/>
    <n v="0"/>
    <s v="NO_CONCILIADO"/>
  </r>
  <r>
    <x v="27"/>
    <m/>
    <x v="27"/>
    <x v="35"/>
    <s v="G21796850001"/>
    <s v="CVD"/>
    <n v="2179685"/>
    <m/>
    <s v="COBRO COSTOS DE PAPELERIA POR REGULARIZACION DE TRANSFERENCIA DEL EXTERIOR POR ORDEN DE EMBAJADA DEL ESTADO PLURINACIONAL DE BOLIVIA EN BEIJING CHINA REF.: DEVOLUCIÓN GASTOS DE FUNCIONAMIENTO Y REMESA ADICIONAL GESTIÓN 2022 LIB. 00099021001 TGN-RECURSOS ORDINARIOS (3987)"/>
    <m/>
    <m/>
    <m/>
    <m/>
    <m/>
    <m/>
    <n v="50"/>
    <n v="0"/>
    <s v="NO_CONCILIADO"/>
  </r>
  <r>
    <x v="27"/>
    <m/>
    <x v="27"/>
    <x v="35"/>
    <s v="G21796870001"/>
    <s v="CVD"/>
    <n v="2179687"/>
    <m/>
    <s v="COBRO COSTOS DE PAPELERIA POR REGULARIZACION DE TRANSFERENCIA DEL EXTERIOR POR ORDEN DE EMBAJADA DEL ESTADO PLURINACIONAL DE BOLIVIA EN BEIJING CHINA REF.: DEVOLUCIÓN GASTOS DE FUNCIONAMIENTO GESTIÓN 2022 LIB. 00099021001 TGN-RECURSOS ORDINARIOS (3987)"/>
    <m/>
    <m/>
    <m/>
    <m/>
    <m/>
    <m/>
    <n v="50"/>
    <n v="0"/>
    <s v="NO_CONCILIADO"/>
  </r>
  <r>
    <x v="27"/>
    <m/>
    <x v="27"/>
    <x v="35"/>
    <s v="G21796890001"/>
    <s v="CVD"/>
    <n v="2179689"/>
    <m/>
    <s v="COBRO COSTOS DE PAPELERIA POR REGULARIZACION DE TRANSFERENCIA DEL EXTERIOR POR ORDEN DE CONSULADO DEL ESTADO PLURINACIONAL DE BOLIVIA EN VIEDMA ARGENTINA REF.: DEVOLUCIÓN GASTOS DE FUNCIONAMIENTO GESTIÓN 2022 LIB. 00099021001 TGN-RECURSOS ORDINARIOS (3987)"/>
    <m/>
    <m/>
    <m/>
    <m/>
    <m/>
    <m/>
    <n v="50"/>
    <n v="0"/>
    <s v="NO_CONCILIADO"/>
  </r>
  <r>
    <x v="27"/>
    <m/>
    <x v="27"/>
    <x v="35"/>
    <s v="G21796910001"/>
    <s v="CVD"/>
    <n v="2179691"/>
    <m/>
    <s v="COBRO COSTOS DE PAPELERIA POR REGULARIZACION DE TRANSFERENCIA DEL EXTERIOR POR ORDEN DE CONSULADO GENERAL DEL ESTADO PLURINACIONAL DE BOLIVIA EN RIO DE JANEIRO BRASIL REF.: DEVOLUCIÓN GASTOS DE FUNCIONAMIENTO GESTIÓN 2022 LIB. 00099021001 TGN-RECURSOS ORDINARIOS (3987)"/>
    <m/>
    <m/>
    <m/>
    <m/>
    <m/>
    <m/>
    <n v="50"/>
    <n v="0"/>
    <s v="NO_CONCILIADO"/>
  </r>
  <r>
    <x v="27"/>
    <m/>
    <x v="27"/>
    <x v="35"/>
    <s v="G21796930001"/>
    <s v="CVD"/>
    <n v="2179693"/>
    <m/>
    <s v="COBRO COSTOS DE PAPELERIA POR REGULARIZACION DE TRANSFERENCIA DEL EXTERIOR POR ORDEN DE EMBAJADA DEL ESTADO PLURINACIONAL DE BOLIVIA EN ESTOCOLMO SUECIA REF.: DEVOLUCION DE SALDOS DE GASTOS DE FUNCIONAMIENTO Y REMESA ADICIONAL GESTION 2022 LIB. 00099021001 TGN-RECURSOS ORDINARIOS (3987)"/>
    <m/>
    <m/>
    <m/>
    <m/>
    <m/>
    <m/>
    <n v="50"/>
    <n v="0"/>
    <s v="NO_CONCILIADO"/>
  </r>
  <r>
    <x v="27"/>
    <m/>
    <x v="27"/>
    <x v="35"/>
    <s v="G21796950001"/>
    <s v="CVD"/>
    <n v="2179695"/>
    <m/>
    <s v="COBRO COSTOS DE PAPELERIA POR REGULARIZACION DE TRANSFERENCIA DEL EXTERIOR POR ORDEN DE CONSULADO DEL ESTADO PLURINACIONAL DE BOLIVIA EN CORDOBA ARGENTINA REF.: DEVOLUCION DE SALDOS DE GASTOS DE FUNCIONAMIENTO Y REMESA ADICIONAL GESTION 2022 LIB. 00099021001 TGN-RECURSOS ORDINARIOS (3987)"/>
    <m/>
    <m/>
    <m/>
    <m/>
    <m/>
    <m/>
    <n v="50"/>
    <n v="0"/>
    <s v="NO_CONCILIADO"/>
  </r>
  <r>
    <x v="27"/>
    <m/>
    <x v="27"/>
    <x v="35"/>
    <s v="G21796970001"/>
    <s v="CVD"/>
    <n v="2179697"/>
    <m/>
    <s v="COBRO COSTOS DE PAPELERIA POR REGULARIZACION DE TRANSFERENCIA DEL EXTERIOR POR ORDEN DE CONSULADO DEL ESTADO PLURINACIONAL DE BOLIVIA EN CORDOBA ARGENTINA REF.: DEVOLUCION DE SALDOS DE GASTOS DE FUNCIONAMIENTO Y REMESA ADICIONAL GESTION 2022 LIB. 00099021001 TGN-RECURSOS ORDINARIOS (3987)"/>
    <m/>
    <m/>
    <m/>
    <m/>
    <m/>
    <m/>
    <n v="50"/>
    <n v="0"/>
    <s v="NO_CONCILIADO"/>
  </r>
  <r>
    <x v="27"/>
    <m/>
    <x v="27"/>
    <x v="35"/>
    <s v="G21796990001"/>
    <s v="CVD"/>
    <n v="2179699"/>
    <m/>
    <s v="COBRO COSTOS DE PAPELERIA POR REGULARIZACION DE TRANSFERENCIA DEL EXTERIOR POR ORDEN DE CONSULADO DEL ESTADO PLURINACIONAL DE BOLIVIA EN SALTA ARGENTINA REF.: DEVOLUCION DE SALDOS DE GASTOS DE FUNCIONAMIENTO Y REMESA ADICIONAL GESTION 2022 LIB. 00099021001 TGN-RECURSOS ORDINARIOS (3987)"/>
    <m/>
    <m/>
    <m/>
    <m/>
    <m/>
    <m/>
    <n v="50"/>
    <n v="0"/>
    <s v="NO_CONCILIADO"/>
  </r>
  <r>
    <x v="27"/>
    <m/>
    <x v="27"/>
    <x v="35"/>
    <s v="G21797010001"/>
    <s v="CVD"/>
    <n v="2179701"/>
    <m/>
    <s v="COBRO COSTOS DE PAPELERIA POR REGULARIZACION DE TRANSFERENCIA DEL EXTERIOR POR ORDEN DE CONSULADO DEL ESTADO PLURINACIONAL DE BOLIVIA EN TACNA PERU REF.: DEVOLUCIÓN GASTOS DE FUNCIONAMIENTO GESTIÓN 2022 LIB. 00099021001 TGN-RECURSOS ORDINARIOS (3987)"/>
    <m/>
    <m/>
    <m/>
    <m/>
    <m/>
    <m/>
    <n v="50"/>
    <n v="0"/>
    <s v="NO_CONCILIADO"/>
  </r>
  <r>
    <x v="27"/>
    <m/>
    <x v="27"/>
    <x v="35"/>
    <s v="G21797030001"/>
    <s v="CVD"/>
    <n v="2179703"/>
    <m/>
    <s v="COBRO COSTOS DE PAPELERIA POR REGULARIZACION DE TRANSFERENCIA DEL EXTERIOR POR ORDEN DE EMBAJADA DEL ESTADO PLURINACIONAL DE BOLIVIA EN ASUNCION PARAGUAY REF.: DEVOLUCIÓN GASTOS DE FUNCIONAMIENTO GESTIÓN 2022 LIB. 00099021001 TGN-RECURSOS ORDINARIOS (3987)"/>
    <m/>
    <m/>
    <m/>
    <m/>
    <m/>
    <m/>
    <n v="50"/>
    <n v="0"/>
    <s v="NO_CONCILIADO"/>
  </r>
  <r>
    <x v="27"/>
    <m/>
    <x v="27"/>
    <x v="35"/>
    <s v="G21797050001"/>
    <s v="CVD"/>
    <n v="2179705"/>
    <m/>
    <s v="COBRO COSTOS DE PAPELERIA POR REGULARIZACION DE TRANSFERENCIA DEL EXTERIOR POR ORDEN DE EMBAJADA DEL ESTADO PLURINACIONAL DE BOLIVIA EN ASUNCION PARAGUAY REF.: DEVOLUCIÓN GASTOS DE FUNCIONAMIENTO GESTIÓN 2022 LIB. 00099021001 TGN-RECURSOS ORDINARIOS (3987)"/>
    <m/>
    <m/>
    <m/>
    <m/>
    <m/>
    <m/>
    <n v="50"/>
    <n v="0"/>
    <s v="NO_CONCILIADO"/>
  </r>
  <r>
    <x v="23"/>
    <m/>
    <x v="23"/>
    <x v="35"/>
    <s v="S10548480001"/>
    <s v="COB"/>
    <n v="1054848"/>
    <m/>
    <s v="||COMISION TRANSFERENCIA FDOS.AL EXTERIOR 0,10% S/USD21.102,88,REEMB.GSTS.COMUNICACION BS220.-Y EMISION COMP.CONTABLE BS50.-REF.:PAGO 1 LC I-2021-36 P/C ENVIBOL A/F INTERGLASS S.A. DE C.V.,EN COMPL.A COMP.1054847,23/02/2023. LIB.00132072001 SEDEM-ADMINISTRACION RECAUDACION ENVIBOL EN BS REF.:COMISIONES PAGO 1 LC I-2021-36"/>
    <m/>
    <m/>
    <m/>
    <m/>
    <m/>
    <m/>
    <n v="414.75"/>
    <n v="0"/>
    <s v="NO_CONCILIADO"/>
  </r>
  <r>
    <x v="27"/>
    <m/>
    <x v="27"/>
    <x v="35"/>
    <s v="G21798530001"/>
    <s v="CVD"/>
    <n v="2179853"/>
    <m/>
    <s v="COBRO COSTOS DE PAPELERIA POR REGULARIZACION DE TRANSFERENCIA DEL EXTERIOR POR ORDEN DE EMBAJADA DEL ESTADO PLURINACIONAL DE BOLIVIA EN EL VATICANO SANTA SEDE REF.: DEVOLUCION DE SALDOS DE GASTOS DE FUNCIONAMIENTO Y REMESA ADICIONAL GESTION 2022 LIB. 00099021001 TGN-RECURSOS ORDINARIOS (3987)"/>
    <m/>
    <m/>
    <m/>
    <m/>
    <m/>
    <m/>
    <n v="50"/>
    <n v="0"/>
    <s v="NO_CONCILIADO"/>
  </r>
  <r>
    <x v="13"/>
    <m/>
    <x v="13"/>
    <x v="36"/>
    <s v="G21805830003"/>
    <s v="CVD"/>
    <n v="2180583"/>
    <m/>
    <s v="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
    <m/>
    <m/>
    <m/>
    <m/>
    <m/>
    <m/>
    <n v="50"/>
    <n v="0"/>
    <s v="NO_CONCILIADO"/>
  </r>
  <r>
    <x v="9"/>
    <m/>
    <x v="9"/>
    <x v="36"/>
    <s v="G21805690003"/>
    <s v="CVD"/>
    <n v="2180569"/>
    <m/>
    <s v="PROVISION DE FONDOS A SOLICITUD DE YACIMIENTOS PETROLIFEROS FISCALES BOLIVIANOS SEGUN SOLICITUD YPFB-0016-2023 REF: PAGO IMPUESTO DIRECTO A LOS HIDROCARBUROS PRODUCCION NOVIEMBRE 2022 LIB. 00513012007 YPFB - RECURSOS NACIONALIZACIÓN"/>
    <m/>
    <m/>
    <m/>
    <m/>
    <m/>
    <m/>
    <n v="50"/>
    <n v="0"/>
    <s v="NO_CONCILIADO"/>
  </r>
  <r>
    <x v="44"/>
    <m/>
    <x v="44"/>
    <x v="36"/>
    <s v="G21807400003"/>
    <s v="COB"/>
    <n v="17090"/>
    <m/>
    <s v="PAGO A FONPLATA PRÉSTAMO BOL 22/2014 VCTO. 24-02-2023 POR CUENTA DE TGN , NTI. 017090 VALOR 24-02-2023 CAPITAL USD 773.233,19 INTERESES USD 301.000,59 COMISIONES USD 6.387,27 CTA. 3987 CUENTA UNICA DEL TESORO LIB. 00099021001 REF.: COMISIONES BANCARIAS"/>
    <m/>
    <m/>
    <m/>
    <m/>
    <m/>
    <m/>
    <n v="5459.11"/>
    <n v="0"/>
    <s v="NO_CONCILIADO"/>
  </r>
  <r>
    <x v="55"/>
    <m/>
    <x v="55"/>
    <x v="36"/>
    <s v="Q17676750002"/>
    <s v="CRV"/>
    <n v="1767675"/>
    <m/>
    <s v="NUMERO DE LIBRETA CUT: 03420102001 OPERACIÓN E18 TRANSFERENCIA DEL SISTEMA FINANCIERO POR CUENTA DE TERCEROS A LA CUT TRANSFERENCIA DE RECURSOS DEL FIDEICOMISO AEVIVIENDA"/>
    <m/>
    <m/>
    <m/>
    <m/>
    <m/>
    <m/>
    <n v="0"/>
    <n v="495237.72"/>
    <s v="NO_CONCILIADO"/>
  </r>
  <r>
    <x v="13"/>
    <m/>
    <x v="13"/>
    <x v="36"/>
    <s v="Q17678540002"/>
    <s v="CRV"/>
    <n v="1767854"/>
    <m/>
    <s v="NUMERO DE LIBRETA CUT: 00099021001 OPERACIÓN E18 TRANSFERENCIA DEL SISTEMA FINANCIERO POR CUENTA DE TERCEROS A LA CUT TRANSFERENCIA DEVOLUCION DE RECURSOS ECONOMICOS NO EJECUTADOS EN LA GESTION 2022. PROYECTO CUENCA PEDAGOGICA PARANI -SAPAHAQUI. SOLICITUD QUIAPE CALLOCOSI CIRO RAUL"/>
    <m/>
    <m/>
    <m/>
    <m/>
    <m/>
    <m/>
    <n v="0"/>
    <n v="468410.35"/>
    <s v="NO_CONCILIADO"/>
  </r>
  <r>
    <x v="45"/>
    <m/>
    <x v="45"/>
    <x v="36"/>
    <s v="S10549810003"/>
    <s v="COB"/>
    <n v="1054981"/>
    <m/>
    <s v="||REGULARIZACION DE NUESTRA OPERACION N°1054724 DE F.17/2/2023 S/G NOTAS CITE: DGAC/00948/2023 DE F.24/02/2023 (HRE-TSO-345) Y CITE: DGAC-10774/2022 DE F.31/03/2022 (HRE-TGL-5031) REMITIDAS POR DIRECCIÓN GENERAL DE AERONAUTICA CIVIL. (SECTOR PÚBLICO - SOBREVUELOS). DEBITO DE LA LIBRETA 0117012001 DGAC, REPOSICIÓN DE ÚTILES DE ESCRITORIO"/>
    <m/>
    <m/>
    <m/>
    <m/>
    <m/>
    <m/>
    <n v="50"/>
    <n v="0"/>
    <s v="NO_CONCILIADO"/>
  </r>
  <r>
    <x v="13"/>
    <m/>
    <x v="13"/>
    <x v="36"/>
    <s v="Q17680040002"/>
    <s v="CRV"/>
    <n v="1768004"/>
    <m/>
    <s v="NUMERO DE LIBRETA CUT: 00099021001 OPERACIÓN E75 TRANSFERENCIA DE LA CUENTA FISCAL BUN A LA CUT EN MN TRANSFERENCIA DE FONDOS A SOLICITUD DE: GOBIERNO AUTONOMO MUNICIPAL DE GUANAY CITE: GAMG/DAF/RYM/NÂ° 011/2023 CUENTA CUT 3987 LIBRETA NÂ° 00099021001 TGN-RECURSOS ORDINARIOS"/>
    <m/>
    <m/>
    <m/>
    <m/>
    <m/>
    <m/>
    <n v="0"/>
    <n v="108060.68"/>
    <s v="NO_CONCILIADO"/>
  </r>
  <r>
    <x v="9"/>
    <m/>
    <x v="9"/>
    <x v="36"/>
    <s v="G21815050001"/>
    <s v="CVD"/>
    <n v="2181505"/>
    <m/>
    <s v="COBRO COSTOS DE PAPELERIA POR REGULARIZACION DE TRANSFERENCIA DEL EXTERIOR POR ORDEN DE YPF EXPLORACIÓN Y PRODUCCIÓN DE HIDROCARBUROS DE BOLIVIA S.A. REF.: PAGO PARTICIPACIÓN LIB. 00513012007 YPFB - RECURSOS NACIONALIZACIÓN"/>
    <m/>
    <m/>
    <m/>
    <m/>
    <m/>
    <m/>
    <n v="50"/>
    <n v="0"/>
    <s v="NO_CONCILIADO"/>
  </r>
  <r>
    <x v="45"/>
    <m/>
    <x v="45"/>
    <x v="36"/>
    <s v="S10549950003"/>
    <s v="COB"/>
    <n v="1054995"/>
    <m/>
    <s v="||TRANSFERENCIAS DEL EXTERIOR S/G MENSAJES SWIFT NROS. 3233 Y 3232 DE LA FECHA Y NOTAS CITE: DGAC/00868/2023 DE F.16/2/2023 (HRE-TGL-3012) Y CITE: DGAC-10774/2022 DE F.31/03/2022. (HRE-TGL-5031) REMITIDA POR DIRECCIÓN GENERAL DE AERONAUTICA CIVIL. (SECTOR PÚBLICO - SOBREVUELOS) DEBITO DE LA LIBRETA 0117012001 DGAC, REPOSICIÓN DE ÚTILES DE ESCRITORIO"/>
    <m/>
    <m/>
    <m/>
    <m/>
    <m/>
    <m/>
    <n v="50"/>
    <n v="0"/>
    <s v="NO_CONCILIADO"/>
  </r>
  <r>
    <x v="27"/>
    <m/>
    <x v="27"/>
    <x v="36"/>
    <s v="G21815090001"/>
    <s v="CVD"/>
    <n v="2181509"/>
    <m/>
    <s v="COBRO COSTOS DE PAPELERIA POR REGULARIZACION DE TRANSFERENCIA DEL EXTERIOR POR ORDEN DE CONSULADO DEL ESTADO PLURINACIONAL DE BOLIVIA EN ANTOGFAGASTA CHILE REF.: DEVOLUCIÓN GASTOS DE FUNCIONAMIENTO GESTIÓN 2022 LIB. 00099021001 TGN-RECURSOS ORDINARIOS (3987)"/>
    <m/>
    <m/>
    <m/>
    <m/>
    <m/>
    <m/>
    <n v="50"/>
    <n v="0"/>
    <s v="NO_CONCILIADO"/>
  </r>
  <r>
    <x v="27"/>
    <m/>
    <x v="27"/>
    <x v="36"/>
    <s v="G21815110001"/>
    <s v="CVD"/>
    <n v="2181511"/>
    <m/>
    <s v="COBRO COSTOS DE PAPELERIA POR REGULARIZACION DE TRANSFERENCIA DEL EXTERIOR POR ORDEN DE CONSULADO DEL ESTADO PLURINACIONAL DE BOLIVIA EN ANTOGFAGASTA CHILE REF.: DEVOLUCIÓN GASTOS DE FUNCIONAMIENTO GESTIÓN 2022 LIB. 00099021001 TGN-RECURSOS ORDINARIOS (3987)"/>
    <m/>
    <m/>
    <m/>
    <m/>
    <m/>
    <m/>
    <n v="50"/>
    <n v="0"/>
    <s v="NO_CONCILIADO"/>
  </r>
  <r>
    <x v="27"/>
    <m/>
    <x v="27"/>
    <x v="36"/>
    <s v="G21815130001"/>
    <s v="CVD"/>
    <n v="2181513"/>
    <m/>
    <s v="COBRO COSTOS DE PAPELERIA POR REGULARIZACION DE TRANSFERENCIA DEL EXTERIOR POR ORDEN DE DELEGACIÓN DEL ESTADO PLURINACIONAL DE BOLIVIA ANTE LA UNESCO REF.: DEVOLUCIÓN GASTOS DE FUNCIONAMIENTO GESTIÓN 2022 LIB. 00099021001 TGN-RECURSOS ORDINARIOS (3987)"/>
    <m/>
    <m/>
    <m/>
    <m/>
    <m/>
    <m/>
    <n v="50"/>
    <n v="0"/>
    <s v="NO_CONCILIADO"/>
  </r>
  <r>
    <x v="27"/>
    <m/>
    <x v="27"/>
    <x v="36"/>
    <s v="G21815150001"/>
    <s v="CVD"/>
    <n v="2181515"/>
    <m/>
    <s v="COBRO COSTOS DE PAPELERIA POR REGULARIZACION DE TRANSFERENCIA DEL EXTERIOR POR ORDEN DE EMBAJADA DEL ESTADO PLURINACIONAL DE BOLIVIA EN ARGENTINA REF.: DEVOLUCIÓN GASTOS DE FUNCIONAMIENTO GESTIÓN 2022 LIB. 00099021001 TGN-RECURSOS ORDINARIOS (3987)"/>
    <m/>
    <m/>
    <m/>
    <m/>
    <m/>
    <m/>
    <n v="50"/>
    <n v="0"/>
    <s v="NO_CONCILIADO"/>
  </r>
  <r>
    <x v="27"/>
    <m/>
    <x v="27"/>
    <x v="36"/>
    <s v="G21815230001"/>
    <s v="CVD"/>
    <n v="2181523"/>
    <m/>
    <s v="COBRO COSTOS DE PAPELERIA POR REGULARIZACION DE TRANSFERENCIA DEL EXTERIOR POR ORDEN DE CONSULADO DEL ESTADO PLURINACIONAL DE BOLIVIA EN MENDOZA ARGENTINA REF.: DEVOLUCION DE SALDOS DE GASTOS DE FUNCIONAMIENTO Y REMESA ADICIONAL GESTION 2022 LIB. 00099021001 TGN-RECURSOS ORDINARIOS (3987)"/>
    <m/>
    <m/>
    <m/>
    <m/>
    <m/>
    <m/>
    <n v="50"/>
    <n v="0"/>
    <s v="NO_CONCILIADO"/>
  </r>
  <r>
    <x v="27"/>
    <m/>
    <x v="27"/>
    <x v="36"/>
    <s v="G21815170001"/>
    <s v="CVD"/>
    <n v="2181517"/>
    <m/>
    <s v="COBRO COSTOS DE PAPELERIA POR REGULARIZACION DE TRANSFERENCIA DEL EXTERIOR POR ORDEN DE CONSULADO DEL ESTADO PLURINACIONAL DE BOLIVIA EN SALTA ARGENTINA REF.: DEVOLUCION DE SALDOS DE GASTOS DE FUNCIONAMIENTO Y REMESA ADICIONAL GESTION 2022 LIB. 00099021001 TGN-RECURSOS ORDINARIOS (3987)"/>
    <m/>
    <m/>
    <m/>
    <m/>
    <m/>
    <m/>
    <n v="50"/>
    <n v="0"/>
    <s v="NO_CONCILIADO"/>
  </r>
  <r>
    <x v="27"/>
    <m/>
    <x v="27"/>
    <x v="36"/>
    <s v="G21815190001"/>
    <s v="CVD"/>
    <n v="2181519"/>
    <m/>
    <s v="COBRO COSTOS DE PAPELERIA POR REGULARIZACION DE TRANSFERENCIA DEL EXTERIOR POR ORDEN DE CONSULADO DEL ESTADO PLURINACIONAL DE BOLIVIA EN CALAMA CHILE REF.: DEVOLUCION DE SALDOS DE GASTOS DE FUNCIONAMIENTO Y REMESA ADICIONAL GESTION 2022 LIB. 00099021001 TGN-RECURSOS ORDINARIOS (3987)"/>
    <m/>
    <m/>
    <m/>
    <m/>
    <m/>
    <m/>
    <n v="50"/>
    <n v="0"/>
    <s v="NO_CONCILIADO"/>
  </r>
  <r>
    <x v="27"/>
    <m/>
    <x v="27"/>
    <x v="36"/>
    <s v="G21815210001"/>
    <s v="CVD"/>
    <n v="2181521"/>
    <m/>
    <s v="COBRO COSTOS DE PAPELERIA POR REGULARIZACION DE TRANSFERENCIA DEL EXTERIOR POR ORDEN DE CONSULADO DEL ESTADO PLURINACIONAL DE BOLIVIA EN CALAMA CHILE REF.: DEVOLUCION DE SALDOS DE GASTOS DE FUNCIONAMIENTO Y REMESA ADICIONAL GESTION 2022 LIB. 00099021001 TGN-RECURSOS ORDINARIOS (3987)"/>
    <m/>
    <m/>
    <m/>
    <m/>
    <m/>
    <m/>
    <n v="50"/>
    <n v="0"/>
    <s v="NO_CONCILIADO"/>
  </r>
  <r>
    <x v="27"/>
    <m/>
    <x v="27"/>
    <x v="36"/>
    <s v="G21815250001"/>
    <s v="CVD"/>
    <n v="2181525"/>
    <m/>
    <s v="COBRO COSTOS DE PAPELERIA POR REGULARIZACION DE TRANSFERENCIA DEL EXTERIOR POR ORDEN DE CONSULADO DEL ESTADO PLURINACIONAL DE BOLIVIA EN MENDOZA ARGENTINA REF.: DEVOLUCION DE SALDOS DE GASTOS DE FUNCIONAMIENTO Y REMESA ADICIONAL GESTION 2022 LIB. 00099021001 TGN-RECURSOS ORDINARIOS (3987)"/>
    <m/>
    <m/>
    <m/>
    <m/>
    <m/>
    <m/>
    <n v="50"/>
    <n v="0"/>
    <s v="NO_CONCILIADO"/>
  </r>
  <r>
    <x v="27"/>
    <m/>
    <x v="27"/>
    <x v="36"/>
    <s v="G21815270001"/>
    <s v="CVD"/>
    <n v="2181527"/>
    <m/>
    <s v="COBRO COSTOS DE PAPELERIA POR REGULARIZACION DE TRANSFERENCIA DEL EXTERIOR POR ORDEN DE CONSULADO DEL ESTADO PLURINACIONAL DE BOLIVIA EN JUJUY ARGENTINA REF.: DEVOLUCIÓN GASTOS DE FUNCIONAMIENTO GESTIÓN 2022 LIB. 00099021001 TGN-RECURSOS ORDINARIOS (3987)"/>
    <m/>
    <m/>
    <m/>
    <m/>
    <m/>
    <m/>
    <n v="50"/>
    <n v="0"/>
    <s v="NO_CONCILIADO"/>
  </r>
  <r>
    <x v="27"/>
    <m/>
    <x v="27"/>
    <x v="36"/>
    <s v="G21815290001"/>
    <s v="CVD"/>
    <n v="2181529"/>
    <m/>
    <s v="COBRO COSTOS DE PAPELERIA POR REGULARIZACION DE TRANSFERENCIA DEL EXTERIOR POR ORDEN DE CONSULADO DEL ESTADO PLURINACIONAL DE BOLIVIA EN JUJUY ARGENTINA REF.: DEVOLUCIÓN GASTOS DE FUNCIONAMIENTO GESTIÓN 2022 LIB. 00099021001 TGN-RECURSOS ORDINARIOS (3987)"/>
    <m/>
    <m/>
    <m/>
    <m/>
    <m/>
    <m/>
    <n v="50"/>
    <n v="0"/>
    <s v="NO_CONCILIADO"/>
  </r>
  <r>
    <x v="27"/>
    <m/>
    <x v="27"/>
    <x v="36"/>
    <s v="G21815310001"/>
    <s v="CVD"/>
    <n v="2181531"/>
    <m/>
    <s v="COBRO COSTOS DE PAPELERIA POR REGULARIZACION DE TRANSFERENCIA DEL EXTERIOR POR ORDEN DE CONSULADO DEL ESTADO PLURINACIONAL DE BOLIVIA EN BRASIL REF.: DEVOLUCIÓN GASTOS DE FUNCIONAMIENTO GESTIÓN 2022 LIB. 00099021001 TGN-RECURSOS ORDINARIOS (3987)"/>
    <m/>
    <m/>
    <m/>
    <m/>
    <m/>
    <m/>
    <n v="50"/>
    <n v="0"/>
    <s v="NO_CONCILIADO"/>
  </r>
  <r>
    <x v="27"/>
    <m/>
    <x v="27"/>
    <x v="36"/>
    <s v="G21815330001"/>
    <s v="CVD"/>
    <n v="2181533"/>
    <m/>
    <s v="COBRO COSTOS DE PAPELERIA POR REGULARIZACION DE TRANSFERENCIA DEL EXTERIOR POR ORDEN DE CONSULADO DEL ESTADO PLURINACIONAL DE BOLIVIA EN SEVILLA ESPAÑA REF.: DEVOLUCIÓN GASTOS DE FUNCIONAMIENTO GESTIÓN 2022 LIB. 00099021001 TGN-RECURSOS ORDINARIOS (3987)"/>
    <m/>
    <m/>
    <m/>
    <m/>
    <m/>
    <m/>
    <n v="50"/>
    <n v="0"/>
    <s v="NO_CONCILIADO"/>
  </r>
  <r>
    <x v="45"/>
    <m/>
    <x v="45"/>
    <x v="36"/>
    <s v="S10549820003"/>
    <s v="COB"/>
    <n v="1054982"/>
    <m/>
    <s v="||REGULARIZACIÓN DE NUESTRA OPERACIÓN NRO. 1054798 DE FECHA 22/02/2023 EN ATENCIÓN A NOTAS CITE: DGAC/00948/2023 DE FECHA 24/02/2023 (HRE-TSO-345) (ORIGINAL CURSA EN COMPR. 1054981) Y CITE: DGAC-10774/2022 DE FECHA 31/03/2022 (HRE-TGL-5031) (SECTOR PÚBLICO - SOBREVUELOS). DÉBITO DE LA LIBRETA 0117012001 DGAC, REPOSICIÓN ÚTILES DE ESCRITORIO."/>
    <m/>
    <m/>
    <m/>
    <m/>
    <m/>
    <m/>
    <n v="50"/>
    <n v="0"/>
    <s v="NO_CONCILIADO"/>
  </r>
  <r>
    <x v="45"/>
    <m/>
    <x v="45"/>
    <x v="36"/>
    <s v="S10549830003"/>
    <s v="COB"/>
    <n v="1054983"/>
    <m/>
    <s v="||TRANSFERENCIA DE FONDOS S/G MENSAJES SWIFT NROS. 3227 Y 3225 DE LA FECHA Y NOTA CITE DGAC/10774/2022 DE F.31.03.2022 (HRE-TGL-5031) DE LA DIRECCION GENERAL DE AERONAUTICA CIVIL (SECTOR PÚBLICO- SOBREVUELOS). DEBITO DE LA LIBRETA 0117012001 DGAC, REPOSICIÓN DE ÚTILES DE ESCRITORIO."/>
    <m/>
    <m/>
    <m/>
    <m/>
    <m/>
    <m/>
    <n v="50"/>
    <n v="0"/>
    <s v="NO_CONCILIADO"/>
  </r>
  <r>
    <x v="9"/>
    <m/>
    <x v="9"/>
    <x v="36"/>
    <s v="S10549850001"/>
    <s v="COB"/>
    <n v="1054985"/>
    <m/>
    <s v="'COBRO DE'||UTILES DE ESCRITORIO POR EL COMPROBANTE NRO.1054984 DE LA FECHA, S/G NOTA GAFC-0434/DFC/URTE-045/2023 (HRE-TGL-2023-3309) ENVIADO POR YACIMIENTOS PETROLIFEROS FISCALES BOLIVIANOS. DÉBITO DE LA LIBRETA 00513022001 YPFB-&quot;OPERACIONES&quot; COBRO DE ÚTILES DE ESCRITORIO."/>
    <m/>
    <m/>
    <m/>
    <m/>
    <m/>
    <m/>
    <n v="50"/>
    <n v="0"/>
    <s v="NO_CONCILIADO"/>
  </r>
  <r>
    <x v="9"/>
    <m/>
    <x v="9"/>
    <x v="36"/>
    <s v="S10549930001"/>
    <s v="COB"/>
    <n v="1054993"/>
    <m/>
    <s v="'COBRO DE'||ÚTILES DE ESCRITORIO POR EL COMPROBANTE NRO.1054992 DE LA FECHA S/G. NOTA CITE PRS/GAFC-3496/2022 DE F.16.12.2022 (HRE-TGL-19648), ENVIADA POR YACIMIENTOS PETROLIFEROS FISCALES BOLIVIANOS DEBITO DE LA LIBRETA 00513022001 YPFB  OPERACIONES"/>
    <m/>
    <m/>
    <m/>
    <m/>
    <m/>
    <m/>
    <n v="50"/>
    <n v="0"/>
    <s v="NO_CONCILIADO"/>
  </r>
  <r>
    <x v="7"/>
    <m/>
    <x v="7"/>
    <x v="36"/>
    <s v="S10549940003"/>
    <s v="COB"/>
    <n v="1054994"/>
    <m/>
    <s v="||TRANSFERENCIA DE FONDOS S/G.MENSAJES SWIFT NROS.3235 Y 3234 DE LA FECHA, Y NOTAS REMITIDA POR NAVEGACIÓN AEREA Y AEROPUERTOS BOLIVIANOS CITE:NAABOL-DNAF/N°0117/2022 DE F. 04/04/2022 (HRE-TGL-5306), CITE:NAABOL-DNAF/N°0112/2022 DE F. 30/03/2022 (HRE-TGL-4950) (SECTOR PÚBLICO - SOBREVUELOS). DÉBITO DE LA LIBRETA 00389012001 NAABOL-ADMINISTRACION, REPOSICIÓN ÚTILES DE ESCRITORIO."/>
    <m/>
    <m/>
    <m/>
    <m/>
    <m/>
    <m/>
    <n v="50"/>
    <n v="0"/>
    <s v="NO_CONCILIADO"/>
  </r>
  <r>
    <x v="27"/>
    <m/>
    <x v="27"/>
    <x v="36"/>
    <s v="G21815070001"/>
    <s v="CVD"/>
    <n v="2181507"/>
    <m/>
    <s v="COBRO COSTOS DE PAPELERIA POR REGULARIZACION DE TRANSFERENCIA DEL EXTERIOR POR ORDEN DE EMBAJADA DEL ESTADO PLURINACIONAL DE BOLIVIA EN BUENOS AIRES ARGENTINA REF.: DEVOLUCIÓN GASTOS DE FUNCIONAMIENTO GESTIÓN 2022 LIB. 00099021001 TGN-RECURSOS ORDINARIOS (3987)"/>
    <m/>
    <m/>
    <m/>
    <m/>
    <m/>
    <m/>
    <n v="50"/>
    <n v="0"/>
    <s v="NO_CONCILIADO"/>
  </r>
  <r>
    <x v="23"/>
    <m/>
    <x v="23"/>
    <x v="36"/>
    <s v="S10549510001"/>
    <s v="COB"/>
    <n v="1054951"/>
    <m/>
    <s v="||COMISION TRANSFERENCIA FDOS.AL EXTERIOR 0,10% S/USD11.648,43,REEMB.GSTS.COMUNICACION BS220.-Y EMISION COMP.CONTABLE BS50.-REF.:PAGO 1 LC I-2021-35 P/C ENVIBOL A/F INTERGLASS S.A. DE C.V.,EN COMPL.A COMP.1054950,24/02/2023. LIB.00132072001 SEDEM-ADMINISTRACION RECAUDACION ENVIBOL EN BS REF.:COMISIONES PAGO 1 LC I-2021-35"/>
    <m/>
    <m/>
    <m/>
    <m/>
    <m/>
    <m/>
    <n v="349.92"/>
    <n v="0"/>
    <s v="NO_CONCILIADO"/>
  </r>
  <r>
    <x v="48"/>
    <m/>
    <x v="48"/>
    <x v="37"/>
    <s v="F0011987"/>
    <s v="NTE"/>
    <n v="5215247"/>
    <m/>
    <s v="A:00862012001 TRANSFERENCIA DE RECUPERACIONES SEGÚN NOTA GEF-LCR-CMD-0119-NOT/23 POR CONCEPTO DE REMUNERACION POR ADMINISTRACION DE FIDEICOMISO QUE CORRESPONDE AL FNDR DE ACUERDO A CONTRATO DE FIDEICOMISO “PROYECTOS DE INVERSION PUBLICA” GAM CHIMORE."/>
    <m/>
    <m/>
    <m/>
    <m/>
    <m/>
    <m/>
    <n v="0"/>
    <n v="4280.43"/>
    <s v="NO_CONCILIADO"/>
  </r>
  <r>
    <x v="57"/>
    <m/>
    <x v="57"/>
    <x v="37"/>
    <s v="F0011987"/>
    <s v="NTE"/>
    <n v="5215246"/>
    <m/>
    <s v="A:00099021001 TRANSFERENCIA DE RECUPERACIONES SEGÚN NOTA GEF-LCR-CMD-0119-NOT/23 POR CONCEPTO DE PAGO DE CAPITAL E INTERES DE ACUERDO A CONTRATO DE FIDEICOMISO “PROYECTOS DE INVERSION PUBLICA” CORRESPONDIENTE AL GAM CHIMORE."/>
    <m/>
    <m/>
    <m/>
    <m/>
    <m/>
    <m/>
    <n v="0"/>
    <n v="27041.26"/>
    <s v="NO_CONCILIADO"/>
  </r>
  <r>
    <x v="48"/>
    <m/>
    <x v="48"/>
    <x v="37"/>
    <s v="F0011987"/>
    <s v="NTE"/>
    <n v="5215170"/>
    <m/>
    <s v="A:00862012001 TRANSFERENCIA DE RECUPERACIONES SEGÚN NOTA GEF-LCR-CMD-0119-NOT/23 POR CONCEPTO DE REMUNERACION POR ADMINISTRACION DE FIDEICOMISO QUE CORRESPONDE AL FNDR DE ACUERDO A CONTRATO DE FIDEICOMISO “PROYECTOS DE INVERSION PUBLICA” GAM LURIBAY."/>
    <m/>
    <m/>
    <m/>
    <m/>
    <m/>
    <m/>
    <n v="0"/>
    <n v="2348.46"/>
    <s v="NO_CONCILIADO"/>
  </r>
  <r>
    <x v="57"/>
    <m/>
    <x v="57"/>
    <x v="37"/>
    <s v="F0011987"/>
    <s v="NTE"/>
    <n v="5215171"/>
    <m/>
    <s v="A:00099021001 TRANSFERENCIA DE RECUPERACIONES SEGÚN NOTA GEF-LCR-CMD-0119-NOT/23 POR CONCEPTO DE PAGO DE CAPITAL E INTERES DE ACUERDO A CONTRATO DE FIDEICOMISO “PROYECTOS DE INVERSION PUBLICA” CORRESPONDIENTE AL GAM TARIJA."/>
    <m/>
    <m/>
    <m/>
    <m/>
    <m/>
    <m/>
    <n v="0"/>
    <n v="430318.81"/>
    <s v="NO_CONCILIADO"/>
  </r>
  <r>
    <x v="57"/>
    <m/>
    <x v="57"/>
    <x v="37"/>
    <s v="F0011987"/>
    <s v="NTE"/>
    <n v="5215181"/>
    <m/>
    <s v="A:00099021001 TRANSFERENCIA DE RECUPERACIONES SEGÚN NOTA GEF-LCR-CMD-0119-NOT/23 POR CONCEPTO DE PAGO DE CAPITAL E INTERES DE ACUERDO A CONTRATO DE FIDEICOMISO “PROYECTOS DE INVERSION PUBLICA” CORRESPONDIENTE AL GAM HUMANATA."/>
    <m/>
    <m/>
    <m/>
    <m/>
    <m/>
    <m/>
    <n v="0"/>
    <n v="9830.2800000000007"/>
    <s v="NO_CONCILIADO"/>
  </r>
  <r>
    <x v="57"/>
    <m/>
    <x v="57"/>
    <x v="37"/>
    <s v="F0011987"/>
    <s v="NTE"/>
    <n v="5215163"/>
    <m/>
    <s v="A:00099021001 TRANSFERENCIA DE RECUPERACIONES SEGÚN NOTA GEF-LCR-CMD-0119-NOT/23 POR CONCEPTO DE PAGO DE CAPITAL E INTERES DE ACUERDO A CONTRATO DE FIDEICOMISO “PROYECTOS DE INVERSION PUBLICA” CORRESPONDIENTE AL GAM LURIBAY."/>
    <m/>
    <m/>
    <m/>
    <m/>
    <m/>
    <m/>
    <n v="0"/>
    <n v="14376.97"/>
    <s v="NO_CONCILIADO"/>
  </r>
  <r>
    <x v="48"/>
    <m/>
    <x v="48"/>
    <x v="37"/>
    <s v="F0011987"/>
    <s v="NTE"/>
    <n v="5215179"/>
    <m/>
    <s v="A:00862012001 TRANSFERENCIA DE RECUPERACIONES SEGÚN NOTA GEF-LCR-CMD-0119-NOT/23 POR CONCEPTO DE REMUNERACION POR ADMINISTRACION DE FIDEICOMISO QUE CORRESPONDE AL FNDR DE ACUERDO A CONTRATO DE FIDEICOMISO “PROYECTOS DE INVERSION PUBLICA” GAM TARIJA."/>
    <m/>
    <m/>
    <m/>
    <m/>
    <m/>
    <m/>
    <n v="0"/>
    <n v="70224.77"/>
    <s v="NO_CONCILIADO"/>
  </r>
  <r>
    <x v="48"/>
    <m/>
    <x v="48"/>
    <x v="37"/>
    <s v="F0011987"/>
    <s v="NTE"/>
    <n v="5215158"/>
    <m/>
    <s v="A:00862012001 TRANSFERENCIA DE RECUPERACIONES SEGÚN NOTA GEF-LCR-CMD-0119-NOT/23 POR CONCEPTO DE REMUNERACION POR ADMINISTRACION DE FIDEICOMISO QUE CORRESPONDE AL FNDR DE ACUERDO A CONTRATO DE FIDEICOMISO “PROYECTOS DE INVERSION PUBLICA” GAM CULPINA."/>
    <m/>
    <m/>
    <m/>
    <m/>
    <m/>
    <m/>
    <n v="0"/>
    <n v="10824.29"/>
    <s v="NO_CONCILIADO"/>
  </r>
  <r>
    <x v="48"/>
    <m/>
    <x v="48"/>
    <x v="37"/>
    <s v="F0011987"/>
    <s v="NTE"/>
    <n v="5215270"/>
    <m/>
    <s v="A:00862012001 TRANSFERENCIA DE RECUPERACIONES SEGÚN NOTA GEF-LCR-CMD-0119-NOT/23 POR CONCEPTO DE REMUNERACION POR ADMINISTRACION DE FIDEICOMISO QUE CORRESPONDE AL FNDR DE ACUERDO A CONTRATO DE FIDEICOMISO “PROYECTOS DE INVERSION PUBLICA” GAM COCHABAMBA."/>
    <m/>
    <m/>
    <m/>
    <m/>
    <m/>
    <m/>
    <n v="0"/>
    <n v="150299.82"/>
    <s v="NO_CONCILIADO"/>
  </r>
  <r>
    <x v="57"/>
    <m/>
    <x v="57"/>
    <x v="37"/>
    <s v="F0011987"/>
    <s v="NTE"/>
    <n v="5215157"/>
    <m/>
    <s v="A:00099021001 TRANSFERENCIA DE RECUPERACIONES SEGÚN NOTA GEF-LCR-CMD-0119-NOT/23 POR CONCEPTO DE PAGO DE INTERES DE ACUERDO A CONTRATO DE FIDEICOMISO “PROYECTOS DE INVERSION PUBLICA” CORRESPONDIENTE AL GAM CULPINA."/>
    <m/>
    <m/>
    <m/>
    <m/>
    <m/>
    <m/>
    <n v="0"/>
    <n v="10824.29"/>
    <s v="NO_CONCILIADO"/>
  </r>
  <r>
    <x v="48"/>
    <m/>
    <x v="48"/>
    <x v="37"/>
    <s v="F0011987"/>
    <s v="NTE"/>
    <n v="5215245"/>
    <m/>
    <s v="A:00862012001 TRANSFERENCIA DE RECUPERACIONES SEGÚN NOTA GEF-LCR-CMD-0119-NOT/23 POR CONCEPTO DE REMUNERACION POR ADMINISTRACION DE FIDEICOMISO QUE CORRESPONDE AL FNDR DE ACUERDO A CONTRATO DE FIDEICOMISO “PROYECTOS DE INVERSION PUBLICA” GAM CLIZA."/>
    <m/>
    <m/>
    <m/>
    <m/>
    <m/>
    <m/>
    <n v="0"/>
    <n v="9331.51"/>
    <s v="NO_CONCILIADO"/>
  </r>
  <r>
    <x v="48"/>
    <m/>
    <x v="48"/>
    <x v="37"/>
    <s v="F0011987"/>
    <s v="NTE"/>
    <n v="5215182"/>
    <m/>
    <s v="A:00862012001 TRANSFERENCIA DE RECUPERACIONES SEGÚN NOTA GEF-LCR-CMD-0119-NOT/23 POR CONCEPTO DE REMUNERACION POR ADMINISTRACION DE FIDEICOMISO QUE CORRESPONDE AL FNDR DE ACUERDO A CONTRATO DE FIDEICOMISO “PROYECTOS DE INVERSION PUBLICA” GAM HUMANATA."/>
    <m/>
    <m/>
    <m/>
    <m/>
    <m/>
    <m/>
    <n v="0"/>
    <n v="1471.18"/>
    <s v="NO_CONCILIADO"/>
  </r>
  <r>
    <x v="57"/>
    <m/>
    <x v="57"/>
    <x v="37"/>
    <s v="F0011987"/>
    <s v="NTE"/>
    <n v="5215241"/>
    <m/>
    <s v="A:00099021001 TRANSFERENCIA DE RECUPERACIONES SEGÚN NOTA GEF-LCR-CMD-0119-NOT/23 POR CONCEPTO DE PAGO DE CAPITAL E INTERES DE ACUERDO A CONTRATO DE FIDEICOMISO “PROYECTOS DE INVERSION PUBLICA” CORRESPONDIENTE AL GAM CLIZA."/>
    <m/>
    <m/>
    <m/>
    <m/>
    <m/>
    <m/>
    <n v="0"/>
    <n v="56601.8"/>
    <s v="NO_CONCILIADO"/>
  </r>
  <r>
    <x v="57"/>
    <m/>
    <x v="57"/>
    <x v="37"/>
    <s v="F0011987"/>
    <s v="NTE"/>
    <n v="5215231"/>
    <m/>
    <s v="A:00099021001 TRANSFERENCIA DE RECUPERACIONES SEGÚN NOTA GEF-LCR-CMD-0119-NOT/23 POR CONCEPTO DE PAGO DE CAPITAL E INTERES DE ACUERDO A CONTRATO DE FIDEICOMISO “PROYECTOS DE INVERSION PUBLICA” CORRESPONDIENTE AL GAM POJO."/>
    <m/>
    <m/>
    <m/>
    <m/>
    <m/>
    <m/>
    <n v="0"/>
    <n v="35042.449999999997"/>
    <s v="NO_CONCILIADO"/>
  </r>
  <r>
    <x v="48"/>
    <m/>
    <x v="48"/>
    <x v="37"/>
    <s v="F0011987"/>
    <s v="NTE"/>
    <n v="5215240"/>
    <m/>
    <s v="A:00862012001 TRANSFERENCIA DE RECUPERACIONES SEGÚN NOTA GEF-LCR-CMD-0119-NOT/23 POR CONCEPTO DE REMUNERACION POR ADMINISTRACION DE FIDEICOMISO QUE CORRESPONDE AL FNDR DE ACUERDO A CONTRATO DE FIDEICOMISO “PROYECTOS DE INVERSION PUBLICA” GAM POJO."/>
    <m/>
    <m/>
    <m/>
    <m/>
    <m/>
    <m/>
    <n v="0"/>
    <n v="5724.12"/>
    <s v="NO_CONCILIADO"/>
  </r>
  <r>
    <x v="57"/>
    <m/>
    <x v="57"/>
    <x v="37"/>
    <s v="F0011987"/>
    <s v="NTE"/>
    <n v="5215260"/>
    <m/>
    <s v="A:00099021001 TRANSFERENCIA DE RECUPERACIONES SEGÚN NOTA GEF-LCR-CMD-0119-NOT/23 POR CONCEPTO DE PAGO DE CAPITAL E INTERES DE ACUERDO A CONTRATO DE FIDEICOMISO “PROYECTOS DE INVERSION PUBLICA” CORRESPONDIENTE AL GAM COCHABAMBA."/>
    <m/>
    <m/>
    <m/>
    <m/>
    <m/>
    <m/>
    <n v="0"/>
    <n v="1123587.83"/>
    <s v="NO_CONCILIADO"/>
  </r>
  <r>
    <x v="48"/>
    <m/>
    <x v="48"/>
    <x v="37"/>
    <s v="F0011987"/>
    <s v="NTE"/>
    <n v="5215259"/>
    <m/>
    <s v="A:00862012001 TRANSFERENCIA DE RECUPERACIONES SEGÚN NOTA GEF-LCR-CMD-0119-NOT/23 POR CONCEPTO DE REMUNERACION POR ADMINISTRACION DE FIDEICOMISO QUE CORRESPONDE AL FNDR DE ACUERDO A CONTRATO DE FIDEICOMISO “PROYECTOS DE INVERSION PUBLICA” GAM BELLA FLOR."/>
    <m/>
    <m/>
    <m/>
    <m/>
    <m/>
    <m/>
    <n v="0"/>
    <n v="2980.84"/>
    <s v="NO_CONCILIADO"/>
  </r>
  <r>
    <x v="57"/>
    <m/>
    <x v="57"/>
    <x v="37"/>
    <s v="F0011987"/>
    <s v="NTE"/>
    <n v="5215258"/>
    <m/>
    <s v="A:00099021001 TRANSFERENCIA DE RECUPERACIONES SEGÚN NOTA GEF-LCR-CMD-0119-NOT/23 POR CONCEPTO DE PAGO DE CAPITAL E INTERES DE ACUERDO A CONTRATO DE FIDEICOMISO “PROYECTOS DE INVERSION PUBLICA” CORRESPONDIENTE AL GAM BELLA FLOR."/>
    <m/>
    <m/>
    <m/>
    <m/>
    <m/>
    <m/>
    <n v="0"/>
    <n v="18042.12"/>
    <s v="NO_CONCILIADO"/>
  </r>
  <r>
    <x v="44"/>
    <m/>
    <x v="44"/>
    <x v="37"/>
    <s v="G21828310003"/>
    <s v="COB"/>
    <n v="17024"/>
    <m/>
    <s v="PAGO A CAF PRÉSTAMO CFA003747 VCTO. 27-02-2023 POR CUENTA DE TGN , NTI. 017024 VALOR 27-02-2023 CAPITAL USD 91.089,62 INTERESES USD 10.649,28 CTA. 3987 CUENTA UNICA DEL TESORO LIB. 00099021001 REF.: COMISIONES BANCARIAS"/>
    <m/>
    <m/>
    <m/>
    <m/>
    <m/>
    <m/>
    <n v="758.57"/>
    <n v="0"/>
    <s v="NO_CONCILIADO"/>
  </r>
  <r>
    <x v="13"/>
    <m/>
    <x v="13"/>
    <x v="37"/>
    <s v="J05379250002"/>
    <s v="NTE"/>
    <n v="5230037"/>
    <m/>
    <s v="A:00099021001 Transferencia que realizamos a solicitud de la Unidad de Administración e Información Salarial mediante nota CITE: MEFP/VTCP/DGPOT/UAIS/No 383/2023, informe MEFP/VTCP/DGPOT/UAIS/No.28/2023 para la reversión definitiva de las Boletas de Pago solicitadas por COSSMIL consignadas en el comprobante de pago No. 71951 H.R. 6-21164-R"/>
    <m/>
    <m/>
    <m/>
    <m/>
    <m/>
    <m/>
    <n v="0"/>
    <n v="692773.35"/>
    <s v="NO_CONCILIADO"/>
  </r>
  <r>
    <x v="24"/>
    <m/>
    <x v="24"/>
    <x v="37"/>
    <s v="Q17689610002"/>
    <s v="CRV"/>
    <n v="1768961"/>
    <m/>
    <s v="NUMERO DE LIBRETA CUT: 00291012009 OPERACIÓN E18 TRANSFERENCIA DEL SISTEMA FINANCIERO POR CUENTA DE TERCEROS A LA CUT 1ER CUOTA PLAN DE PAGOS POR DANOS A LA CARRETERA PLACA 4282EGE"/>
    <m/>
    <m/>
    <m/>
    <m/>
    <m/>
    <m/>
    <n v="0"/>
    <n v="4495.99"/>
    <s v="NO_CONCILIADO"/>
  </r>
  <r>
    <x v="28"/>
    <m/>
    <x v="28"/>
    <x v="37"/>
    <s v="Q17690150002"/>
    <s v="CRV"/>
    <n v="1769015"/>
    <m/>
    <s v="NUMERO DE LIBRETA CUT: 00099021001 OPERACIÓN E75 TRANSFERENCIA DE LA CUENTA FISCAL BUN A LA CUT EN MN TRANSFERENCIA DE FONDOS A SOLICITUD DE: GOBIERNO AUTONOMO MUNICIPAL DE ANCORAIMES CITE: GAMA/MAE/010/2023 CUENTA CUT 3987 LIBRETA NÂ° 00099021001 TGN-RECURSOS ORDINARIOS"/>
    <m/>
    <m/>
    <m/>
    <m/>
    <m/>
    <m/>
    <n v="0"/>
    <n v="414136.24"/>
    <s v="NO_CONCILIADO"/>
  </r>
  <r>
    <x v="27"/>
    <m/>
    <x v="27"/>
    <x v="37"/>
    <s v="G21832860001"/>
    <s v="CVD"/>
    <n v="2183286"/>
    <m/>
    <s v="COBRO COSTOS DE PAPELERIA POR REGULARIZACION DE TRANSFERENCIA DEL EXTERIOR POR ORDEN DE CONSULADO DEL ESTADO PLURINACIONAL DE BOLIVIA EN GUAJARA MIRIN BRASIL REF.: DEVOLUCIÓN GASTOS DE FUNCIONAMIENTO Y REMESA ADICIONAL GESTIÓN 2022 LIB. 00099021001 TGN-RECURSOS ORDINARIOS (3987)"/>
    <m/>
    <m/>
    <m/>
    <m/>
    <m/>
    <m/>
    <n v="50"/>
    <n v="0"/>
    <s v="NO_CONCILIADO"/>
  </r>
  <r>
    <x v="50"/>
    <m/>
    <x v="50"/>
    <x v="37"/>
    <s v="T04422350001"/>
    <s v="DEV"/>
    <n v="442235"/>
    <m/>
    <s v="CONTABILIZACION ORDENES DE TRANSFERENCIA GRACOS"/>
    <m/>
    <m/>
    <m/>
    <m/>
    <m/>
    <m/>
    <n v="39824.22"/>
    <n v="0"/>
    <s v="NO_CONCILIADO"/>
  </r>
  <r>
    <x v="50"/>
    <m/>
    <x v="50"/>
    <x v="37"/>
    <s v="T04422370001"/>
    <s v="DEV"/>
    <n v="442237"/>
    <m/>
    <s v="CONTABILIZACION ORDENES DE TRANSFERENCIA GRACOS"/>
    <m/>
    <m/>
    <m/>
    <m/>
    <m/>
    <m/>
    <n v="39824.22"/>
    <n v="0"/>
    <s v="NO_CONCILIADO"/>
  </r>
  <r>
    <x v="50"/>
    <m/>
    <x v="50"/>
    <x v="37"/>
    <s v="T04422390001"/>
    <s v="DEV"/>
    <n v="442239"/>
    <m/>
    <s v="CONTABILIZACION ORDENES DE TRANSFERENCIA GRACOS"/>
    <m/>
    <m/>
    <m/>
    <m/>
    <m/>
    <m/>
    <n v="39824.22"/>
    <n v="0"/>
    <s v="NO_CONCILIADO"/>
  </r>
  <r>
    <x v="50"/>
    <m/>
    <x v="50"/>
    <x v="37"/>
    <s v="T04422410001"/>
    <s v="DEV"/>
    <n v="442241"/>
    <m/>
    <s v="CONTABILIZACION ORDENES DE TRANSFERENCIA GRACOS"/>
    <m/>
    <m/>
    <m/>
    <m/>
    <m/>
    <m/>
    <n v="47558.39"/>
    <n v="0"/>
    <s v="NO_CONCILIADO"/>
  </r>
  <r>
    <x v="50"/>
    <m/>
    <x v="50"/>
    <x v="37"/>
    <s v="T04422430001"/>
    <s v="DEV"/>
    <n v="442243"/>
    <m/>
    <s v="CONTABILIZACION ORDENES DE TRANSFERENCIA GRACOS"/>
    <m/>
    <m/>
    <m/>
    <m/>
    <m/>
    <m/>
    <n v="4932.13"/>
    <n v="0"/>
    <s v="NO_CONCILIADO"/>
  </r>
  <r>
    <x v="50"/>
    <m/>
    <x v="50"/>
    <x v="37"/>
    <s v="T04422450001"/>
    <s v="DEV"/>
    <n v="442245"/>
    <m/>
    <s v="CONTABILIZACION ORDENES DE TRANSFERENCIA GRACOS"/>
    <m/>
    <m/>
    <m/>
    <m/>
    <m/>
    <m/>
    <n v="1268"/>
    <n v="0"/>
    <s v="NO_CONCILIADO"/>
  </r>
  <r>
    <x v="50"/>
    <m/>
    <x v="50"/>
    <x v="37"/>
    <s v="T04422470001"/>
    <s v="DEV"/>
    <n v="442247"/>
    <m/>
    <s v="CONTABILIZACION ORDENES DE TRANSFERENCIA GRACOS"/>
    <m/>
    <m/>
    <m/>
    <m/>
    <m/>
    <m/>
    <n v="13955.3"/>
    <n v="0"/>
    <s v="NO_CONCILIADO"/>
  </r>
  <r>
    <x v="50"/>
    <m/>
    <x v="50"/>
    <x v="37"/>
    <s v="T04422490001"/>
    <s v="DEV"/>
    <n v="442249"/>
    <m/>
    <s v="CONTABILIZACION ORDENES DE TRANSFERENCIA GRACOS"/>
    <m/>
    <m/>
    <m/>
    <m/>
    <m/>
    <m/>
    <n v="13942.2"/>
    <n v="0"/>
    <s v="NO_CONCILIADO"/>
  </r>
  <r>
    <x v="50"/>
    <m/>
    <x v="50"/>
    <x v="37"/>
    <s v="T04422510001"/>
    <s v="DEV"/>
    <n v="442251"/>
    <m/>
    <s v="CONTABILIZACION ORDENES DE TRANSFERENCIA GRACOS"/>
    <m/>
    <m/>
    <m/>
    <m/>
    <m/>
    <m/>
    <n v="9854.32"/>
    <n v="0"/>
    <s v="NO_CONCILIADO"/>
  </r>
  <r>
    <x v="50"/>
    <m/>
    <x v="50"/>
    <x v="37"/>
    <s v="T04422530001"/>
    <s v="DEV"/>
    <n v="442253"/>
    <m/>
    <s v="CONTABILIZACION ORDENES DE TRANSFERENCIA GRACOS"/>
    <m/>
    <m/>
    <m/>
    <m/>
    <m/>
    <m/>
    <n v="38293.89"/>
    <n v="0"/>
    <s v="NO_CONCILIADO"/>
  </r>
  <r>
    <x v="50"/>
    <m/>
    <x v="50"/>
    <x v="37"/>
    <s v="T04422560001"/>
    <s v="DEV"/>
    <n v="442256"/>
    <m/>
    <s v="CONTABILIZACION ORDENES DE TRANSFERENCIA GRACOS"/>
    <m/>
    <m/>
    <m/>
    <m/>
    <m/>
    <m/>
    <n v="521523.89"/>
    <n v="0"/>
    <s v="NO_CONCILIADO"/>
  </r>
  <r>
    <x v="50"/>
    <m/>
    <x v="50"/>
    <x v="37"/>
    <s v="T04422580001"/>
    <s v="DEV"/>
    <n v="442258"/>
    <m/>
    <s v="CONTABILIZACION ORDENES DE TRANSFERENCIA GRACOS"/>
    <m/>
    <m/>
    <m/>
    <m/>
    <m/>
    <m/>
    <n v="16282211.65"/>
    <n v="0"/>
    <s v="NO_CONCILIADO"/>
  </r>
  <r>
    <x v="50"/>
    <m/>
    <x v="50"/>
    <x v="37"/>
    <s v="T04422600001"/>
    <s v="DEV"/>
    <n v="442260"/>
    <m/>
    <s v="CONTABILIZACION ORDENES DE TRANSFERENCIA GRACOS"/>
    <m/>
    <m/>
    <m/>
    <m/>
    <m/>
    <m/>
    <n v="10459479.869999999"/>
    <n v="0"/>
    <s v="NO_CONCILIADO"/>
  </r>
  <r>
    <x v="50"/>
    <m/>
    <x v="50"/>
    <x v="37"/>
    <s v="T04422620001"/>
    <s v="DEV"/>
    <n v="442262"/>
    <m/>
    <s v="CONTABILIZACION ORDENES DE TRANSFERENCIA GRACOS"/>
    <m/>
    <m/>
    <m/>
    <m/>
    <m/>
    <m/>
    <n v="2995613.69"/>
    <n v="0"/>
    <s v="NO_CONCILIADO"/>
  </r>
  <r>
    <x v="50"/>
    <m/>
    <x v="50"/>
    <x v="37"/>
    <s v="T04422640001"/>
    <s v="DEV"/>
    <n v="442264"/>
    <m/>
    <s v="CONTABILIZACION ORDENES DE TRANSFERENCIA GRACOS"/>
    <m/>
    <m/>
    <m/>
    <m/>
    <m/>
    <m/>
    <n v="98258.73"/>
    <n v="0"/>
    <s v="NO_CONCILIADO"/>
  </r>
  <r>
    <x v="50"/>
    <m/>
    <x v="50"/>
    <x v="37"/>
    <s v="T04422660001"/>
    <s v="DEV"/>
    <n v="442266"/>
    <m/>
    <s v="CONTABILIZACION ORDENES DE TRANSFERENCIA GRACOS"/>
    <m/>
    <m/>
    <m/>
    <m/>
    <m/>
    <m/>
    <n v="1924343.05"/>
    <n v="0"/>
    <s v="NO_CONCILIADO"/>
  </r>
  <r>
    <x v="50"/>
    <m/>
    <x v="50"/>
    <x v="37"/>
    <s v="T04422680001"/>
    <s v="DEV"/>
    <n v="442268"/>
    <m/>
    <s v="CONTABILIZACION ORDENES DE TRANSFERENCIA GRACOS"/>
    <m/>
    <m/>
    <m/>
    <m/>
    <m/>
    <m/>
    <n v="2093294.08"/>
    <n v="0"/>
    <s v="NO_CONCILIADO"/>
  </r>
  <r>
    <x v="50"/>
    <m/>
    <x v="50"/>
    <x v="37"/>
    <s v="T04422700001"/>
    <s v="DEV"/>
    <n v="442270"/>
    <m/>
    <s v="CONTABILIZACION ORDENES DE TRANSFERENCIA GRACOS"/>
    <m/>
    <m/>
    <m/>
    <m/>
    <m/>
    <m/>
    <n v="2091330.75"/>
    <n v="0"/>
    <s v="NO_CONCILIADO"/>
  </r>
  <r>
    <x v="50"/>
    <m/>
    <x v="50"/>
    <x v="37"/>
    <s v="T04422720001"/>
    <s v="DEV"/>
    <n v="442272"/>
    <m/>
    <s v="CONTABILIZACION ORDENES DE TRANSFERENCIA GRACOS"/>
    <m/>
    <m/>
    <m/>
    <m/>
    <m/>
    <m/>
    <n v="5744085.5800000001"/>
    <n v="0"/>
    <s v="NO_CONCILIADO"/>
  </r>
  <r>
    <x v="50"/>
    <m/>
    <x v="50"/>
    <x v="37"/>
    <s v="T04422740001"/>
    <s v="DEV"/>
    <n v="442274"/>
    <m/>
    <s v="CONTABILIZACION ORDENES DE TRANSFERENCIA GRACOS"/>
    <m/>
    <m/>
    <m/>
    <m/>
    <m/>
    <m/>
    <n v="1478150.34"/>
    <n v="0"/>
    <s v="NO_CONCILIADO"/>
  </r>
  <r>
    <x v="50"/>
    <m/>
    <x v="50"/>
    <x v="37"/>
    <s v="T04422820001"/>
    <s v="DEV"/>
    <n v="442282"/>
    <m/>
    <s v="CONTABILIZACION ORDENES DE TRANSFERENCIA GRACOS"/>
    <m/>
    <m/>
    <m/>
    <m/>
    <m/>
    <m/>
    <n v="3439163.11"/>
    <n v="0"/>
    <s v="NO_CONCILIADO"/>
  </r>
  <r>
    <x v="50"/>
    <m/>
    <x v="50"/>
    <x v="37"/>
    <s v="T04422760001"/>
    <s v="DEV"/>
    <n v="442276"/>
    <m/>
    <s v="CONTABILIZACION ORDENES DE TRANSFERENCIA GRACOS"/>
    <m/>
    <m/>
    <m/>
    <m/>
    <m/>
    <m/>
    <n v="4865829.5599999996"/>
    <n v="0"/>
    <s v="NO_CONCILIADO"/>
  </r>
  <r>
    <x v="50"/>
    <m/>
    <x v="50"/>
    <x v="37"/>
    <s v="T04422780001"/>
    <s v="DEV"/>
    <n v="442278"/>
    <m/>
    <s v="CONTABILIZACION ORDENES DE TRANSFERENCIA GRACOS"/>
    <m/>
    <m/>
    <m/>
    <m/>
    <m/>
    <m/>
    <n v="4870397.63"/>
    <n v="0"/>
    <s v="NO_CONCILIADO"/>
  </r>
  <r>
    <x v="50"/>
    <m/>
    <x v="50"/>
    <x v="37"/>
    <s v="T04422800001"/>
    <s v="DEV"/>
    <n v="442280"/>
    <m/>
    <s v="CONTABILIZACION ORDENES DE TRANSFERENCIA GRACOS"/>
    <m/>
    <m/>
    <m/>
    <m/>
    <m/>
    <m/>
    <n v="1252144.8899999999"/>
    <n v="0"/>
    <s v="NO_CONCILIADO"/>
  </r>
  <r>
    <x v="50"/>
    <m/>
    <x v="50"/>
    <x v="37"/>
    <s v="T04422840001"/>
    <s v="DEV"/>
    <n v="442284"/>
    <m/>
    <s v="CONTABILIZACION ORDENES DE TRANSFERENCIA GRACOS"/>
    <m/>
    <m/>
    <m/>
    <m/>
    <m/>
    <m/>
    <n v="13364572.42"/>
    <n v="0"/>
    <s v="NO_CONCILIADO"/>
  </r>
  <r>
    <x v="50"/>
    <m/>
    <x v="50"/>
    <x v="37"/>
    <s v="T04422860001"/>
    <s v="DEV"/>
    <n v="442286"/>
    <m/>
    <s v="CONTABILIZACION ORDENES DE TRANSFERENCIA GRACOS"/>
    <m/>
    <m/>
    <m/>
    <m/>
    <m/>
    <m/>
    <n v="2458824.17"/>
    <n v="0"/>
    <s v="NO_CONCILIADO"/>
  </r>
  <r>
    <x v="50"/>
    <m/>
    <x v="50"/>
    <x v="37"/>
    <s v="T04422880001"/>
    <s v="DEV"/>
    <n v="442288"/>
    <m/>
    <s v="CONTABILIZACION ORDENES DE TRANSFERENCIA GRACOS"/>
    <m/>
    <m/>
    <m/>
    <m/>
    <m/>
    <m/>
    <n v="632739.85"/>
    <n v="0"/>
    <s v="NO_CONCILIADO"/>
  </r>
  <r>
    <x v="50"/>
    <m/>
    <x v="50"/>
    <x v="37"/>
    <s v="T04422900001"/>
    <s v="DEV"/>
    <n v="442290"/>
    <m/>
    <s v="CONTABILIZACION ORDENES DE TRANSFERENCIA GRACOS"/>
    <m/>
    <m/>
    <m/>
    <m/>
    <m/>
    <m/>
    <n v="16597871.869999999"/>
    <n v="0"/>
    <s v="NO_CONCILIADO"/>
  </r>
  <r>
    <x v="50"/>
    <m/>
    <x v="50"/>
    <x v="37"/>
    <s v="T04422920001"/>
    <s v="DEV"/>
    <n v="442292"/>
    <m/>
    <s v="CONTABILIZACION ORDENES DE TRANSFERENCIA GRACOS"/>
    <m/>
    <m/>
    <m/>
    <m/>
    <m/>
    <m/>
    <n v="16273999.4"/>
    <n v="0"/>
    <s v="NO_CONCILIADO"/>
  </r>
  <r>
    <x v="50"/>
    <m/>
    <x v="50"/>
    <x v="37"/>
    <s v="T04422940001"/>
    <s v="DEV"/>
    <n v="442294"/>
    <m/>
    <s v="CONTABILIZACION ORDENES DE TRANSFERENCIA GRACOS"/>
    <m/>
    <m/>
    <m/>
    <m/>
    <m/>
    <m/>
    <n v="8037602.6900000004"/>
    <n v="0"/>
    <s v="NO_CONCILIADO"/>
  </r>
  <r>
    <x v="50"/>
    <m/>
    <x v="50"/>
    <x v="37"/>
    <s v="T04422960001"/>
    <s v="DEV"/>
    <n v="442296"/>
    <m/>
    <s v="CONTABILIZACION ORDENES DE TRANSFERENCIA GRACOS"/>
    <m/>
    <m/>
    <m/>
    <m/>
    <m/>
    <m/>
    <n v="93539454.129999995"/>
    <n v="0"/>
    <s v="NO_CONCILIADO"/>
  </r>
  <r>
    <x v="50"/>
    <m/>
    <x v="50"/>
    <x v="37"/>
    <s v="T04422980001"/>
    <s v="DEV"/>
    <n v="442298"/>
    <m/>
    <s v="CONTABILIZACION ORDENES DE TRANSFERENCIA GRACOS"/>
    <m/>
    <m/>
    <m/>
    <m/>
    <m/>
    <m/>
    <n v="40203203.899999999"/>
    <n v="0"/>
    <s v="NO_CONCILIADO"/>
  </r>
  <r>
    <x v="50"/>
    <m/>
    <x v="50"/>
    <x v="37"/>
    <s v="T04423000001"/>
    <s v="DEV"/>
    <n v="442300"/>
    <m/>
    <s v="CONTABILIZACION ORDENES DE TRANSFERENCIA GRACOS"/>
    <m/>
    <m/>
    <m/>
    <m/>
    <m/>
    <m/>
    <n v="7133755.8499999996"/>
    <n v="0"/>
    <s v="NO_CONCILIADO"/>
  </r>
  <r>
    <x v="50"/>
    <m/>
    <x v="50"/>
    <x v="37"/>
    <s v="T04423020001"/>
    <s v="DEV"/>
    <n v="442302"/>
    <m/>
    <s v="CONTABILIZACION ORDENES DE TRANSFERENCIA GRACOS"/>
    <m/>
    <m/>
    <m/>
    <m/>
    <m/>
    <m/>
    <n v="16985.98"/>
    <n v="0"/>
    <s v="NO_CONCILIADO"/>
  </r>
  <r>
    <x v="50"/>
    <m/>
    <x v="50"/>
    <x v="37"/>
    <s v="T04423040001"/>
    <s v="DEV"/>
    <n v="442304"/>
    <m/>
    <s v="CONTABILIZACION ORDENES DE TRANSFERENCIA GRACOS"/>
    <m/>
    <m/>
    <m/>
    <m/>
    <m/>
    <m/>
    <n v="544.07000000000005"/>
    <n v="0"/>
    <s v="NO_CONCILIADO"/>
  </r>
  <r>
    <x v="50"/>
    <m/>
    <x v="50"/>
    <x v="37"/>
    <s v="T04423060001"/>
    <s v="DEV"/>
    <n v="442306"/>
    <m/>
    <s v="CONTABILIZACION ORDENES DE TRANSFERENCIA GRACOS"/>
    <m/>
    <m/>
    <m/>
    <m/>
    <m/>
    <m/>
    <n v="557.16999999999996"/>
    <n v="0"/>
    <s v="NO_CONCILIADO"/>
  </r>
  <r>
    <x v="50"/>
    <m/>
    <x v="50"/>
    <x v="37"/>
    <s v="T04423080001"/>
    <s v="DEV"/>
    <n v="442308"/>
    <m/>
    <s v="CONTABILIZACION ORDENES DE TRANSFERENCIA GRACOS"/>
    <m/>
    <m/>
    <m/>
    <m/>
    <m/>
    <m/>
    <n v="14499.36"/>
    <n v="0"/>
    <s v="NO_CONCILIADO"/>
  </r>
  <r>
    <x v="50"/>
    <m/>
    <x v="50"/>
    <x v="37"/>
    <s v="T04423100001"/>
    <s v="DEV"/>
    <n v="442310"/>
    <m/>
    <s v="CONTABILIZACION ORDENES DE TRANSFERENCIA GRACOS"/>
    <m/>
    <m/>
    <m/>
    <m/>
    <m/>
    <m/>
    <n v="14499.36"/>
    <n v="0"/>
    <s v="NO_CONCILIADO"/>
  </r>
  <r>
    <x v="50"/>
    <m/>
    <x v="50"/>
    <x v="37"/>
    <s v="T04423120001"/>
    <s v="DEV"/>
    <n v="442312"/>
    <m/>
    <s v="CONTABILIZACION ORDENES DE TRANSFERENCIA GRACOS"/>
    <m/>
    <m/>
    <m/>
    <m/>
    <m/>
    <m/>
    <n v="14499.36"/>
    <n v="0"/>
    <s v="NO_CONCILIADO"/>
  </r>
  <r>
    <x v="50"/>
    <m/>
    <x v="50"/>
    <x v="37"/>
    <s v="T04423140001"/>
    <s v="DEV"/>
    <n v="442314"/>
    <m/>
    <s v="CONTABILIZACION ORDENES DE TRANSFERENCIA GRACOS"/>
    <m/>
    <m/>
    <m/>
    <m/>
    <m/>
    <m/>
    <n v="268021.37"/>
    <n v="0"/>
    <s v="NO_CONCILIADO"/>
  </r>
  <r>
    <x v="50"/>
    <m/>
    <x v="50"/>
    <x v="37"/>
    <s v="T04423160001"/>
    <s v="DEV"/>
    <n v="442316"/>
    <m/>
    <s v="CONTABILIZACION ORDENES DE TRANSFERENCIA GRACOS"/>
    <m/>
    <m/>
    <m/>
    <m/>
    <m/>
    <m/>
    <n v="2174903.7999999998"/>
    <n v="0"/>
    <s v="NO_CONCILIADO"/>
  </r>
  <r>
    <x v="50"/>
    <m/>
    <x v="50"/>
    <x v="37"/>
    <s v="T04423180001"/>
    <s v="DEV"/>
    <n v="442318"/>
    <m/>
    <s v="CONTABILIZACION ORDENES DE TRANSFERENCIA GRACOS"/>
    <m/>
    <m/>
    <m/>
    <m/>
    <m/>
    <m/>
    <n v="2174903.7999999998"/>
    <n v="0"/>
    <s v="NO_CONCILIADO"/>
  </r>
  <r>
    <x v="50"/>
    <m/>
    <x v="50"/>
    <x v="37"/>
    <s v="T04423200001"/>
    <s v="DEV"/>
    <n v="442320"/>
    <m/>
    <s v="CONTABILIZACION ORDENES DE TRANSFERENCIA GRACOS"/>
    <m/>
    <m/>
    <m/>
    <m/>
    <m/>
    <m/>
    <n v="2174903.7999999998"/>
    <n v="0"/>
    <s v="NO_CONCILIADO"/>
  </r>
  <r>
    <x v="50"/>
    <m/>
    <x v="50"/>
    <x v="37"/>
    <s v="T04423220001"/>
    <s v="DEV"/>
    <n v="442322"/>
    <m/>
    <s v="CONTABILIZACION ORDENES DE TRANSFERENCIA GRACOS"/>
    <m/>
    <m/>
    <m/>
    <m/>
    <m/>
    <m/>
    <n v="2174903.7999999998"/>
    <n v="0"/>
    <s v="NO_CONCILIADO"/>
  </r>
  <r>
    <x v="50"/>
    <m/>
    <x v="50"/>
    <x v="37"/>
    <s v="T04423240001"/>
    <s v="DEV"/>
    <n v="442324"/>
    <m/>
    <s v="CONTABILIZACION ORDENES DE TRANSFERENCIA GRACOS"/>
    <m/>
    <m/>
    <m/>
    <m/>
    <m/>
    <m/>
    <n v="2174903.7999999998"/>
    <n v="0"/>
    <s v="NO_CONCILIADO"/>
  </r>
  <r>
    <x v="50"/>
    <m/>
    <x v="50"/>
    <x v="37"/>
    <s v="T04423260001"/>
    <s v="DEV"/>
    <n v="442326"/>
    <m/>
    <s v="CONTABILIZACION ORDENES DE TRANSFERENCIA GRACOS"/>
    <m/>
    <m/>
    <m/>
    <m/>
    <m/>
    <m/>
    <n v="6003.25"/>
    <n v="0"/>
    <s v="NO_CONCILIADO"/>
  </r>
  <r>
    <x v="50"/>
    <m/>
    <x v="50"/>
    <x v="37"/>
    <s v="T04423280001"/>
    <s v="DEV"/>
    <n v="442328"/>
    <m/>
    <s v="CONTABILIZACION ORDENES DE TRANSFERENCIA GRACOS"/>
    <m/>
    <m/>
    <m/>
    <m/>
    <m/>
    <m/>
    <n v="3856.42"/>
    <n v="0"/>
    <s v="NO_CONCILIADO"/>
  </r>
  <r>
    <x v="50"/>
    <m/>
    <x v="50"/>
    <x v="37"/>
    <s v="T04423300001"/>
    <s v="DEV"/>
    <n v="442330"/>
    <m/>
    <s v="CONTABILIZACION ORDENES DE TRANSFERENCIA GRACOS"/>
    <m/>
    <m/>
    <m/>
    <m/>
    <m/>
    <m/>
    <n v="196.88"/>
    <n v="0"/>
    <s v="NO_CONCILIADO"/>
  </r>
  <r>
    <x v="50"/>
    <m/>
    <x v="50"/>
    <x v="37"/>
    <s v="T04423320001"/>
    <s v="DEV"/>
    <n v="442332"/>
    <m/>
    <s v="CONTABILIZACION ORDENES DE TRANSFERENCIA GRACOS"/>
    <m/>
    <m/>
    <m/>
    <m/>
    <m/>
    <m/>
    <n v="5124.42"/>
    <n v="0"/>
    <s v="NO_CONCILIADO"/>
  </r>
  <r>
    <x v="50"/>
    <m/>
    <x v="50"/>
    <x v="37"/>
    <s v="T04423340001"/>
    <s v="DEV"/>
    <n v="442334"/>
    <m/>
    <s v="CONTABILIZACION ORDENES DE TRANSFERENCIA GRACOS"/>
    <m/>
    <m/>
    <m/>
    <m/>
    <m/>
    <m/>
    <n v="5973628.7999999998"/>
    <n v="0"/>
    <s v="NO_CONCILIADO"/>
  </r>
  <r>
    <x v="50"/>
    <m/>
    <x v="50"/>
    <x v="37"/>
    <s v="T04423360001"/>
    <s v="DEV"/>
    <n v="442336"/>
    <m/>
    <s v="CONTABILIZACION ORDENES DE TRANSFERENCIA GRACOS"/>
    <m/>
    <m/>
    <m/>
    <m/>
    <m/>
    <m/>
    <n v="5973628.7999999998"/>
    <n v="0"/>
    <s v="NO_CONCILIADO"/>
  </r>
  <r>
    <x v="50"/>
    <m/>
    <x v="50"/>
    <x v="37"/>
    <s v="T04423380001"/>
    <s v="DEV"/>
    <n v="442338"/>
    <m/>
    <s v="CONTABILIZACION ORDENES DE TRANSFERENCIA GRACOS"/>
    <m/>
    <m/>
    <m/>
    <m/>
    <m/>
    <m/>
    <n v="5973628.7999999998"/>
    <n v="0"/>
    <s v="NO_CONCILIADO"/>
  </r>
  <r>
    <x v="50"/>
    <m/>
    <x v="50"/>
    <x v="37"/>
    <s v="T04423400001"/>
    <s v="DEV"/>
    <n v="442340"/>
    <m/>
    <s v="CONTABILIZACION ORDENES DE TRANSFERENCIA GRACOS"/>
    <m/>
    <m/>
    <m/>
    <m/>
    <m/>
    <m/>
    <n v="5973628.7999999998"/>
    <n v="0"/>
    <s v="NO_CONCILIADO"/>
  </r>
  <r>
    <x v="50"/>
    <m/>
    <x v="50"/>
    <x v="37"/>
    <s v="T04423420001"/>
    <s v="DEV"/>
    <n v="442342"/>
    <m/>
    <s v="CONTABILIZACION ORDENES DE TRANSFERENCIA GRACOS"/>
    <m/>
    <m/>
    <m/>
    <m/>
    <m/>
    <m/>
    <n v="5973628.7999999998"/>
    <n v="0"/>
    <s v="NO_CONCILIADO"/>
  </r>
  <r>
    <x v="50"/>
    <m/>
    <x v="50"/>
    <x v="37"/>
    <s v="T04423500001"/>
    <s v="DEV"/>
    <n v="442350"/>
    <m/>
    <s v="CONTABILIZACION ORDENES DE TRANSFERENCIA GRACOS"/>
    <m/>
    <m/>
    <m/>
    <m/>
    <m/>
    <m/>
    <n v="5060276.1900000004"/>
    <n v="0"/>
    <s v="NO_CONCILIADO"/>
  </r>
  <r>
    <x v="50"/>
    <m/>
    <x v="50"/>
    <x v="37"/>
    <s v="T04423440001"/>
    <s v="DEV"/>
    <n v="442344"/>
    <m/>
    <s v="CONTABILIZACION ORDENES DE TRANSFERENCIA GRACOS"/>
    <m/>
    <m/>
    <m/>
    <m/>
    <m/>
    <m/>
    <n v="5060276.1900000004"/>
    <n v="0"/>
    <s v="NO_CONCILIADO"/>
  </r>
  <r>
    <x v="50"/>
    <m/>
    <x v="50"/>
    <x v="37"/>
    <s v="T04423460001"/>
    <s v="DEV"/>
    <n v="442346"/>
    <m/>
    <s v="CONTABILIZACION ORDENES DE TRANSFERENCIA GRACOS"/>
    <m/>
    <m/>
    <m/>
    <m/>
    <m/>
    <m/>
    <n v="5060276.1900000004"/>
    <n v="0"/>
    <s v="NO_CONCILIADO"/>
  </r>
  <r>
    <x v="50"/>
    <m/>
    <x v="50"/>
    <x v="37"/>
    <s v="T04423480001"/>
    <s v="DEV"/>
    <n v="442348"/>
    <m/>
    <s v="CONTABILIZACION ORDENES DE TRANSFERENCIA GRACOS"/>
    <m/>
    <m/>
    <m/>
    <m/>
    <m/>
    <m/>
    <n v="5060276.1900000004"/>
    <n v="0"/>
    <s v="NO_CONCILIADO"/>
  </r>
  <r>
    <x v="50"/>
    <m/>
    <x v="50"/>
    <x v="37"/>
    <s v="T04423520001"/>
    <s v="DEV"/>
    <n v="442352"/>
    <m/>
    <s v="CONTABILIZACION ORDENES DE TRANSFERENCIA GRACOS"/>
    <m/>
    <m/>
    <m/>
    <m/>
    <m/>
    <m/>
    <n v="5060276.1900000004"/>
    <n v="0"/>
    <s v="NO_CONCILIADO"/>
  </r>
  <r>
    <x v="50"/>
    <m/>
    <x v="50"/>
    <x v="37"/>
    <s v="T04423540001"/>
    <s v="DEV"/>
    <n v="442354"/>
    <m/>
    <s v="CONTABILIZACION ORDENES DE TRANSFERENCIA GRACOS"/>
    <m/>
    <m/>
    <m/>
    <m/>
    <m/>
    <m/>
    <n v="13898642.98"/>
    <n v="0"/>
    <s v="NO_CONCILIADO"/>
  </r>
  <r>
    <x v="50"/>
    <m/>
    <x v="50"/>
    <x v="37"/>
    <s v="T04423560001"/>
    <s v="DEV"/>
    <n v="442356"/>
    <m/>
    <s v="CONTABILIZACION ORDENES DE TRANSFERENCIA GRACOS"/>
    <m/>
    <m/>
    <m/>
    <m/>
    <m/>
    <m/>
    <n v="13898642.98"/>
    <n v="0"/>
    <s v="NO_CONCILIADO"/>
  </r>
  <r>
    <x v="50"/>
    <m/>
    <x v="50"/>
    <x v="37"/>
    <s v="T04423580001"/>
    <s v="DEV"/>
    <n v="442358"/>
    <m/>
    <s v="CONTABILIZACION ORDENES DE TRANSFERENCIA GRACOS"/>
    <m/>
    <m/>
    <m/>
    <m/>
    <m/>
    <m/>
    <n v="13898642.98"/>
    <n v="0"/>
    <s v="NO_CONCILIADO"/>
  </r>
  <r>
    <x v="50"/>
    <m/>
    <x v="50"/>
    <x v="37"/>
    <s v="T04423600001"/>
    <s v="DEV"/>
    <n v="442360"/>
    <m/>
    <s v="CONTABILIZACION ORDENES DE TRANSFERENCIA GRACOS"/>
    <m/>
    <m/>
    <m/>
    <m/>
    <m/>
    <m/>
    <n v="13898642.98"/>
    <n v="0"/>
    <s v="NO_CONCILIADO"/>
  </r>
  <r>
    <x v="50"/>
    <m/>
    <x v="50"/>
    <x v="37"/>
    <s v="T04423620001"/>
    <s v="DEV"/>
    <n v="442362"/>
    <m/>
    <s v="CONTABILIZACION ORDENES DE TRANSFERENCIA GRACOS"/>
    <m/>
    <m/>
    <m/>
    <m/>
    <m/>
    <m/>
    <n v="13898642.98"/>
    <n v="0"/>
    <s v="NO_CONCILIADO"/>
  </r>
  <r>
    <x v="50"/>
    <m/>
    <x v="50"/>
    <x v="37"/>
    <s v="T04423640001"/>
    <s v="DEV"/>
    <n v="442364"/>
    <m/>
    <s v="CONTABILIZACION ORDENES DE TRANSFERENCIA GRACOS"/>
    <m/>
    <m/>
    <m/>
    <m/>
    <m/>
    <m/>
    <n v="2557082.9"/>
    <n v="0"/>
    <s v="NO_CONCILIADO"/>
  </r>
  <r>
    <x v="50"/>
    <m/>
    <x v="50"/>
    <x v="37"/>
    <s v="T04423660001"/>
    <s v="DEV"/>
    <n v="442366"/>
    <m/>
    <s v="CONTABILIZACION ORDENES DE TRANSFERENCIA GRACOS"/>
    <m/>
    <m/>
    <m/>
    <m/>
    <m/>
    <m/>
    <n v="2557082.9"/>
    <n v="0"/>
    <s v="NO_CONCILIADO"/>
  </r>
  <r>
    <x v="50"/>
    <m/>
    <x v="50"/>
    <x v="37"/>
    <s v="T04423680001"/>
    <s v="DEV"/>
    <n v="442368"/>
    <m/>
    <s v="CONTABILIZACION ORDENES DE TRANSFERENCIA GRACOS"/>
    <m/>
    <m/>
    <m/>
    <m/>
    <m/>
    <m/>
    <n v="2557082.9"/>
    <n v="0"/>
    <s v="NO_CONCILIADO"/>
  </r>
  <r>
    <x v="50"/>
    <m/>
    <x v="50"/>
    <x v="37"/>
    <s v="T04423700001"/>
    <s v="DEV"/>
    <n v="442370"/>
    <m/>
    <s v="CONTABILIZACION ORDENES DE TRANSFERENCIA GRACOS"/>
    <m/>
    <m/>
    <m/>
    <m/>
    <m/>
    <m/>
    <n v="2557082.9"/>
    <n v="0"/>
    <s v="NO_CONCILIADO"/>
  </r>
  <r>
    <x v="50"/>
    <m/>
    <x v="50"/>
    <x v="37"/>
    <s v="T04423720001"/>
    <s v="DEV"/>
    <n v="442372"/>
    <m/>
    <s v="CONTABILIZACION ORDENES DE TRANSFERENCIA GRACOS"/>
    <m/>
    <m/>
    <m/>
    <m/>
    <m/>
    <m/>
    <n v="2557082.9"/>
    <n v="0"/>
    <s v="NO_CONCILIADO"/>
  </r>
  <r>
    <x v="50"/>
    <m/>
    <x v="50"/>
    <x v="37"/>
    <s v="T04423740001"/>
    <s v="DEV"/>
    <n v="442374"/>
    <m/>
    <s v="CONTABILIZACION ORDENES DE TRANSFERENCIA GRACOS"/>
    <m/>
    <m/>
    <m/>
    <m/>
    <m/>
    <m/>
    <n v="1636732.61"/>
    <n v="0"/>
    <s v="NO_CONCILIADO"/>
  </r>
  <r>
    <x v="50"/>
    <m/>
    <x v="50"/>
    <x v="37"/>
    <s v="T04423760001"/>
    <s v="DEV"/>
    <n v="442376"/>
    <m/>
    <s v="CONTABILIZACION ORDENES DE TRANSFERENCIA GRACOS"/>
    <m/>
    <m/>
    <m/>
    <m/>
    <m/>
    <m/>
    <n v="81609.72"/>
    <n v="0"/>
    <s v="NO_CONCILIADO"/>
  </r>
  <r>
    <x v="50"/>
    <m/>
    <x v="50"/>
    <x v="37"/>
    <s v="T04423780001"/>
    <s v="DEV"/>
    <n v="442378"/>
    <m/>
    <s v="CONTABILIZACION ORDENES DE TRANSFERENCIA GRACOS"/>
    <m/>
    <m/>
    <m/>
    <m/>
    <m/>
    <m/>
    <n v="2547892.2200000002"/>
    <n v="0"/>
    <s v="NO_CONCILIADO"/>
  </r>
  <r>
    <x v="50"/>
    <m/>
    <x v="50"/>
    <x v="37"/>
    <s v="T04423800001"/>
    <s v="DEV"/>
    <n v="442380"/>
    <m/>
    <s v="CONTABILIZACION ORDENES DE TRANSFERENCIA GRACOS"/>
    <m/>
    <m/>
    <m/>
    <m/>
    <m/>
    <m/>
    <n v="83573.05"/>
    <n v="0"/>
    <s v="NO_CONCILIADO"/>
  </r>
  <r>
    <x v="50"/>
    <m/>
    <x v="50"/>
    <x v="37"/>
    <s v="T04423820001"/>
    <s v="DEV"/>
    <n v="442382"/>
    <m/>
    <s v="CONTABILIZACION ORDENES DE TRANSFERENCIA GRACOS"/>
    <m/>
    <m/>
    <m/>
    <m/>
    <m/>
    <m/>
    <n v="4495478.46"/>
    <n v="0"/>
    <s v="NO_CONCILIADO"/>
  </r>
  <r>
    <x v="50"/>
    <m/>
    <x v="50"/>
    <x v="37"/>
    <s v="T04423840001"/>
    <s v="DEV"/>
    <n v="442384"/>
    <m/>
    <s v="CONTABILIZACION ORDENES DE TRANSFERENCIA GRACOS"/>
    <m/>
    <m/>
    <m/>
    <m/>
    <m/>
    <m/>
    <n v="229543.21"/>
    <n v="0"/>
    <s v="NO_CONCILIADO"/>
  </r>
  <r>
    <x v="50"/>
    <m/>
    <x v="50"/>
    <x v="37"/>
    <s v="T04423860001"/>
    <s v="DEV"/>
    <n v="442386"/>
    <m/>
    <s v="CONTABILIZACION ORDENES DE TRANSFERENCIA GRACOS"/>
    <m/>
    <m/>
    <m/>
    <m/>
    <m/>
    <m/>
    <n v="6998085.21"/>
    <n v="0"/>
    <s v="NO_CONCILIADO"/>
  </r>
  <r>
    <x v="50"/>
    <m/>
    <x v="50"/>
    <x v="37"/>
    <s v="T04423880001"/>
    <s v="DEV"/>
    <n v="442388"/>
    <m/>
    <s v="CONTABILIZACION ORDENES DE TRANSFERENCIA GRACOS"/>
    <m/>
    <m/>
    <m/>
    <m/>
    <m/>
    <m/>
    <n v="224150.64"/>
    <n v="0"/>
    <s v="NO_CONCILIADO"/>
  </r>
  <r>
    <x v="50"/>
    <m/>
    <x v="50"/>
    <x v="37"/>
    <s v="T04423900001"/>
    <s v="DEV"/>
    <n v="442390"/>
    <m/>
    <s v="CONTABILIZACION ORDENES DE TRANSFERENCIA GRACOS"/>
    <m/>
    <m/>
    <m/>
    <m/>
    <m/>
    <m/>
    <n v="194446.63"/>
    <n v="0"/>
    <s v="NO_CONCILIADO"/>
  </r>
  <r>
    <x v="50"/>
    <m/>
    <x v="50"/>
    <x v="37"/>
    <s v="T04423920001"/>
    <s v="DEV"/>
    <n v="442392"/>
    <m/>
    <s v="CONTABILIZACION ORDENES DE TRANSFERENCIA GRACOS"/>
    <m/>
    <m/>
    <m/>
    <m/>
    <m/>
    <m/>
    <n v="3808131.29"/>
    <n v="0"/>
    <s v="NO_CONCILIADO"/>
  </r>
  <r>
    <x v="50"/>
    <m/>
    <x v="50"/>
    <x v="37"/>
    <s v="T04423940001"/>
    <s v="DEV"/>
    <n v="442394"/>
    <m/>
    <s v="CONTABILIZACION ORDENES DE TRANSFERENCIA GRACOS"/>
    <m/>
    <m/>
    <m/>
    <m/>
    <m/>
    <m/>
    <n v="5928095.8899999997"/>
    <n v="0"/>
    <s v="NO_CONCILIADO"/>
  </r>
  <r>
    <x v="50"/>
    <m/>
    <x v="50"/>
    <x v="37"/>
    <s v="T04423960001"/>
    <s v="DEV"/>
    <n v="442396"/>
    <m/>
    <s v="CONTABILIZACION ORDENES DE TRANSFERENCIA GRACOS"/>
    <m/>
    <m/>
    <m/>
    <m/>
    <m/>
    <m/>
    <n v="189878.63"/>
    <n v="0"/>
    <s v="NO_CONCILIADO"/>
  </r>
  <r>
    <x v="50"/>
    <m/>
    <x v="50"/>
    <x v="37"/>
    <s v="T04423980001"/>
    <s v="DEV"/>
    <n v="442398"/>
    <m/>
    <s v="CONTABILIZACION ORDENES DE TRANSFERENCIA GRACOS"/>
    <m/>
    <m/>
    <m/>
    <m/>
    <m/>
    <m/>
    <n v="534070.55000000005"/>
    <n v="0"/>
    <s v="NO_CONCILIADO"/>
  </r>
  <r>
    <x v="50"/>
    <m/>
    <x v="50"/>
    <x v="37"/>
    <s v="T04424000001"/>
    <s v="DEV"/>
    <n v="442400"/>
    <m/>
    <s v="CONTABILIZACION ORDENES DE TRANSFERENCIA GRACOS"/>
    <m/>
    <m/>
    <m/>
    <m/>
    <m/>
    <m/>
    <n v="95950.34"/>
    <n v="0"/>
    <s v="NO_CONCILIADO"/>
  </r>
  <r>
    <x v="50"/>
    <m/>
    <x v="50"/>
    <x v="37"/>
    <s v="T04424020001"/>
    <s v="DEV"/>
    <n v="442402"/>
    <m/>
    <s v="CONTABILIZACION ORDENES DE TRANSFERENCIA GRACOS"/>
    <m/>
    <m/>
    <m/>
    <m/>
    <m/>
    <m/>
    <n v="538171.18000000005"/>
    <n v="0"/>
    <s v="NO_CONCILIADO"/>
  </r>
  <r>
    <x v="50"/>
    <m/>
    <x v="50"/>
    <x v="37"/>
    <s v="T04424040001"/>
    <s v="DEV"/>
    <n v="442404"/>
    <m/>
    <s v="CONTABILIZACION ORDENES DE TRANSFERENCIA GRACOS"/>
    <m/>
    <m/>
    <m/>
    <m/>
    <m/>
    <m/>
    <n v="5749478.1600000001"/>
    <n v="0"/>
    <s v="NO_CONCILIADO"/>
  </r>
  <r>
    <x v="50"/>
    <m/>
    <x v="50"/>
    <x v="37"/>
    <s v="T04424060001"/>
    <s v="DEV"/>
    <n v="442406"/>
    <m/>
    <s v="CONTABILIZACION ORDENES DE TRANSFERENCIA GRACOS"/>
    <m/>
    <m/>
    <m/>
    <m/>
    <m/>
    <m/>
    <n v="13377119.16"/>
    <n v="0"/>
    <s v="NO_CONCILIADO"/>
  </r>
  <r>
    <x v="50"/>
    <m/>
    <x v="50"/>
    <x v="37"/>
    <s v="T04424080001"/>
    <s v="DEV"/>
    <n v="442408"/>
    <m/>
    <s v="CONTABILIZACION ORDENES DE TRANSFERENCIA GRACOS"/>
    <m/>
    <m/>
    <m/>
    <m/>
    <m/>
    <m/>
    <n v="2461132.56"/>
    <n v="0"/>
    <s v="NO_CONCILIADO"/>
  </r>
  <r>
    <x v="50"/>
    <m/>
    <x v="50"/>
    <x v="37"/>
    <s v="T04424100001"/>
    <s v="DEV"/>
    <n v="442410"/>
    <m/>
    <s v="CONTABILIZACION ORDENES DE TRANSFERENCIA GRACOS"/>
    <m/>
    <m/>
    <m/>
    <m/>
    <m/>
    <m/>
    <n v="20868851.550000001"/>
    <n v="0"/>
    <s v="NO_CONCILIADO"/>
  </r>
  <r>
    <x v="50"/>
    <m/>
    <x v="50"/>
    <x v="37"/>
    <s v="T04424180001"/>
    <s v="DEV"/>
    <n v="442418"/>
    <m/>
    <s v="CONTABILIZACION ORDENES DE TRANSFERENCIA GRACOS"/>
    <m/>
    <m/>
    <m/>
    <m/>
    <m/>
    <m/>
    <n v="192.29"/>
    <n v="0"/>
    <s v="NO_CONCILIADO"/>
  </r>
  <r>
    <x v="50"/>
    <m/>
    <x v="50"/>
    <x v="37"/>
    <s v="T04424120001"/>
    <s v="DEV"/>
    <n v="442412"/>
    <m/>
    <s v="CONTABILIZACION ORDENES DE TRANSFERENCIA GRACOS"/>
    <m/>
    <m/>
    <m/>
    <m/>
    <m/>
    <m/>
    <n v="10911.58"/>
    <n v="0"/>
    <s v="NO_CONCILIADO"/>
  </r>
  <r>
    <x v="50"/>
    <m/>
    <x v="50"/>
    <x v="37"/>
    <s v="T04424140001"/>
    <s v="DEV"/>
    <n v="442414"/>
    <m/>
    <s v="CONTABILIZACION ORDENES DE TRANSFERENCIA GRACOS"/>
    <m/>
    <m/>
    <m/>
    <m/>
    <m/>
    <m/>
    <n v="14499.36"/>
    <n v="0"/>
    <s v="NO_CONCILIADO"/>
  </r>
  <r>
    <x v="50"/>
    <m/>
    <x v="50"/>
    <x v="37"/>
    <s v="T04424160001"/>
    <s v="DEV"/>
    <n v="442416"/>
    <m/>
    <s v="CONTABILIZACION ORDENES DE TRANSFERENCIA GRACOS"/>
    <m/>
    <m/>
    <m/>
    <m/>
    <m/>
    <m/>
    <n v="14499.36"/>
    <n v="0"/>
    <s v="NO_CONCILIADO"/>
  </r>
  <r>
    <x v="50"/>
    <m/>
    <x v="50"/>
    <x v="37"/>
    <s v="T04424200001"/>
    <s v="DEV"/>
    <n v="442420"/>
    <m/>
    <s v="CONTABILIZACION ORDENES DE TRANSFERENCIA GRACOS"/>
    <m/>
    <m/>
    <m/>
    <m/>
    <m/>
    <m/>
    <n v="5124.42"/>
    <n v="0"/>
    <s v="NO_CONCILIADO"/>
  </r>
  <r>
    <x v="50"/>
    <m/>
    <x v="50"/>
    <x v="37"/>
    <s v="T04424220001"/>
    <s v="DEV"/>
    <n v="442422"/>
    <m/>
    <s v="CONTABILIZACION ORDENES DE TRANSFERENCIA GRACOS"/>
    <m/>
    <m/>
    <m/>
    <m/>
    <m/>
    <m/>
    <n v="1494.31"/>
    <n v="0"/>
    <s v="NO_CONCILIADO"/>
  </r>
  <r>
    <x v="50"/>
    <m/>
    <x v="50"/>
    <x v="37"/>
    <s v="T04424240001"/>
    <s v="DEV"/>
    <n v="442424"/>
    <m/>
    <s v="CONTABILIZACION ORDENES DE TRANSFERENCIA GRACOS"/>
    <m/>
    <m/>
    <m/>
    <m/>
    <m/>
    <m/>
    <n v="39824.22"/>
    <n v="0"/>
    <s v="NO_CONCILIADO"/>
  </r>
  <r>
    <x v="50"/>
    <m/>
    <x v="50"/>
    <x v="37"/>
    <s v="T04424260001"/>
    <s v="DEV"/>
    <n v="442426"/>
    <m/>
    <s v="CONTABILIZACION ORDENES DE TRANSFERENCIA GRACOS"/>
    <m/>
    <m/>
    <m/>
    <m/>
    <m/>
    <m/>
    <n v="4927.47"/>
    <n v="0"/>
    <s v="NO_CONCILIADO"/>
  </r>
  <r>
    <x v="50"/>
    <m/>
    <x v="50"/>
    <x v="37"/>
    <s v="T04424280001"/>
    <s v="DEV"/>
    <n v="442428"/>
    <m/>
    <s v="CONTABILIZACION ORDENES DE TRANSFERENCIA GRACOS"/>
    <m/>
    <m/>
    <m/>
    <m/>
    <m/>
    <m/>
    <n v="3587.78"/>
    <n v="0"/>
    <s v="NO_CONCILIADO"/>
  </r>
  <r>
    <x v="50"/>
    <m/>
    <x v="50"/>
    <x v="37"/>
    <s v="T04424300001"/>
    <s v="DEV"/>
    <n v="442430"/>
    <m/>
    <s v="CONTABILIZACION ORDENES DE TRANSFERENCIA GRACOS"/>
    <m/>
    <m/>
    <m/>
    <m/>
    <m/>
    <m/>
    <n v="38329.839999999997"/>
    <n v="0"/>
    <s v="NO_CONCILIADO"/>
  </r>
  <r>
    <x v="50"/>
    <m/>
    <x v="50"/>
    <x v="37"/>
    <s v="T04424320001"/>
    <s v="DEV"/>
    <n v="442432"/>
    <m/>
    <s v="CONTABILIZACION ORDENES DE TRANSFERENCIA GRACOS"/>
    <m/>
    <m/>
    <m/>
    <m/>
    <m/>
    <m/>
    <n v="5124.42"/>
    <n v="0"/>
    <s v="NO_CONCILIADO"/>
  </r>
  <r>
    <x v="50"/>
    <m/>
    <x v="50"/>
    <x v="37"/>
    <s v="T04424340001"/>
    <s v="DEV"/>
    <n v="442434"/>
    <m/>
    <s v="CONTABILIZACION ORDENES DE TRANSFERENCIA GRACOS"/>
    <m/>
    <m/>
    <m/>
    <m/>
    <m/>
    <m/>
    <n v="5124.42"/>
    <n v="0"/>
    <s v="NO_CONCILIADO"/>
  </r>
  <r>
    <x v="50"/>
    <m/>
    <x v="50"/>
    <x v="37"/>
    <s v="T04424360001"/>
    <s v="DEV"/>
    <n v="442436"/>
    <m/>
    <s v="CONTABILIZACION ORDENES DE TRANSFERENCIA GRACOS"/>
    <m/>
    <m/>
    <m/>
    <m/>
    <m/>
    <m/>
    <n v="5124.42"/>
    <n v="0"/>
    <s v="NO_CONCILIADO"/>
  </r>
  <r>
    <x v="50"/>
    <m/>
    <x v="50"/>
    <x v="37"/>
    <s v="T04424380001"/>
    <s v="DEV"/>
    <n v="442438"/>
    <m/>
    <s v="CONTABILIZACION ORDENES DE TRANSFERENCIA GRACOS"/>
    <m/>
    <m/>
    <m/>
    <m/>
    <m/>
    <m/>
    <n v="46653.9"/>
    <n v="0"/>
    <s v="NO_CONCILIADO"/>
  </r>
  <r>
    <x v="50"/>
    <m/>
    <x v="50"/>
    <x v="37"/>
    <s v="T04424400001"/>
    <s v="DEV"/>
    <n v="442440"/>
    <m/>
    <s v="CONTABILIZACION ORDENES DE TRANSFERENCIA GRACOS"/>
    <m/>
    <m/>
    <m/>
    <m/>
    <m/>
    <m/>
    <n v="29969.83"/>
    <n v="0"/>
    <s v="NO_CONCILIADO"/>
  </r>
  <r>
    <x v="50"/>
    <m/>
    <x v="50"/>
    <x v="37"/>
    <s v="T04424420001"/>
    <s v="DEV"/>
    <n v="442442"/>
    <m/>
    <s v="CONTABILIZACION ORDENES DE TRANSFERENCIA GRACOS"/>
    <m/>
    <m/>
    <m/>
    <m/>
    <m/>
    <m/>
    <n v="1530.26"/>
    <n v="0"/>
    <s v="NO_CONCILIADO"/>
  </r>
  <r>
    <x v="50"/>
    <m/>
    <x v="50"/>
    <x v="37"/>
    <s v="T04424440001"/>
    <s v="DEV"/>
    <n v="442444"/>
    <m/>
    <s v="CONTABILIZACION ORDENES DE TRANSFERENCIA GRACOS"/>
    <m/>
    <m/>
    <m/>
    <m/>
    <m/>
    <m/>
    <n v="39824.22"/>
    <n v="0"/>
    <s v="NO_CONCILIADO"/>
  </r>
  <r>
    <x v="44"/>
    <m/>
    <x v="44"/>
    <x v="37"/>
    <s v="G21836640003"/>
    <s v="COB"/>
    <n v="17109"/>
    <m/>
    <s v="PAGO A BID PRÉSTAMO 3091/BL-BO VCTO. 27-02-2023 POR CUENTA DE TGN , NTI. 017109 VALOR 27-02-2023 INTERESES USD 6.995,36 CTA. 3987 CUENTA UNICA DEL TESORO LIB. 00099021001 REF.: COMISIONES BANCARIAS"/>
    <m/>
    <m/>
    <m/>
    <m/>
    <m/>
    <m/>
    <n v="303.61"/>
    <n v="0"/>
    <s v="NO_CONCILIADO"/>
  </r>
  <r>
    <x v="44"/>
    <m/>
    <x v="44"/>
    <x v="37"/>
    <s v="G21836650003"/>
    <s v="COB"/>
    <n v="17101"/>
    <m/>
    <s v="PAGO A BID PRÉSTAMO 3091/BL-BO VCTO. 27-02-2023 POR CUENTA DE TGN , NTI. 017101 VALOR 27-02-2023 CAPITAL USD 462.555,18 INTERESES USD 382.608,73 COMISIONES USD 4.530,30 CTA. 3987 CUENTA UNICA DEL TESORO LIB. 00099021001 REF.: COMISIONES BANCARIAS"/>
    <m/>
    <m/>
    <m/>
    <m/>
    <m/>
    <m/>
    <n v="4350.26"/>
    <n v="0"/>
    <s v="NO_CONCILIADO"/>
  </r>
  <r>
    <x v="45"/>
    <m/>
    <x v="45"/>
    <x v="37"/>
    <s v="S10551300003"/>
    <s v="COB"/>
    <n v="1055130"/>
    <m/>
    <s v="||TRANSFERENCIA DE FONDOS S/G. MENSAJE SWIFT NRO. 3247 DE LA FECHA, Y NOTA REMITIDA POR LA DIRECCIÓN GENERAL DE AERONAUTICA CIVIL CITE: DGAC-10774/2022 DE FECHA 31/03/2022 (HRE-TGL-5031) (SECTOR PÚBLICO - SOBREVUELOS). DÉBITO DE LA LIBRETA 0117012001 DGAC, REPOSICIÓN ÚTILES DE ESCRITORIO."/>
    <m/>
    <m/>
    <m/>
    <m/>
    <m/>
    <m/>
    <n v="50"/>
    <n v="0"/>
    <s v="NO_CONCILIADO"/>
  </r>
  <r>
    <x v="9"/>
    <m/>
    <x v="9"/>
    <x v="37"/>
    <s v="S10551350001"/>
    <s v="COB"/>
    <n v="1055135"/>
    <m/>
    <s v="'COBRO DE'||ÚTILES DE ESCRITORIO POR EL COMPROBANTE N°1055134 Y NOTA CITE: PRS/GAFC-3496/2022 DE FECHA 16/12/2022 (HRE-TGL-19648) DE YACIMIENTOS PETROLÍFEROS FISCALES BOLIVIANOS. (SECTOR PÚBLICO  EXPORTACIÓN DE UREA Y OTROS YPFB). DÉBITO DE LA LIBRETA 00513022001 YPFB - OPERACIONES, REPOSICIÓN DE ÚTILES DE ESCRITORIO."/>
    <m/>
    <m/>
    <m/>
    <m/>
    <m/>
    <m/>
    <n v="50"/>
    <n v="0"/>
    <s v="NO_CONCILIADO"/>
  </r>
  <r>
    <x v="7"/>
    <m/>
    <x v="7"/>
    <x v="37"/>
    <s v="S10551370003"/>
    <s v="COB"/>
    <n v="1055137"/>
    <m/>
    <s v="||TRANSFERENCIA DE FONDOS S/G MENSAJE SWIFT N° 3248 Y NOTAS CITE: NAABOL-DNAF/N°0117/2022 DE F.4/4/2022 (HRE-TGL-5306) Y NAABOL-DNAF/N°0112/2022 DE F.30/3/2022 (HRE-TGL-4950) REMITIDAS POR NAVEGACIÓN AÉREA Y AEROPUERTOS BOLIVIANOS. (SECTOR PÚBLICO-SOBREVUELOS). DEBITO DE LA LIBRETA 00389012001 NAABOL-ADMINISTRACION, REPOSICIÓN ÚTILES DE ESCRITORIO."/>
    <m/>
    <m/>
    <m/>
    <m/>
    <m/>
    <m/>
    <n v="50"/>
    <n v="0"/>
    <s v="NO_CONCILIADO"/>
  </r>
  <r>
    <x v="45"/>
    <m/>
    <x v="45"/>
    <x v="37"/>
    <s v="S10551450003"/>
    <s v="COB"/>
    <n v="1055145"/>
    <m/>
    <s v="||TRANSFERENCIA DE FONDOS S/G MENSAJE SWIFT NRO.3305 ,EN ATENCION A NOTAS: DGAC-10774/2022 DE FECHA 31/3/2022 (HRE-TGL-5031) Y DGAC/00868/2023 DE FECHA 16/2/2023 (HRE-TGL-3012) (SECTOR PÚBLICO-SOBREVUELOS). DEBITO DE LA LIBRETA 0117012001 DGAC, REPOSICION ÚTILES DE ESCRITORIO."/>
    <m/>
    <m/>
    <m/>
    <m/>
    <m/>
    <m/>
    <n v="50"/>
    <n v="0"/>
    <s v="NO_CONCILIADO"/>
  </r>
  <r>
    <x v="44"/>
    <m/>
    <x v="44"/>
    <x v="37"/>
    <s v="G21837290003"/>
    <s v="COB"/>
    <n v="17103"/>
    <m/>
    <s v="PAGO A BID PRÉSTAMO 3091/BL-BO VCTO. 27-02-2023 SEGUN NOTA MEFP/VTCP/DGCP/UODP/No 222/2023 DE LA FECHA POR CUENTA DE GOB.AUT.DEPT.PANDO, NTI. 017103 VALOR 27-02-2023 CAPITAL USD 102.500,00 INTERESES USD 86.027,26 COMISIONES USD 7.672,38 CTA. 3987 CUENTA UNICA DEL TESORO LIB. 00099021001 REF.: COMISIONES BANCARIAS"/>
    <m/>
    <m/>
    <m/>
    <m/>
    <m/>
    <m/>
    <n v="1212.1500000000001"/>
    <n v="0"/>
    <s v="NO_CONCILIADO"/>
  </r>
  <r>
    <x v="44"/>
    <m/>
    <x v="44"/>
    <x v="37"/>
    <s v="S10552210002"/>
    <s v="CRV"/>
    <n v="1055221"/>
    <m/>
    <s v="||2° DESEMB A FAVOR DEL MEFP A TRAVÉS DEL TGN DESTINADO A FINANCIAR EL FIDEICOMISO DE APOYO A LA REACTIVACIÓN DE LA INV. PUB. (FARIP) SG. RD N° 149/2021 Y CONTRATO SANO-DLBCI N° 5/2022, NOTA:MEFP/VTCP/DGCP/UEPS/N°317/2023 (TRAM-3430) ABONO CTA:3987, LIB 00099021001 ; 2° DESEM. AL MEFP A TRAVÉS DEL TGN DESTINADO A FARIP"/>
    <m/>
    <m/>
    <m/>
    <m/>
    <m/>
    <m/>
    <n v="0"/>
    <n v="95338634.040000007"/>
    <s v="NO_CONCILIADO"/>
  </r>
  <r>
    <x v="44"/>
    <m/>
    <x v="44"/>
    <x v="37"/>
    <s v="S10552220001"/>
    <s v="COB"/>
    <n v="1055222"/>
    <m/>
    <s v="COBRO DE||ÚTILES DE ESCRITORIO POR LA ELABORACION DEL COMPROBANTE CONTABLE N°1055221 POR SEGUNDO DESEMBOLSO DE RECURSOS A FAVOR DEL MEFP A TRAVÉS DEL TGN DESTINADO A FINANCIAR EL FARIP, NOTA:MEFP/VTCP/DGCP/UEPS/N°317/2023 (TRAM-3430). DE LA LIBRETA N°00099021001 TGN-RECURSOS ORDINARIOS, COSTO ÚTILES DE ESCRITORIO"/>
    <m/>
    <m/>
    <m/>
    <m/>
    <m/>
    <m/>
    <n v="50"/>
    <n v="0"/>
    <s v="NO_CONCILIADO"/>
  </r>
  <r>
    <x v="102"/>
    <m/>
    <x v="102"/>
    <x v="38"/>
    <s v="J05380180002"/>
    <s v="NTE"/>
    <n v="5246740"/>
    <m/>
    <s v="A:00373024108 A: 00373024108 Transferencia de recursos a requerimiento del Fondo de Desarrollo Indígena s/g nota CITE: FDI/DGE/EXT/N°085/2023 para los desembolsos de recursos a los GAM o GAIOC para la ejecución de programas y proyectos de obras, de acuerdo al Informe CITE: MEFP/VTCP/DGPOT/UPCFTGN/INF/N°17/2023 (H.R.6-4021-R)."/>
    <m/>
    <m/>
    <m/>
    <m/>
    <m/>
    <m/>
    <n v="0"/>
    <n v="2666759.2200000002"/>
    <s v="NO_CONCILIADO"/>
  </r>
  <r>
    <x v="102"/>
    <m/>
    <x v="102"/>
    <x v="38"/>
    <s v="J05380190002"/>
    <s v="NTE"/>
    <n v="5246811"/>
    <m/>
    <s v="A:00373024105 A: 00373024105 Transferencia de recursos a requerimiento del Fondo de Desarrollo Indígena s/g nota CITE: FDI/DGE/EXT/N°0092 y 0093/2023 para el desembolso de recursos al Fondo de Desarrollo Indígena para Programas y/o Proyectos de los Gobiernos Autónomos Municipales (segunda cartera), en el marco de la Ley N° 1493 de 17 de diciembre de 2022, Ley del Presupuesto General del Estado 2023, en virtud al Informe MEFP/VTCP/DGPOT/ UPCFTGN/INF/N°18/2023 (H.R. 6-4198-R; 6-4225-R)."/>
    <m/>
    <m/>
    <m/>
    <m/>
    <m/>
    <m/>
    <n v="0"/>
    <n v="760000"/>
    <s v="NO_CONCILIADO"/>
  </r>
  <r>
    <x v="102"/>
    <m/>
    <x v="102"/>
    <x v="38"/>
    <s v="J05380200002"/>
    <s v="NTE"/>
    <n v="5246828"/>
    <m/>
    <s v="A:00373024108 A: 00373024108 Transferencia de recursos a requerimiento del Fondo de Desarrollo Indígena s/g nota CITE: FDI/DGE/EXT/N°0092 y 0093/2023 para el desembolso de recursos al Fondo de Desarrollo Indígena para Programas y/o Proyectos de los Gobiernos Autónomos Municipales (tercera cartera), en el marco de la Ley N° 1493 de 17 de diciembre de 2022, Ley del Presupuesto General del Estado 2023, en virtud al Informe MEFP/ VTCP/DGPOT/UPCFTGN/INF/N°18/2023 (H.R. 6-4198-R; 6-4225-R)."/>
    <m/>
    <m/>
    <m/>
    <m/>
    <m/>
    <m/>
    <n v="0"/>
    <n v="3265191.4"/>
    <s v="NO_CONCILIADO"/>
  </r>
  <r>
    <x v="53"/>
    <m/>
    <x v="53"/>
    <x v="38"/>
    <s v="S10552690002"/>
    <s v="CRV"/>
    <n v="1055269"/>
    <m/>
    <s v="||TRANSFERENCIA DE RECURSOS A LA FUNDACIÓN CULTURAL DEL BCB CORRESPONDIENTE AL 1° TRIMESTRE 2023 -2°DESEMBOLSO COMPLEMENTARIO PARA GASTOS CORRIENTES S/G INFORME BCB-GADM-SCONT-DAF-INF-2023-37, NOTA FC-BCB-PDCIA N° 216/2023 DE LA FC.BCB Y F.T. 2 DE LA GADM. TRANSFERENCIA A LA LIBRETA N° 00293014201 DE LA FUNDACION CULTURAL DEL BANCO CENTRAL DE BOLIVIA"/>
    <m/>
    <m/>
    <m/>
    <m/>
    <m/>
    <m/>
    <n v="0"/>
    <n v="2084886.4"/>
    <s v="NO_CONCILIADO"/>
  </r>
  <r>
    <x v="48"/>
    <m/>
    <x v="48"/>
    <x v="38"/>
    <s v="F0012001"/>
    <s v="NTE"/>
    <n v="5232087"/>
    <m/>
    <s v="A:00862012001 TRANSFERENCIA DE RECUPERACIONES SEGÚN NOTA GEF-LCR-CMD-0119-NOT/23 POR CONCEPTO DE REMUNERACION POR ADMINISTRACION DE FIDEICOMISO QUE CORRESPONDE AL FNDR DE ACUERDO A CONTRATO DE FIDEICOMISO “PROYECTOS DE INVERSION PUBLICA” GAM SHINAHOTA."/>
    <m/>
    <m/>
    <m/>
    <m/>
    <m/>
    <m/>
    <n v="0"/>
    <n v="20243.39"/>
    <s v="NO_CONCILIADO"/>
  </r>
  <r>
    <x v="57"/>
    <m/>
    <x v="57"/>
    <x v="38"/>
    <s v="F0012001"/>
    <s v="NTE"/>
    <n v="5232089"/>
    <m/>
    <s v="A:00099021001 TRANSFERENCIA DE RECUPERACIONES SEGÚN NOTA GEF-LCR-CMD-0119-NOT/23 POR CONCEPTO DE PAGO DE CAPITAL E INTERES DE ACUERDO A CONTRATO DE FIDEICOMISO “PROYECTOS DE INVERSION PUBLICA” CORRESPONDIENTE AL GAR GRAN CHACO."/>
    <m/>
    <m/>
    <m/>
    <m/>
    <m/>
    <m/>
    <n v="0"/>
    <n v="4790990.83"/>
    <s v="NO_CONCILIADO"/>
  </r>
  <r>
    <x v="48"/>
    <m/>
    <x v="48"/>
    <x v="38"/>
    <s v="F0012001"/>
    <s v="NTE"/>
    <n v="5232090"/>
    <m/>
    <s v="A:00862012001 TRANSFERENCIA DE RECUPERACIONES SEGÚN NOTA GEF-LCR-CMD-0119-NOT/23 POR CONCEPTO DE REMUNERACION POR ADMINISTRACION DE FIDEICOMISO QUE CORRESPONDE AL FNDR DE ACUERDO A CONTRATO DE FIDEICOMISO “PROYECTOS DE INVERSION PUBLICA” GAR GRAN CHACO."/>
    <m/>
    <m/>
    <m/>
    <m/>
    <m/>
    <m/>
    <n v="0"/>
    <n v="772574.51"/>
    <s v="NO_CONCILIADO"/>
  </r>
  <r>
    <x v="57"/>
    <m/>
    <x v="57"/>
    <x v="38"/>
    <s v="F0012001"/>
    <s v="NTE"/>
    <n v="5232091"/>
    <m/>
    <s v="A:00099021001 TRANSFERENCIA DE RECUPERACIONES SEGÚN NOTA GEF-LCR-CMD-0119-NOT/23 POR CONCEPTO DE PAGO DE CAPITAL E INTERES DE ACUERDO A CONTRATO DE FIDEICOMISO “PROYECTOS DE INVERSION PUBLICA” CORRESPONDIENTE AL GAD TARIJA."/>
    <m/>
    <m/>
    <m/>
    <m/>
    <m/>
    <m/>
    <n v="0"/>
    <n v="5621860.5499999998"/>
    <s v="NO_CONCILIADO"/>
  </r>
  <r>
    <x v="48"/>
    <m/>
    <x v="48"/>
    <x v="38"/>
    <s v="F0012001"/>
    <s v="NTE"/>
    <n v="5232092"/>
    <m/>
    <s v="A:00862012001 TRANSFERENCIA DE RECUPERACIONES SEGÚN NOTA GEF-LCR-CMD-0119-NOT/23 POR CONCEPTO DE REMUNERACION POR ADMINISTRACION DE FIDEICOMISO QUE CORRESPONDE AL FNDR DE ACUERDO A CONTRATO DE FIDEICOMISO “PROYECTOS DE INVERSION PUBLICA” GAD TARIJA."/>
    <m/>
    <m/>
    <m/>
    <m/>
    <m/>
    <m/>
    <n v="0"/>
    <n v="868733.08"/>
    <s v="NO_CONCILIADO"/>
  </r>
  <r>
    <x v="48"/>
    <m/>
    <x v="48"/>
    <x v="38"/>
    <s v="F0012001"/>
    <s v="NTE"/>
    <n v="5232083"/>
    <m/>
    <s v="A:00862012001 TRANSFERENCIA DE RECUPERACIONES SEGÚN NOTA GEF-LCR-CMD-0119-NOT/23 POR CONCEPTO DE REMUNERACION POR ADMINISTRACION DE FIDEICOMISO QUE CORRESPONDE AL FNDR DE ACUERDO A CONTRATO DE FIDEICOMISO “PROYECTOS DE INVERSION PUBLICA” GAM VILLA TUNARI."/>
    <m/>
    <m/>
    <m/>
    <m/>
    <m/>
    <m/>
    <n v="0"/>
    <n v="34570.5"/>
    <s v="NO_CONCILIADO"/>
  </r>
  <r>
    <x v="57"/>
    <m/>
    <x v="57"/>
    <x v="38"/>
    <s v="F0012001"/>
    <s v="NTE"/>
    <n v="5232084"/>
    <m/>
    <s v="A:00099021001 TRANSFERENCIA DE RECUPERACIONES SEGÚN NOTA GEF-LCR-CMD-0119-NOT/23 POR CONCEPTO DE PAGO DE CAPITAL E INTERES DE ACUERDO A CONTRATO DE FIDEICOMISO “PROYECTOS DE INVERSION PUBLICA” CORRESPONDIENTE AL GAM TOMINA."/>
    <m/>
    <m/>
    <m/>
    <m/>
    <m/>
    <m/>
    <n v="0"/>
    <n v="32461.32"/>
    <s v="NO_CONCILIADO"/>
  </r>
  <r>
    <x v="57"/>
    <m/>
    <x v="57"/>
    <x v="38"/>
    <s v="F0012001"/>
    <s v="NTE"/>
    <n v="5232078"/>
    <m/>
    <s v="A:00099021001 TRANSFERENCIA DE RECUPERACIONES SEGÚN NOTA GEF-LCR-CMD-0119-NOT/23 POR CONCEPTO DE PAGO DE CAPITAL E INTERES DE ACUERDO A CONTRATO DE FIDEICOMISO “PROYECTOS DE INVERSION PUBLICA” CORRESPONDIENTE AL GAM ANZALDO."/>
    <m/>
    <m/>
    <m/>
    <m/>
    <m/>
    <m/>
    <n v="0"/>
    <n v="9603.08"/>
    <s v="NO_CONCILIADO"/>
  </r>
  <r>
    <x v="57"/>
    <m/>
    <x v="57"/>
    <x v="38"/>
    <s v="F0012001"/>
    <s v="NTE"/>
    <n v="5232082"/>
    <m/>
    <s v="A:00099021001 TRANSFERENCIA DE RECUPERACIONES SEGÚN NOTA GEF-LCR-CMD-0119-NOT/23 POR CONCEPTO DE PAGO DE CAPITAL E INTERES DE ACUERDO A CONTRATO DE FIDEICOMISO “PROYECTOS DE INVERSION PUBLICA” CORRESPONDIENTE AL GAM VILLA TUNARI."/>
    <m/>
    <m/>
    <m/>
    <m/>
    <m/>
    <m/>
    <n v="0"/>
    <n v="219700.44"/>
    <s v="NO_CONCILIADO"/>
  </r>
  <r>
    <x v="48"/>
    <m/>
    <x v="48"/>
    <x v="38"/>
    <s v="F0012001"/>
    <s v="NTE"/>
    <n v="5232079"/>
    <m/>
    <s v="A:00862012001 TRANSFERENCIA DE RECUPERACIONES SEGÚN NOTA GEF-LCR-CMD-0119-NOT/23 POR CONCEPTO DE REMUNERACION POR ADMINISTRACION DE FIDEICOMISO QUE CORRESPONDE AL FNDR DE ACUERDO A CONTRATO DE FIDEICOMISO “PROYECTOS DE INVERSION PUBLICA” GAM ANZALDO."/>
    <m/>
    <m/>
    <m/>
    <m/>
    <m/>
    <m/>
    <n v="0"/>
    <n v="1568.52"/>
    <s v="NO_CONCILIADO"/>
  </r>
  <r>
    <x v="57"/>
    <m/>
    <x v="57"/>
    <x v="38"/>
    <s v="F0012001"/>
    <s v="NTE"/>
    <n v="5232080"/>
    <m/>
    <s v="A:00099021001 TRANSFERENCIA DE RECUPERACIONES SEGÚN NOTA GEF-LCR-CMD-0119-NOT/23 POR CONCEPTO DE PAGO DE CAPITAL E INTERES DE ACUERDO A CONTRATO DE FIDEICOMISO “PROYECTOS DE INVERSION PUBLICA” CORRESPONDIENTE AL GAM VILLA AZURDUY."/>
    <m/>
    <m/>
    <m/>
    <m/>
    <m/>
    <m/>
    <n v="0"/>
    <n v="98227.08"/>
    <s v="NO_CONCILIADO"/>
  </r>
  <r>
    <x v="57"/>
    <m/>
    <x v="57"/>
    <x v="38"/>
    <s v="F0012001"/>
    <s v="NTE"/>
    <n v="5232086"/>
    <m/>
    <s v="A:00099021001 TRANSFERENCIA DE RECUPERACIONES SEGÚN NOTA GEF-LCR-CMD-0119-NOT/23 POR CONCEPTO DE PAGO DE CAPITAL E INTERES DE ACUERDO A CONTRATO DE FIDEICOMISO “PROYECTOS DE INVERSION PUBLICA” CORRESPONDIENTE AL GAM SHINAHOTA."/>
    <m/>
    <m/>
    <m/>
    <m/>
    <m/>
    <m/>
    <n v="0"/>
    <n v="126074.8"/>
    <s v="NO_CONCILIADO"/>
  </r>
  <r>
    <x v="48"/>
    <m/>
    <x v="48"/>
    <x v="38"/>
    <s v="F0012001"/>
    <s v="NTE"/>
    <n v="5215278"/>
    <m/>
    <s v="A:00862012001 TRANSFERENCIA DE RECUPERACIONES SEGÚN NOTA GEF-LCR-CMD-0119-NOT/23 POR CONCEPTO DE REMUNERACION POR ADMINISTRACION DE FIDEICOMISO QUE CORRESPONDE AL FNDR DE ACUERDO A CONTRATO DE FIDEICOMISO “PROYECTOS DE INVERSION PUBLICA” GAM MOJINETE."/>
    <m/>
    <m/>
    <m/>
    <m/>
    <m/>
    <m/>
    <n v="0"/>
    <n v="1452.01"/>
    <s v="NO_CONCILIADO"/>
  </r>
  <r>
    <x v="57"/>
    <m/>
    <x v="57"/>
    <x v="38"/>
    <s v="F0012001"/>
    <s v="NTE"/>
    <n v="5215284"/>
    <m/>
    <s v="A:00099021001 TRANSFERENCIA DE RECUPERACIONES SEGÚN NOTA GEF-LCR-CMD-0119-NOT/23 POR CONCEPTO DE PAGO DE CAPITAL E INTERES DE ACUERDO A CONTRATO DE FIDEICOMISO “PROYECTOS DE INVERSION PUBLICA” CORRESPONDIENTE AL GAM SAN CARLOS."/>
    <m/>
    <m/>
    <m/>
    <m/>
    <m/>
    <m/>
    <n v="0"/>
    <n v="21822.82"/>
    <s v="NO_CONCILIADO"/>
  </r>
  <r>
    <x v="48"/>
    <m/>
    <x v="48"/>
    <x v="38"/>
    <s v="F0012001"/>
    <s v="NTE"/>
    <n v="5232077"/>
    <m/>
    <s v="A:00862012001 TRANSFERENCIA DE RECUPERACIONES SEGÚN NOTA GEF-LCR-CMD-0119-NOT/23 POR CONCEPTO DE REMUNERACION POR ADMINISTRACION DE FIDEICOMISO QUE CORRESPONDE AL FNDR DE ACUERDO A CONTRATO DE FIDEICOMISO “PROYECTOS DE INVERSION PUBLICA” GAM ANZALDO."/>
    <m/>
    <m/>
    <m/>
    <m/>
    <m/>
    <m/>
    <n v="0"/>
    <n v="2479.64"/>
    <s v="NO_CONCILIADO"/>
  </r>
  <r>
    <x v="57"/>
    <m/>
    <x v="57"/>
    <x v="38"/>
    <s v="F0012001"/>
    <s v="NTE"/>
    <n v="5232076"/>
    <m/>
    <s v="A:00099021001 TRANSFERENCIA DE RECUPERACIONES SEGÚN NOTA GEF-LCR-CMD-0119-NOT/23 POR CONCEPTO DE PAGO DE CAPITAL E INTERES DE ACUERDO A CONTRATO DE FIDEICOMISO “PROYECTOS DE INVERSION PUBLICA” CORRESPONDIENTE AL GAM ANZALDO."/>
    <m/>
    <m/>
    <m/>
    <m/>
    <m/>
    <m/>
    <n v="0"/>
    <n v="15180.12"/>
    <s v="NO_CONCILIADO"/>
  </r>
  <r>
    <x v="57"/>
    <m/>
    <x v="57"/>
    <x v="38"/>
    <s v="F0012001"/>
    <s v="NTE"/>
    <n v="5215277"/>
    <m/>
    <s v="A:00099021001 TRANSFERENCIA DE RECUPERACIONES SEGÚN NOTA GEF-LCR-CMD-0119-NOT/23 POR CONCEPTO DE PAGO DE CAPITAL E INTERES DE ACUERDO A CONTRATO DE FIDEICOMISO “PROYECTOS DE INVERSION PUBLICA” CORRESPONDIENTE AL GAM MOJINETE."/>
    <m/>
    <m/>
    <m/>
    <m/>
    <m/>
    <m/>
    <n v="0"/>
    <n v="8845.2800000000007"/>
    <s v="NO_CONCILIADO"/>
  </r>
  <r>
    <x v="48"/>
    <m/>
    <x v="48"/>
    <x v="38"/>
    <s v="F0012001"/>
    <s v="NTE"/>
    <n v="5232085"/>
    <m/>
    <s v="A:00862012001 TRANSFERENCIA DE RECUPERACIONES SEGÚN NOTA GEF-LCR-CMD-0119-NOT/23 POR CONCEPTO DE REMUNERACION POR ADMINISTRACION DE FIDEICOMISO QUE CORRESPONDE AL FNDR DE ACUERDO A CONTRATO DE FIDEICOMISO “PROYECTOS DE INVERSION PUBLICA” GAM TOMINA."/>
    <m/>
    <m/>
    <m/>
    <m/>
    <m/>
    <m/>
    <n v="0"/>
    <n v="5383.31"/>
    <s v="NO_CONCILIADO"/>
  </r>
  <r>
    <x v="57"/>
    <m/>
    <x v="57"/>
    <x v="38"/>
    <s v="F0012001"/>
    <s v="NTE"/>
    <n v="5232098"/>
    <m/>
    <s v="A:00099021001 TRANSFERENCIA DE RECUPERACIONES SEGÚN NOTA GEF-LCR-CMD-0119-NOT/23 POR CONCEPTO DE PAGO DE CAPITAL E INTERES DE ACUERDO A CONTRATO DE FIDEICOMISO “PROYECTOS DE INVERSION PUBLICA” CORRESPONDIENTE AL GAM ENTRE RIOS (COCHABAMBA)."/>
    <m/>
    <m/>
    <m/>
    <m/>
    <m/>
    <m/>
    <n v="0"/>
    <n v="48116.67"/>
    <s v="NO_CONCILIADO"/>
  </r>
  <r>
    <x v="48"/>
    <m/>
    <x v="48"/>
    <x v="38"/>
    <s v="F0012001"/>
    <s v="NTE"/>
    <n v="5232099"/>
    <m/>
    <s v="A:00862012001 TRANSFERENCIA DE RECUPERACIONES SEGÚN NOTA GEF-LCR-CMD-0119-NOT/23 POR CONCEPTO DE REMUNERACION POR ADMINISTRACION DE FIDEICOMISO QUE CORRESPONDE AL FNDR DE ACUERDO A CONTRATO DE FIDEICOMISO “PROYECTOS DE INVERSION PUBLICA” GAM ENTRE RIOS (COCHABAMBA)."/>
    <m/>
    <m/>
    <m/>
    <m/>
    <m/>
    <m/>
    <n v="0"/>
    <n v="7703.15"/>
    <s v="NO_CONCILIADO"/>
  </r>
  <r>
    <x v="48"/>
    <m/>
    <x v="48"/>
    <x v="38"/>
    <s v="F0012001"/>
    <s v="NTE"/>
    <n v="5215285"/>
    <m/>
    <s v="A:00862012001 TRANSFERENCIA DE RECUPERACIONES SEGÚN NOTA GEF-LCR-CMD-0119-NOT/23 POR CONCEPTO DE REMUNERACION POR ADMINISTRACION DE FIDEICOMISO QUE CORRESPONDE AL FNDR DE ACUERDO A CONTRATO DE FIDEICOMISO “PROYECTOS DE INVERSION PUBLICA” GAM SAN CARLOS."/>
    <m/>
    <m/>
    <m/>
    <m/>
    <m/>
    <m/>
    <n v="0"/>
    <n v="3397.08"/>
    <s v="NO_CONCILIADO"/>
  </r>
  <r>
    <x v="48"/>
    <m/>
    <x v="48"/>
    <x v="38"/>
    <s v="F0012001"/>
    <s v="NTE"/>
    <n v="5232081"/>
    <m/>
    <s v="A:00862012001 TRANSFERENCIA DE RECUPERACIONES SEGÚN NOTA GEF-LCR-CMD-0119-NOT/23 POR CONCEPTO DE REMUNERACION POR ADMINISTRACION DE FIDEICOMISO QUE CORRESPONDE AL FNDR DE ACUERDO A CONTRATO DE FIDEICOMISO “PROYECTOS DE INVERSION PUBLICA” GAM VILLA AZURDUY."/>
    <m/>
    <m/>
    <m/>
    <m/>
    <m/>
    <m/>
    <n v="0"/>
    <n v="16207.33"/>
    <s v="NO_CONCILIADO"/>
  </r>
  <r>
    <x v="48"/>
    <m/>
    <x v="48"/>
    <x v="38"/>
    <s v="F0012001"/>
    <s v="NTE"/>
    <n v="5232097"/>
    <m/>
    <s v="A:00862012001 TRANSFERENCIA DE RECUPERACIONES SEGÚN NOTA GEF-LCR-CMD-0119-NOT/23 POR CONCEPTO DE REMUNERACION POR ADMINISTRACION DE FIDEICOMISO QUE CORRESPONDE AL FNDR DE ACUERDO A CONTRATO DE FIDEICOMISO “PROYECTOS DE INVERSION PUBLICA” GAM TARVITA."/>
    <m/>
    <m/>
    <m/>
    <m/>
    <m/>
    <m/>
    <n v="0"/>
    <n v="11365.26"/>
    <s v="NO_CONCILIADO"/>
  </r>
  <r>
    <x v="57"/>
    <m/>
    <x v="57"/>
    <x v="38"/>
    <s v="F0012001"/>
    <s v="NTE"/>
    <n v="5232072"/>
    <m/>
    <s v="A:00099021001 TRANSFERENCIA DE RECUPERACIONES SEGÚN NOTA GEF-LCR-CMD-0119-NOT/23 POR CONCEPTO DE PAGO DE CAPITAL E INTERES DE ACUERDO A CONTRATO DE FIDEICOMISO “PROYECTOS DE INVERSION PUBLICA” CORRESPONDIENTE AL GAM AIQUILE."/>
    <m/>
    <m/>
    <m/>
    <m/>
    <m/>
    <m/>
    <n v="0"/>
    <n v="486120.7"/>
    <s v="NO_CONCILIADO"/>
  </r>
  <r>
    <x v="57"/>
    <m/>
    <x v="57"/>
    <x v="38"/>
    <s v="F0012001"/>
    <s v="NTE"/>
    <n v="5232096"/>
    <m/>
    <s v="A:00099021001 TRANSFERENCIA DE RECUPERACIONES SEGÚN NOTA GEF-LCR-CMD-0119-NOT/23 POR CONCEPTO DE PAGO DE CAPITAL E INTERES DE ACUERDO A CONTRATO DE FIDEICOMISO “PROYECTOS DE INVERSION PUBLICA” CORRESPONDIENTE AL GAM TARVITA."/>
    <m/>
    <m/>
    <m/>
    <m/>
    <m/>
    <m/>
    <n v="0"/>
    <n v="68171.009999999995"/>
    <s v="NO_CONCILIADO"/>
  </r>
  <r>
    <x v="48"/>
    <m/>
    <x v="48"/>
    <x v="38"/>
    <s v="F0012001"/>
    <s v="NTE"/>
    <n v="5232073"/>
    <m/>
    <s v="A:00862012001 TRANSFERENCIA DE RECUPERACIONES SEGÚN NOTA GEF-LCR-CMD-0119-NOT/23 POR CONCEPTO DE REMUNERACION POR ADMINISTRACION DE FIDEICOMISO QUE CORRESPONDE AL FNDR DE ACUERDO A CONTRATO DE FIDEICOMISO “PROYECTOS DE INVERSION PUBLICA” GAM AIQUILE."/>
    <m/>
    <m/>
    <m/>
    <m/>
    <m/>
    <m/>
    <n v="0"/>
    <n v="63927.88"/>
    <s v="NO_CONCILIADO"/>
  </r>
  <r>
    <x v="57"/>
    <m/>
    <x v="57"/>
    <x v="38"/>
    <s v="F0012001"/>
    <s v="NTE"/>
    <n v="5232093"/>
    <m/>
    <s v="A:00099021001 TRANSFERENCIA DE RECUPERACIONES SEGÚN NOTA GEF-LCR-CMD-0119-NOT/23 POR CONCEPTO DE PAGO DE CAPITAL E INTERES DE ACUERDO A CONTRATO DE FIDEICOMISO “PROYECTOS DE INVERSION PUBLICA” CORRESPONDIENTE AL GAD TARIJA."/>
    <m/>
    <m/>
    <m/>
    <m/>
    <m/>
    <m/>
    <n v="0"/>
    <n v="3168293.3"/>
    <s v="NO_CONCILIADO"/>
  </r>
  <r>
    <x v="48"/>
    <m/>
    <x v="48"/>
    <x v="38"/>
    <s v="F0012001"/>
    <s v="NTE"/>
    <n v="5232094"/>
    <m/>
    <s v="A:00862012001 TRANSFERENCIA DE RECUPERACIONES SEGÚN NOTA GEF-LCR-CMD-0119-NOT/23 POR CONCEPTO DE REMUNERACION POR ADMINISTRACION DE FIDEICOMISO QUE CORRESPONDE AL FNDR DE ACUERDO A CONTRATO DE FIDEICOMISO “PROYECTOS DE INVERSION PUBLICA” GAD TARIJA."/>
    <m/>
    <m/>
    <m/>
    <m/>
    <m/>
    <m/>
    <n v="0"/>
    <n v="485296.66"/>
    <s v="NO_CONCILIADO"/>
  </r>
  <r>
    <x v="57"/>
    <m/>
    <x v="57"/>
    <x v="38"/>
    <s v="F0012001"/>
    <s v="NTE"/>
    <n v="5232074"/>
    <m/>
    <s v="A:00099021001 TRANSFERENCIA DE RECUPERACIONES SEGÚN NOTA GEF-LCR-CMD-0119-NOT/23 POR CONCEPTO DE PAGO DE CAPITAL E INTERES DE ACUERDO A CONTRATO DE FIDEICOMISO “PROYECTOS DE INVERSION PUBLICA” CORRESPONDIENTE AL GAM COLOMI."/>
    <m/>
    <m/>
    <m/>
    <m/>
    <m/>
    <m/>
    <n v="0"/>
    <n v="150885.79"/>
    <s v="NO_CONCILIADO"/>
  </r>
  <r>
    <x v="48"/>
    <m/>
    <x v="48"/>
    <x v="38"/>
    <s v="F0012001"/>
    <s v="NTE"/>
    <n v="5232075"/>
    <m/>
    <s v="A:00862012001 TRANSFERENCIA DE RECUPERACIONES SEGÚN NOTA GEF-LCR-CMD-0119-NOT/23 POR CONCEPTO DE REMUNERACION POR ADMINISTRACION DE FIDEICOMISO QUE CORRESPONDE AL FNDR DE ACUERDO A CONTRATO DE FIDEICOMISO “PROYECTOS DE INVERSION PUBLICA” GAM COLOMI."/>
    <m/>
    <m/>
    <m/>
    <m/>
    <m/>
    <m/>
    <n v="0"/>
    <n v="23662.080000000002"/>
    <s v="NO_CONCILIADO"/>
  </r>
  <r>
    <x v="54"/>
    <m/>
    <x v="54"/>
    <x v="38"/>
    <s v="S10552630001"/>
    <s v="COB"/>
    <n v="1055263"/>
    <m/>
    <s v="'COBRO DE'||UTILES DE ESCRITORIO POR EL COMPROBANTE N° 1055262 DE LA FECHA, S/G NOTA CITE: MEFP/VTCP/DGCP/UF/N°126/2023 DE LA FECHA (HRE-TSO-361) ENVIADO POR EL MINISTERIO DE ECONOMÍA Y FINANZAS PÚBLICAS. DEBITO DE LA LIBRETA N°00578012002 BOA-BOLIVIANA DE AVIACION-INGRESOS, COBRO DE UTILES DE ESCRITORIO"/>
    <m/>
    <m/>
    <m/>
    <m/>
    <m/>
    <m/>
    <n v="50"/>
    <n v="0"/>
    <s v="NO_CONCILIADO"/>
  </r>
  <r>
    <x v="54"/>
    <m/>
    <x v="54"/>
    <x v="38"/>
    <s v="S10552620001"/>
    <s v="DEV"/>
    <n v="1055262"/>
    <m/>
    <s v="||TRANSFERENCIA DE FONDOS S/G. NOTA CITE: MEFP/VTCP/DGCP/UF/N°126/2023 DE LA FECHA (HRE-TSO-361), DEBITO AUTOMATICO A LA EMPRESA PÚBLICA NACIONAL ESTRATÉGICA BOLIVIANA DE AVIACIÓN EN FAVOR DEL FIDEICOMISO FINPRO. DEBITO DE LA LIBRETA N°00578012002 BOA-BOLIVIANA DE AVIACION-INGRESOS."/>
    <m/>
    <m/>
    <m/>
    <m/>
    <m/>
    <m/>
    <n v="3297388.29"/>
    <n v="0"/>
    <s v="NO_CONCILIADO"/>
  </r>
  <r>
    <x v="27"/>
    <m/>
    <x v="27"/>
    <x v="38"/>
    <s v="G21849920002"/>
    <s v="CRV"/>
    <n v="2184992"/>
    <m/>
    <s v="REGULARIZACION DE TRANSFERENCIA DEL EXTERIOR SEGUN SWIFT NO.3295 DE FECHA 28/02/2023 ORDENANTE: CONSULADO DE BOLIVIA EN CHILE IQUIQUE REF.: RECAUDACION GESTORIA CONSULAR ENERO 2023 LIB. 00010011102 MIN.RELACIONES EXTERIORES - GESTORIA CONSULAR LEY Nº 3108"/>
    <m/>
    <m/>
    <m/>
    <m/>
    <m/>
    <m/>
    <n v="0"/>
    <n v="219911.02"/>
    <s v="NO_CONCILIADO"/>
  </r>
  <r>
    <x v="27"/>
    <m/>
    <x v="27"/>
    <x v="38"/>
    <s v="G21849940002"/>
    <s v="CRV"/>
    <n v="2184994"/>
    <m/>
    <s v="REGULARIZACION DE TRANSFERENCIA DEL EXTERIOR SEGUN SWIFT NO.3148 DE FECHA 28/02/2023 ORDENANTE: CONSULADO GENERAL DE BOLIVIA WASHINGTON EE.UU REF.: RECAUDACIONES GESTORÍA CONSULAR POR EL MES DE ENERO 2023 LIB. 00010011102 MIN.RELACIONES EXTERIORES - GESTORIA CONSULAR LEY Nº 3108"/>
    <m/>
    <m/>
    <m/>
    <m/>
    <m/>
    <m/>
    <n v="0"/>
    <n v="125545.61"/>
    <s v="NO_CONCILIADO"/>
  </r>
  <r>
    <x v="52"/>
    <m/>
    <x v="52"/>
    <x v="38"/>
    <s v="G21849960002"/>
    <s v="CRV"/>
    <n v="2184996"/>
    <m/>
    <s v="TRANSFERENCIA DEL EXTERIOR SEGUN SWIFT NO.3354 Y NO.3353 DE FECHA 28/02/2023 ORDENANTE: FASS COMERCIO DE PRODCUTOS QUIMICOS (BRAZIL RIBEIRAO PRETO) REF.: INV YLBGCOODV, YLBGCOODV VEX 34/35 LIB. 00597012001 RECURSOS PROPIOS VENTAS YLB"/>
    <m/>
    <m/>
    <m/>
    <m/>
    <m/>
    <m/>
    <n v="0"/>
    <n v="1221080"/>
    <s v="NO_CONCILIADO"/>
  </r>
  <r>
    <x v="56"/>
    <m/>
    <x v="56"/>
    <x v="38"/>
    <s v="G21849980002"/>
    <s v="CRV"/>
    <n v="2184998"/>
    <m/>
    <s v="TRANSFERENCIA DEL EXTERIOR SEGUN SWIFT NO.3382 DE FECHA 28/02/2023 ORDENANTE: CONSULADO DE BOLIVIA EN MADRID REF.: 484 CEDULAS DE IDENTIDAD CORRESPONDIENTES AL MES DE ENERO 8712 LIB. 00340012005 SEGIP - RECAUDACION EXTERIOR - CEDULAS DE IDENTIDAD"/>
    <m/>
    <m/>
    <m/>
    <m/>
    <m/>
    <m/>
    <n v="0"/>
    <n v="59524.22"/>
    <s v="NO_CONCILIADO"/>
  </r>
  <r>
    <x v="28"/>
    <m/>
    <x v="28"/>
    <x v="38"/>
    <s v="Q17698460002"/>
    <s v="CRV"/>
    <n v="1769846"/>
    <m/>
    <s v="NUMERO DE LIBRETA CUT: 00099021001 OPERACIÓN E75 TRANSFERENCIA DE LA CUENTA FISCAL BUN A LA CUT EN MN TRANSFERENCIA DE FONDOS A SOLICITUD DE: GOBIERNO AUTONOMO DEPARTAMENTAL DE ORURO, CITE: GAD-ORU/SDAFP/UF/ATCP/CE-0031/2023 CUENTA CUT 3987 LIBRETA NÂ° 00099021001 TGN-RECURSOS ORDINARIOS"/>
    <m/>
    <m/>
    <m/>
    <m/>
    <m/>
    <m/>
    <n v="0"/>
    <n v="195668.07"/>
    <s v="NO_CONCILIADO"/>
  </r>
  <r>
    <x v="28"/>
    <m/>
    <x v="28"/>
    <x v="38"/>
    <s v="Q17698480002"/>
    <s v="CRV"/>
    <n v="1769848"/>
    <m/>
    <s v="NUMERO DE LIBRETA CUT: 00099021001 OPERACIÓN E75 TRANSFERENCIA DE LA CUENTA FISCAL BUN A LA CUT EN MN TRANSFERENCIA DE FONDOS A SOLICITUD DE: GOBIERNO AUTONOMO DEPARTAMENTAL DE ORURO, CITE: GAD-ORU/SDAFP/UF/ATCP/CE-0030/2023 CUENTA CUT 3987 LIBRETA NÂ° 00099021001 TGN-RECURSOS ORDINARIOS"/>
    <m/>
    <m/>
    <m/>
    <m/>
    <m/>
    <m/>
    <n v="0"/>
    <n v="118752.24"/>
    <s v="NO_CONCILIADO"/>
  </r>
  <r>
    <x v="28"/>
    <m/>
    <x v="28"/>
    <x v="38"/>
    <s v="Q17698490002"/>
    <s v="CRV"/>
    <n v="1769849"/>
    <m/>
    <s v="NUMERO DE LIBRETA CUT: 00099021001 OPERACIÓN E75 TRANSFERENCIA DE LA CUENTA FISCAL BUN A LA CUT EN MN TRANSFERENCIA DE FONDOS A SOLICITUD DE: GOBIERNO AUTONOMO DEPARTAMENTAL DE ORURO, CITE: GAD-ORU/SDAFP/UF/ATCP/CE-0029/2023 CUENTA CUT 3987 LIBRETA NÂ° 00099021001 TGN-RECURSOS ORDINARIOS"/>
    <m/>
    <m/>
    <m/>
    <m/>
    <m/>
    <m/>
    <n v="0"/>
    <n v="3873.3"/>
    <s v="NO_CONCILIADO"/>
  </r>
  <r>
    <x v="28"/>
    <m/>
    <x v="28"/>
    <x v="38"/>
    <s v="Q17698500002"/>
    <s v="CRV"/>
    <n v="1769850"/>
    <m/>
    <s v="NUMERO DE LIBRETA CUT: 00099021001 OPERACIÓN E75 TRANSFERENCIA DE LA CUENTA FISCAL BUN A LA CUT EN MN TRANSFERENCIA DE FONDOS A SOLICITUD DE: GOBIERNO AUTONOMO DEPARTAMENTAL DE ORURO, CITE: GAD-ORU/SDAFP/UF/ATCP/CE-0028/2023 CUENTA CUT 3987 LIBRETA NÂ° 00099021001 TGN-RECURSOS ORDINARIOS"/>
    <m/>
    <m/>
    <m/>
    <m/>
    <m/>
    <m/>
    <n v="0"/>
    <n v="2.8"/>
    <s v="NO_CONCILIADO"/>
  </r>
  <r>
    <x v="28"/>
    <m/>
    <x v="28"/>
    <x v="38"/>
    <s v="Q17698510002"/>
    <s v="CRV"/>
    <n v="1769851"/>
    <m/>
    <s v="NUMERO DE LIBRETA CUT: 00099021001 OPERACIÓN E75 TRANSFERENCIA DE LA CUENTA FISCAL BUN A LA CUT EN MN TRANSFERENCIA DE FONDOS A SOLICITUD DE: GOBIERNO AUTONOMO DEPARTAMENTAL DE ORURO, CITE: GAD-ORU/SDAFP/UF/ATCP/CE-0027/2023 CUENTA CUT 3987 LIBRETA NÂ° 00099021001 TGN-RECURSOS ORDINARIOS"/>
    <m/>
    <m/>
    <m/>
    <m/>
    <m/>
    <m/>
    <n v="0"/>
    <n v="52800"/>
    <s v="NO_CONCILIADO"/>
  </r>
  <r>
    <x v="28"/>
    <m/>
    <x v="28"/>
    <x v="38"/>
    <s v="Q17698520002"/>
    <s v="CRV"/>
    <n v="1769852"/>
    <m/>
    <s v="NUMERO DE LIBRETA CUT: 00099021001 OPERACIÓN E75 TRANSFERENCIA DE LA CUENTA FISCAL BUN A LA CUT EN MN TRANSFERENCIA DE FONDOS A SOLICITUD DE: GOBIERNO AUTONOMO DEPARTAMENTAL DE ORURO, CITE: GAD-ORU/SDAFP/UF/ATCP/CE-0026/2023 CUENTA CUT 3987 LIBRETA NÂ° 00099021001 TGN-RECURSOS ORDINARIOS"/>
    <m/>
    <m/>
    <m/>
    <m/>
    <m/>
    <m/>
    <n v="0"/>
    <n v="54400"/>
    <s v="NO_CONCILIADO"/>
  </r>
  <r>
    <x v="28"/>
    <m/>
    <x v="28"/>
    <x v="38"/>
    <s v="Q17698530002"/>
    <s v="CRV"/>
    <n v="1769853"/>
    <m/>
    <s v="NUMERO DE LIBRETA CUT: 00099021001 OPERACIÓN E75 TRANSFERENCIA DE LA CUENTA FISCAL BUN A LA CUT EN MN TRANSFERENCIA DE FONDOS A SOLICITUD DE: GOBIERNO AUTONOMO DEPARTAMENTAL DE ORURO, CITE: GAD-ORU/SDAFP/UF/ATCP/CE-0025/2023 CUENTA CUT 3987 LIBRETA NÂ° 00099021001 TGN-RECURSOS ORDINARIOS"/>
    <m/>
    <m/>
    <m/>
    <m/>
    <m/>
    <m/>
    <n v="0"/>
    <n v="54400"/>
    <s v="NO_CONCILIADO"/>
  </r>
  <r>
    <x v="28"/>
    <m/>
    <x v="28"/>
    <x v="38"/>
    <s v="Q17698540002"/>
    <s v="CRV"/>
    <n v="1769854"/>
    <m/>
    <s v="NUMERO DE LIBRETA CUT: 00099021001 OPERACIÓN E75 TRANSFERENCIA DE LA CUENTA FISCAL BUN A LA CUT EN MN TRANSFERENCIA DE FONDOS A SOLICITUD DE: GOBIERNO AUTONOMO DEPARTAMENTAL DE ORURO, CITE: GAD-ORU/SDAFP/UF/ATCP/CE-0024/2023 CUENTA CUT 3987 LIBRETA NÂ° 00099021001 TGN-RECURSOS ORDINARIOS,"/>
    <m/>
    <m/>
    <m/>
    <m/>
    <m/>
    <m/>
    <n v="0"/>
    <n v="54000"/>
    <s v="NO_CONCILIADO"/>
  </r>
  <r>
    <x v="28"/>
    <m/>
    <x v="28"/>
    <x v="38"/>
    <s v="Q17698550002"/>
    <s v="CRV"/>
    <n v="1769855"/>
    <m/>
    <s v="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
    <m/>
    <m/>
    <m/>
    <m/>
    <m/>
    <m/>
    <n v="0"/>
    <n v="35200"/>
    <s v="NO_CONCILIADO"/>
  </r>
  <r>
    <x v="28"/>
    <m/>
    <x v="28"/>
    <x v="38"/>
    <s v="Q17698560002"/>
    <s v="CRV"/>
    <n v="1769856"/>
    <m/>
    <s v="NUMERO DE LIBRETA CUT: 00099021001 OPERACIÓN E75 TRANSFERENCIA DE LA CUENTA FISCAL BUN A LA CUT EN MN TRANSFERENCIA DE FONDOS A SOLICITUD DE: GOBIERNO AUTONOMO MUNICIPAL DE CAIROMA CITE: GAMC/DESP/MAE/INMO NÂ°83/2023 CUENTA CUT 3987 LIBRETA NÂ° 00099021001 TGN-RECURSOS ORDINARIOS"/>
    <m/>
    <m/>
    <m/>
    <m/>
    <m/>
    <m/>
    <n v="0"/>
    <n v="317909.21000000002"/>
    <s v="NO_CONCILIADO"/>
  </r>
  <r>
    <x v="9"/>
    <m/>
    <x v="9"/>
    <x v="38"/>
    <s v="G21848460003"/>
    <s v="CVD"/>
    <n v="2184846"/>
    <m/>
    <s v="TRANSFERENCIA DE FONDOS AL EXTERIOR A SOLICITUD DE YACIMIENTOS PETROLIFEROS FISCALES BOLIVIANOS SEGUN SOLICITUD YPFB-0025-2023 REF: PAGO A REPRESENTACION DE YPFB EN ARGENTINA PARA CUBRIR GASTOS OPERATIVOS 1ER TRIMESTRE 2023 LIB. 00513012003 LBP-YPFB (2011349681373)"/>
    <m/>
    <m/>
    <m/>
    <m/>
    <m/>
    <m/>
    <n v="873.68"/>
    <n v="0"/>
    <s v="NO_CONCILIADO"/>
  </r>
  <r>
    <x v="9"/>
    <m/>
    <x v="9"/>
    <x v="38"/>
    <s v="G21848470003"/>
    <s v="CVD"/>
    <n v="2184847"/>
    <m/>
    <s v="TRANSFERENCIA DE FONDOS AL EXTERIOR A SOLICITUD DE YACIMIENTOS PETROLIFEROS FISCALES BOLIVIANOS SEGUN SOLICITUD YPFB-0026-2023 REF: PAGO A REPRESENTACION DE YPFB EN RIO DE JANEIRO BRASIL PARA CUBRIR GASTOS OPERATIVOS 1ER TRIMESTRE 2023 LIB. 00513012003 LBP-YPFB (2011349681373)"/>
    <m/>
    <m/>
    <m/>
    <m/>
    <m/>
    <m/>
    <n v="389.98"/>
    <n v="0"/>
    <s v="NO_CONCILIADO"/>
  </r>
  <r>
    <x v="27"/>
    <m/>
    <x v="27"/>
    <x v="38"/>
    <s v="G21849930001"/>
    <s v="CVD"/>
    <n v="2184993"/>
    <m/>
    <s v="COBRO COSTOS DE PAPELERIA POR REGULARIZACION DE TRANSFERENCIA DEL EXTERIOR POR ORDEN DE CONSULADO DE BOLIVIA EN CHILE IQUIQUE REF.: RECAUDACION GESTORIA CONSULAR ENERO 2023 LIB. 00010011102 MIN.RELACIONES EXTERIORES - GESTORIA CONSULAR LEY Nº 3108"/>
    <m/>
    <m/>
    <m/>
    <m/>
    <m/>
    <m/>
    <n v="50"/>
    <n v="0"/>
    <s v="NO_CONCILIADO"/>
  </r>
  <r>
    <x v="27"/>
    <m/>
    <x v="27"/>
    <x v="38"/>
    <s v="G21849950001"/>
    <s v="CVD"/>
    <n v="2184995"/>
    <m/>
    <s v="COBRO COSTOS DE PAPELERIA POR REGULARIZACION DE TRANSFERENCIA DEL EXTERIOR POR ORDEN DE CONSULADO GENERAL DE BOLIVIA WASHINGTON EE.UU REF.: RECAUDACIONES GESTORÍA CONSULAR POR EL MES DE ENERO 2023 LIB. 00010011102 MIN.RELACIONES EXTERIORES - GESTORIA CONSULAR LEY Nº 3108"/>
    <m/>
    <m/>
    <m/>
    <m/>
    <m/>
    <m/>
    <n v="50"/>
    <n v="0"/>
    <s v="NO_CONCILIADO"/>
  </r>
  <r>
    <x v="52"/>
    <m/>
    <x v="52"/>
    <x v="38"/>
    <s v="G21849970001"/>
    <s v="CVD"/>
    <n v="2184997"/>
    <m/>
    <s v="COBRO COSTOS DE PAPELERIA SEGUN TRANSFERENCIA DEL EXTERIOR POR ORDEN DE FASS COMERCIO DE PRODCUTOS QUIMICOS (BRAZIL RIBEIRAO PRETO) REF.: INV YLBGCOODV, YLBGCOODV VEX 34/35 LIB. 00597012001 RECURSOS PROPIOS VENTAS YLB"/>
    <m/>
    <m/>
    <m/>
    <m/>
    <m/>
    <m/>
    <n v="50"/>
    <n v="0"/>
    <s v="NO_CONCILIADO"/>
  </r>
  <r>
    <x v="56"/>
    <m/>
    <x v="56"/>
    <x v="38"/>
    <s v="G21849990001"/>
    <s v="CVD"/>
    <n v="2184999"/>
    <m/>
    <s v="COBRO COSTOS DE PAPELERIA SEGUN TRANSFERENCIA DEL EXTERIOR POR ORDEN DE CONSULADO DE BOLIVIA EN MADRID REF.: 484 CEDULAS DE IDENTIDAD CORRESPONDIENTES AL MES DE ENERO 8712 LIB. 00340012003 RECAUDACION EXTRANJERIA - C.I. -L.C."/>
    <m/>
    <m/>
    <m/>
    <m/>
    <m/>
    <m/>
    <n v="50"/>
    <n v="0"/>
    <s v="NO_CONCILIADO"/>
  </r>
  <r>
    <x v="9"/>
    <m/>
    <x v="9"/>
    <x v="38"/>
    <s v="S10552680001"/>
    <s v="COB"/>
    <n v="1055268"/>
    <m/>
    <s v="'COBRO DE'||ÚTILES DE ESCRITORIO POR EL COMPROBANTE NRO. 1055265 DE LA FECHA, S/G. NOTA CITE CITE PRS/GAFC-3496/2022 DE FECHA 16/12/2022 (HRE-TGL-19648) ENVIADO POR YACIMIENTOS PETROLIFEROS FISCALES BOLIVIANOS. DEBITO DE LA LIBRETA 00513022001 YPFB - OPERACIONES"/>
    <m/>
    <m/>
    <m/>
    <m/>
    <m/>
    <m/>
    <n v="50"/>
    <n v="0"/>
    <s v="NO_CONCILIADO"/>
  </r>
  <r>
    <x v="9"/>
    <m/>
    <x v="9"/>
    <x v="38"/>
    <s v="S10553050001"/>
    <s v="COB"/>
    <n v="1055305"/>
    <m/>
    <s v="'COBRO DE'||ÚTILES DE ESCRITORIO POR EL COMPROBANTE NRO.1055302 DE LA FECHA S/G. NOTA CITE PRS/GAFC-3496/2022 DE F.16.12.2022 (HRE-TGL-19648), ENVIADA POR YACIMIENTOS PETROLIFEROS FISCALES BOLIVIANOS DEBITO DE LA LIBRETA 00513022001 YPFB  OPERACIONES"/>
    <m/>
    <m/>
    <m/>
    <m/>
    <m/>
    <m/>
    <n v="50"/>
    <n v="0"/>
    <s v="NO_CONCILIADO"/>
  </r>
  <r>
    <x v="27"/>
    <m/>
    <x v="27"/>
    <x v="38"/>
    <s v="G21851530002"/>
    <s v="CRV"/>
    <n v="2185153"/>
    <m/>
    <s v="TRANSFERENCIA DEL EXTERIOR SEGUN SWIFT NO.3388 DE FECHA 28/02/2023 ORDENANTE: CONSULADO DE BOLIVIA EN BILBAO ESPAÑA REF.: RECAUDACIONES GESTORÍA CONSULAR POR EL MES DE ENERO DE 2023 MÁS SALDOS SUPERAVITARIOS GESTIÓN 2022 LIB. 00010011102 MIN.RELACIONES EXTERIORES - GESTORIA CONSULAR LEY Nº 3108"/>
    <m/>
    <m/>
    <m/>
    <m/>
    <m/>
    <m/>
    <n v="0"/>
    <n v="128784.22"/>
    <s v="NO_CONCILIADO"/>
  </r>
  <r>
    <x v="56"/>
    <m/>
    <x v="56"/>
    <x v="38"/>
    <s v="G21851550002"/>
    <s v="CRV"/>
    <n v="2185155"/>
    <m/>
    <s v="TRANSFERENCIA DEL EXTERIOR SEGUN SWIFT NO.3381 DE FECHA 28/02/2023 ORDENANTE: CONSULADO DE BOLIVIA EN MADRID REF.: 51 LIC.CONDUCIR CORRESPONDIENTE MES DE ENERO 3060 LIB. 00340012004 SEGIP-RECAUDACION EXTERIOR-LICENCIAS DE CONDUCIR"/>
    <m/>
    <m/>
    <m/>
    <m/>
    <m/>
    <m/>
    <n v="0"/>
    <n v="20785.8"/>
    <s v="NO_CONCILIADO"/>
  </r>
  <r>
    <x v="27"/>
    <m/>
    <x v="27"/>
    <x v="38"/>
    <s v="G21851540001"/>
    <s v="CVD"/>
    <n v="2185154"/>
    <m/>
    <s v="COBRO COSTOS DE PAPELERIA SEGUN TRANSFERENCIA DEL EXTERIOR POR ORDEN DE CONSULADO DE BOLIVIA EN BILBAO ESPAÑA REF.: RECAUDACIONES GESTORÍA CONSULAR POR EL MES DE ENERO DE 2023 MÁS SALDOS SUPERAVITARIOS GESTIÓN 2022 LIB. 00010011102 MIN.RELACIONES EXTERIORES - GESTORIA CONSULAR LEY Nº 3108"/>
    <m/>
    <m/>
    <m/>
    <m/>
    <m/>
    <m/>
    <n v="50"/>
    <n v="0"/>
    <s v="NO_CONCILIADO"/>
  </r>
  <r>
    <x v="56"/>
    <m/>
    <x v="56"/>
    <x v="38"/>
    <s v="G21851560001"/>
    <s v="CVD"/>
    <n v="2185156"/>
    <m/>
    <s v="COBRO COSTOS DE PAPELERIA SEGUN TRANSFERENCIA DEL EXTERIOR POR ORDEN DE CONSULADO DE BOLIVIA EN MADRID REF.: 51 LIC.CONDUCIR CORRESPONDIENTE MES DE ENERO 3060 LIB. 00340012003 RECAUDACION EXTRANJERIA - C.I. -L.C."/>
    <m/>
    <m/>
    <m/>
    <m/>
    <m/>
    <m/>
    <n v="50"/>
    <n v="0"/>
    <s v="NO_CONCILI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
  <r>
    <x v="0"/>
    <m/>
    <x v="0"/>
    <x v="0"/>
    <s v="S10514820001"/>
    <s v="RVL"/>
    <n v="22850"/>
    <m/>
    <s v="AJUSTE COMPLEMENTARIO POR REVALORIZACION SALDOS DE ACTIVOS DE RESERVA Y OBLIGACIONES MONEDA EXTRANJERA (DOLARES) Saldo MO = -88504383.87 ;Bs/Mo: 6.86000000000 ;Saldo Bs: -607140073.36"/>
    <m/>
    <m/>
    <m/>
    <m/>
    <n v="0"/>
    <n v="0"/>
    <n v="0.01"/>
    <n v="0"/>
    <s v="NO_CONCILIADO"/>
  </r>
  <r>
    <x v="1"/>
    <m/>
    <x v="1"/>
    <x v="1"/>
    <s v="D00228500012"/>
    <s v="CRV"/>
    <n v="2129338"/>
    <m/>
    <s v="REGULARIZACION DE TRANSFERENCIA DEL EXTERIOR SEGUN SWIFT NO.006 DE FECHA 05/01/2023 ORDENANTE: VICECONSULADO DEL ESTADO PLURINACIONAL BOLIVIA/30714531758/20604478. REF.: TRANSFERENCIA DE SALDO DEL PROGRAMA TSE DEL VICECONSULADO DE PILAR - ARGENTINA. LIB. 00099021001 TGN-RECURSOS ORDINARIOS-DOLARES AMERICANOS (5970)"/>
    <m/>
    <m/>
    <m/>
    <m/>
    <n v="0"/>
    <n v="2130.67"/>
    <n v="0"/>
    <n v="14616.4"/>
    <s v="NO_CONCILIADO"/>
  </r>
  <r>
    <x v="1"/>
    <m/>
    <x v="1"/>
    <x v="1"/>
    <s v="S10515570001"/>
    <s v="CRV"/>
    <n v="2129340"/>
    <m/>
    <s v="REGULARIZACION DE TRANSFERENCIA DEL EXTERIOR SEGUN SWIFT NO.013 DE FECHA 05/01/2023 ORDENANTE: VICECONSULADO DEL ESTADO PLURINACIONAL BOLIVIA/30714531758/20604478. REF.: TRANSFERENCIA DE SALDO DEL PROGRAMA TSE ML DEL VICECONSULADO DEL PILAR - ARG. (0462111013044274) LIB. 00099021001 TGN-RECURSOS ORDINARIOS-DOLARES AMERICANOS (5970)"/>
    <m/>
    <m/>
    <m/>
    <m/>
    <n v="0"/>
    <n v="166.85"/>
    <n v="0"/>
    <n v="1144.5899999999999"/>
    <s v="NO_CONCILIADO"/>
  </r>
  <r>
    <x v="0"/>
    <m/>
    <x v="0"/>
    <x v="2"/>
    <s v="G21293380002"/>
    <s v="RVL"/>
    <n v="22866"/>
    <m/>
    <s v="AJUSTE COMPLEMENTARIO POR REVALORIZACION SALDOS DE ACTIVOS DE RESERVA Y OBLIGACIONES MONEDA EXTRANJERA (DOLARES) Saldo MO = -70588398.15 ;Bs/Mo: 6.86000000000 ;Saldo Bs: -484236411.32"/>
    <m/>
    <m/>
    <m/>
    <m/>
    <n v="0"/>
    <n v="0"/>
    <n v="0.01"/>
    <n v="0"/>
    <s v="NO_CONCILIADO"/>
  </r>
  <r>
    <x v="0"/>
    <m/>
    <x v="0"/>
    <x v="3"/>
    <s v="G21293390001"/>
    <s v="RVL"/>
    <n v="22870"/>
    <m/>
    <s v="AJUSTE COMPLEMENTARIO POR REVALORIZACION SALDOS DE ACTIVOS DE RESERVA Y OBLIGACIONES MONEDA EXTRANJERA (DOLARES) Saldo MO = -70742946.23 ;Bs/Mo: 6.86000000000 ;Saldo Bs: -485296611.15"/>
    <m/>
    <m/>
    <m/>
    <m/>
    <n v="0"/>
    <n v="0"/>
    <n v="0.01"/>
    <n v="0"/>
    <s v="NO_CONCILIADO"/>
  </r>
  <r>
    <x v="2"/>
    <m/>
    <x v="2"/>
    <x v="4"/>
    <s v="G21293400002"/>
    <s v="CRV"/>
    <n v="1051940"/>
    <m/>
    <s v="||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
    <m/>
    <m/>
    <m/>
    <m/>
    <n v="0"/>
    <n v="943.11"/>
    <n v="0"/>
    <n v="6469.73"/>
    <s v="NO_CONCILIADO"/>
  </r>
  <r>
    <x v="0"/>
    <m/>
    <x v="0"/>
    <x v="5"/>
    <s v="G21293410001"/>
    <s v="RVL"/>
    <n v="22883"/>
    <m/>
    <s v="AJUSTE COMPLEMENTARIO POR REVALORIZACION SALDOS DE ACTIVOS DE RESERVA Y OBLIGACIONES MONEDA EXTRANJERA (DOLARES) Saldo MO = -67934961.76 ;Bs/Mo: 6.86000000000 ;Saldo Bs: -466033837.68"/>
    <m/>
    <m/>
    <m/>
    <m/>
    <n v="0"/>
    <n v="0"/>
    <n v="0.01"/>
    <n v="0"/>
    <s v="NO_CONCILIADO"/>
  </r>
  <r>
    <x v="3"/>
    <m/>
    <x v="3"/>
    <x v="6"/>
    <s v="D00228660013"/>
    <s v="CRV"/>
    <n v="1052369"/>
    <m/>
    <s v="||TRANSFERENCIA DE FONDOS SEGÚN NOTA CITE: MEFP/VTCP/DGCP/UODP/N°73/2023 DE LA FECHA ENVIADA POR EL MINISTERIO DE ECONOMÍA Y FINANZAS PÚBLICAS. PAGO CUOTA PARTE DEL CRÉDITO IDA 3507-BO A CARGO DEL FNDR - VENCIMIENTO DE 15 DE ENERO DE 2023 (HRE-TSO-93) ABONO A LA CUT EN ME, LIBRETA N° 00099021001 &quot;TGN-RECURSOS ORDINARIOS-DÓLARES AMERICANOS (5970)&quot;"/>
    <m/>
    <m/>
    <m/>
    <m/>
    <n v="0"/>
    <n v="13767.24"/>
    <n v="0"/>
    <n v="94443.27"/>
    <s v="NO_CONCILIADO"/>
  </r>
  <r>
    <x v="3"/>
    <m/>
    <x v="3"/>
    <x v="6"/>
    <s v="D00228700015"/>
    <s v="CRV"/>
    <n v="1052368"/>
    <m/>
    <s v="||TRANSFERENCIA DE FONDOS SEGÚN NOTA CITE: MEFP/VTCP/DGCP/UODP/N°73/2023 DE LA FECHA ENVIADA POR EL MINISTERIO DE ECONOMÍA Y FINANZAS PÚBLICAS. PAGO CUOTA PARTE DEL CRÉDITO IDA 3507-BO A CARGO DEL FNDR - VENCIMIENTO DE 15 DE ENERO DE 2023 (HRE-TSO-93) ABONO A LA CUT EN ME, LIBRETA N° 00099021001 &quot;TGN-RECURSOS ORDINARIOS-DÓLARES AMERICANOS (5970)&quot;"/>
    <m/>
    <m/>
    <m/>
    <m/>
    <n v="0"/>
    <n v="36399.870000000003"/>
    <n v="0"/>
    <n v="249703.11"/>
    <s v="NO_CONCILIADO"/>
  </r>
  <r>
    <x v="0"/>
    <m/>
    <x v="0"/>
    <x v="6"/>
    <s v="S10519400002"/>
    <s v="RVL"/>
    <n v="22887"/>
    <m/>
    <s v="AJUSTE COMPLEMENTARIO POR REVALORIZACION SALDOS DE ACTIVOS DE RESERVA Y OBLIGACIONES MONEDA EXTRANJERA (DOLARES) Saldo MO = -67944358.15 ;Bs/Mo: 6.86000000000 ;Saldo Bs: -466098296.90"/>
    <m/>
    <m/>
    <m/>
    <m/>
    <n v="0"/>
    <n v="0"/>
    <n v="0"/>
    <n v="0.01"/>
    <s v="NO_CONCILIADO"/>
  </r>
  <r>
    <x v="3"/>
    <m/>
    <x v="3"/>
    <x v="7"/>
    <s v="D00228830008"/>
    <s v="NTI"/>
    <n v="16920"/>
    <m/>
    <s v="PAGO A BID PRÉSTAMO 3797/BL-BO VCTO. 15-01-2023 POR CUENTA DE TGN , NTI. 016920 VALOR 17-01-2023 INTERESES USD 1.125,65 CTA. 5970 CUENTA UNICA DEL TESORO DOLARES AMERICANOS LIB. 00099021001"/>
    <m/>
    <m/>
    <m/>
    <m/>
    <n v="1125.6500000000001"/>
    <n v="0"/>
    <n v="7721.96"/>
    <n v="0"/>
    <s v="NO_CONCILIADO"/>
  </r>
  <r>
    <x v="3"/>
    <m/>
    <x v="3"/>
    <x v="7"/>
    <s v="S10523690002"/>
    <s v="NTI"/>
    <n v="16954"/>
    <m/>
    <s v="PAGO A IDA PRÉSTAMO 5745-BO VCTO. 15-01-2023 POR CUENTA DE TGN , NTI. 016954 VALOR 17-01-2023 CAPITAL USD 37.574,33 CTA. 5970 CUENTA UNICA DEL TESORO DOLARES AMERICANOS LIB. 00099021001"/>
    <m/>
    <m/>
    <m/>
    <m/>
    <n v="37574.33"/>
    <n v="0"/>
    <n v="257759.9"/>
    <n v="0"/>
    <s v="NO_CONCILIADO"/>
  </r>
  <r>
    <x v="0"/>
    <m/>
    <x v="0"/>
    <x v="8"/>
    <s v="S10523680002"/>
    <s v="RVL"/>
    <n v="22895"/>
    <m/>
    <s v="AJUSTE COMPLEMENTARIO POR REVALORIZACION SALDOS DE ACTIVOS DE RESERVA Y OBLIGACIONES MONEDA EXTRANJERA (DOLARES) Saldo MO = -19257980.59 ;Bs/Mo: 6.86000000000 ;Saldo Bs: -132109746.84"/>
    <m/>
    <m/>
    <m/>
    <m/>
    <n v="0"/>
    <n v="0"/>
    <n v="0"/>
    <n v="0.01"/>
    <s v="NO_CONCILIADO"/>
  </r>
  <r>
    <x v="0"/>
    <m/>
    <x v="0"/>
    <x v="9"/>
    <s v="D00228870007"/>
    <s v="RVL"/>
    <n v="22899"/>
    <m/>
    <s v="AJUSTE COMPLEMENTARIO POR REVALORIZACION SALDOS DE ACTIVOS DE RESERVA Y OBLIGACIONES MONEDA EXTRANJERA (DOLARES) Saldo MO = -20068348.70 ;Bs/Mo: 6.86000000000 ;Saldo Bs: -137668872.09"/>
    <m/>
    <m/>
    <m/>
    <m/>
    <n v="0"/>
    <n v="0"/>
    <n v="0.01"/>
    <n v="0"/>
    <s v="NO_CONCILIADO"/>
  </r>
  <r>
    <x v="3"/>
    <m/>
    <x v="3"/>
    <x v="10"/>
    <s v="G21406080002"/>
    <s v="DEV"/>
    <n v="16976"/>
    <m/>
    <s v="PAGO A EXIMBANK CHINA POPUL PRÉSTAMO PBC 2016 (38) 426 VCTO. 21-01-2023 POR CUENTA DE TGN , NTI. 016976 VALOR 20-01-2023 INTERESES USD 5.128.030,21 COMISIONES USD 70.974,44 CTA. 5970 CUENTA UNICA DEL TESORO DOLARES AMERICANOS LIB. 00099021001 REF. COMISION DEL BANQUERO"/>
    <m/>
    <m/>
    <m/>
    <m/>
    <n v="10"/>
    <n v="0"/>
    <n v="68.599999999999994"/>
    <n v="0"/>
    <s v="NO_CONCILIADO"/>
  </r>
  <r>
    <x v="3"/>
    <m/>
    <x v="3"/>
    <x v="10"/>
    <s v="G21418230001"/>
    <s v="NTI"/>
    <n v="16976"/>
    <m/>
    <s v="PAGO A EXIMBANK CHINA POPUL PRÉSTAMO PBC 2016 (38) 426 VCTO. 21-01-2023 POR CUENTA DE TGN , NTI. 016976 VALOR 20-01-2023 INTERESES USD 5.128.030,21 COMISIONES USD 70.974,44 CTA. 5970 CUENTA UNICA DEL TESORO DOLARES AMERICANOS LIB. 00099021001"/>
    <m/>
    <m/>
    <m/>
    <m/>
    <n v="5199004.6500000004"/>
    <n v="0"/>
    <n v="35665171.899999999"/>
    <n v="0"/>
    <s v="NO_CONCILIADO"/>
  </r>
  <r>
    <x v="3"/>
    <m/>
    <x v="3"/>
    <x v="10"/>
    <s v="G21418370001"/>
    <s v="DEV"/>
    <n v="16960"/>
    <m/>
    <s v="PAGO A EXIMBANK CHINA POPUL PRÉSTAMO PBC 2016 (22) 410 VCTO. 21-01-2023 POR CUENTA DE TGN , NTI. 016960 VALOR 20-01-2023 CAPITAL USD 10.752.500,00 INTERESES USD 2.870.032,01 COMISIONES USD 71.233,55 CTA. 5970 CUENTA UNICA DEL TESORO DOLARES AMERICANOS LIB. 00099021001 REF. COMISION DEL BANQUERO"/>
    <m/>
    <m/>
    <m/>
    <m/>
    <n v="10"/>
    <n v="0"/>
    <n v="68.599999999999994"/>
    <n v="0"/>
    <s v="NO_CONCILIADO"/>
  </r>
  <r>
    <x v="4"/>
    <m/>
    <x v="4"/>
    <x v="10"/>
    <s v="G21433340002"/>
    <s v="CRV"/>
    <n v="1052627"/>
    <m/>
    <s v="'TRANSFERENCIA'||RECIBIDA DEL EXTERIOR SEGÚN MENSAJE SWIFT N° 1040-1039 (REM EXT) DE FECHA 20-01-2023 POR DESEMBOLSO DEL BEI PRÉSTAMO FI N° 88662 LIBRETA N° 00086077006 MMAYA-$US PROGRAMA MIAGUA FASE V - BEI FI N° 88662"/>
    <m/>
    <m/>
    <m/>
    <m/>
    <n v="0"/>
    <n v="475877.97"/>
    <n v="0"/>
    <n v="3264522.87"/>
    <s v="NO_CONCILIADO"/>
  </r>
  <r>
    <x v="3"/>
    <m/>
    <x v="3"/>
    <x v="10"/>
    <s v="G21433360002"/>
    <s v="DEV"/>
    <n v="16977"/>
    <m/>
    <s v="PAGO A EXIMBANK CHINA POPUL PRÉSTAMO PBC 2015 (08) 350 VCTO. 21-01-2023 POR CUENTA DE TGN , NTI. 016977 VALOR 20-01-2023 USD 7.612.031,64 CTA. 5970 CUENTA UNICA DEL TESORO DOLARES AMERICANOS LIB. 00099021001 REF. COMISION DEL BANQUERO"/>
    <m/>
    <m/>
    <m/>
    <m/>
    <n v="10"/>
    <n v="0"/>
    <n v="68.599999999999994"/>
    <n v="0"/>
    <s v="NO_CONCILIADO"/>
  </r>
  <r>
    <x v="4"/>
    <m/>
    <x v="4"/>
    <x v="10"/>
    <s v="D00228950012"/>
    <s v="COB"/>
    <n v="1052627"/>
    <m/>
    <s v="'TRANSFERENCIA'||RECIBIDA DEL EXTERIOR SEGÚN MENSAJE SWIFT N° 1040-1039 (REM EXT) DE FECHA 20-01-2023 POR DESEMBOLSO DEL BEI PRÉSTAMO FI N° 88662 LIBRETA N° 00086077006 MMAYA-$US PROGRAMA MIAGUA FASE V - BEI FI N° 88662 REF.: ÚTILES DE ESCRITORIO"/>
    <m/>
    <m/>
    <m/>
    <m/>
    <n v="7.29"/>
    <n v="0"/>
    <n v="50.01"/>
    <n v="0"/>
    <s v="NO_CONCILIADO"/>
  </r>
  <r>
    <x v="0"/>
    <m/>
    <x v="0"/>
    <x v="10"/>
    <s v="D00228990011"/>
    <s v="RVL"/>
    <n v="22903"/>
    <m/>
    <s v="AJUSTE COMPLEMENTARIO POR REVALORIZACION SALDOS DE ACTIVOS DE RESERVA Y OBLIGACIONES MONEDA EXTRANJERA (DOLARES) Saldo MO = -42067613.08 ;Bs/Mo: 6.86000000000 ;Saldo Bs: -288583825.72"/>
    <m/>
    <m/>
    <m/>
    <m/>
    <n v="0"/>
    <n v="0"/>
    <n v="0"/>
    <n v="0.01"/>
    <s v="NO_CONCILIADO"/>
  </r>
  <r>
    <x v="5"/>
    <m/>
    <x v="5"/>
    <x v="11"/>
    <s v="G21461360008"/>
    <s v="CRV"/>
    <n v="1052791"/>
    <m/>
    <s v="'TRANSFERENCIA'||RECIBIDA DEL EXTERIOR SEGUN MENSAJE SWIFT N° 1160 DE LA FECHA (REM.EXT.) POR DESEMBOLSO DE AFD PRESTAMO CBO 1009 01 J REF..AOPVI23024010067 LIBRETA NRO. 00514017005 ENDE-USD-PROY. CONST. PLANTA SOLAR ORURO"/>
    <m/>
    <m/>
    <m/>
    <m/>
    <n v="0"/>
    <n v="3297521.02"/>
    <n v="0"/>
    <n v="22620994.199999999"/>
    <s v="NO_CONCILIADO"/>
  </r>
  <r>
    <x v="5"/>
    <m/>
    <x v="5"/>
    <x v="11"/>
    <s v="G21461360001"/>
    <s v="COB"/>
    <n v="1052791"/>
    <m/>
    <s v="'TRANSFERENCIA'||RECIBIDA DEL EXTERIOR SEGUN MENSAJE SWIFT N° 1160 DE LA FECHA (REM.EXT.) POR DESEMBOLSO DE AFD PRESTAMO CBO 1009 01 J REF..AOPVI23024010067 LIBRETA NRO. 00514017005 ENDE-USD-PROY. CONST. PLANTA SOLAR ORURO REF.. UTILES DE ESCRITORIO"/>
    <m/>
    <m/>
    <m/>
    <m/>
    <n v="7.29"/>
    <n v="0"/>
    <n v="50.01"/>
    <n v="0"/>
    <s v="NO_CONCILIADO"/>
  </r>
  <r>
    <x v="0"/>
    <m/>
    <x v="0"/>
    <x v="11"/>
    <s v="G21461350008"/>
    <s v="RVL"/>
    <n v="22907"/>
    <m/>
    <s v="AJUSTE COMPLEMENTARIO POR REVALORIZACION SALDOS DE ACTIVOS DE RESERVA Y OBLIGACIONES MONEDA EXTRANJERA (DOLARES) Saldo MO = -46212272.68 ;Bs/Mo: 6.86000000000 ;Saldo Bs: -317016190.59"/>
    <m/>
    <m/>
    <m/>
    <m/>
    <n v="0"/>
    <n v="0"/>
    <n v="0.01"/>
    <n v="0"/>
    <s v="NO_CONCILIADO"/>
  </r>
  <r>
    <x v="0"/>
    <m/>
    <x v="0"/>
    <x v="12"/>
    <s v="S10526270002"/>
    <s v="RVL"/>
    <n v="22911"/>
    <m/>
    <s v="AJUSTE COMPLEMENTARIO POR REVALORIZACION SALDOS DE ACTIVOS DE RESERVA Y OBLIGACIONES MONEDA EXTRANJERA (DOLARES) Saldo MO = -50644910.48 ;Bs/Mo: 6.86000000000 ;Saldo Bs: -347424085.88"/>
    <m/>
    <m/>
    <m/>
    <m/>
    <n v="0"/>
    <n v="0"/>
    <n v="0"/>
    <n v="0.01"/>
    <s v="NO_CONCILIADO"/>
  </r>
  <r>
    <x v="0"/>
    <m/>
    <x v="0"/>
    <x v="13"/>
    <s v="G21462630008"/>
    <s v="RVL"/>
    <n v="22916"/>
    <m/>
    <s v="AJUSTE COMPLEMENTARIO POR REVALORIZACION SALDOS DE ACTIVOS DE RESERVA Y OBLIGACIONES MONEDA EXTRANJERA (DOLARES) Saldo MO = -45509450.29 ;Bs/Mo: 6.86000000000 ;Saldo Bs: -312194828.98"/>
    <m/>
    <m/>
    <m/>
    <m/>
    <n v="0"/>
    <n v="0"/>
    <n v="0"/>
    <n v="0.01"/>
    <s v="NO_CONCILIADO"/>
  </r>
  <r>
    <x v="6"/>
    <m/>
    <x v="6"/>
    <x v="14"/>
    <s v="S10526270003"/>
    <s v="DVD"/>
    <n v="17595"/>
    <m/>
    <s v="TRANSFERENCIA DE FONDOS AL EXTERIOR A SOLICITUD DE SERVICIO DESARROLLO EMPRESAS PUBLICAS PRODUCTIVAS SEGUN SOLICITUD 17595 REF: TRANSFERENCIA INTERNACIONAL DE PAGO A LA EMPRESA S.A.S AT2E POR LA ADQUISICION DE EQUIPO DE MEDICION DE ESPESORES Y REPUESTOS PARA ENVASES DE VIDRIO PARA LABORATORIO DE CON LIB. 00132072001 ENVIBOL - VENTAS AL EXTERIOR POR DIFERENCIAL CAMBIARIO"/>
    <m/>
    <m/>
    <m/>
    <m/>
    <n v="16.54"/>
    <n v="0"/>
    <n v="113.46"/>
    <n v="0"/>
    <s v="NO_CONCILIADO"/>
  </r>
  <r>
    <x v="3"/>
    <m/>
    <x v="3"/>
    <x v="14"/>
    <s v="D00229030009"/>
    <s v="NTI"/>
    <n v="1053092"/>
    <m/>
    <s v="||PAGO A EXIMBANK CHINA POPULAR PRESTAMO PBC 2015 (08) 350 VCTO 21-01-2023 POR CUENTA DE TGN, VALOR 27-01-2023 USD 23.918.770,20 CTA. 5970 CUENTA ÚNICA DEL TESORO DOLARES AMERICANOS LIB. 00099021001"/>
    <m/>
    <m/>
    <m/>
    <m/>
    <n v="23918770.199999999"/>
    <n v="0"/>
    <n v="164082763.56999999"/>
    <n v="0"/>
    <s v="NO_CONCILIADO"/>
  </r>
  <r>
    <x v="3"/>
    <m/>
    <x v="3"/>
    <x v="14"/>
    <s v="G21471980001"/>
    <s v="DEV"/>
    <n v="1053092"/>
    <m/>
    <s v="||PAGO A EXIMBANK CHINA POPULAR PRESTAMO PBC 2015 (08) 350 VCTO 21-01-2023 POR CUENTA DE TGN, VALOR 27-01-2023 USD 23.918.770,20 CTA.5970 CUENTA ÚNICA DEL TESORO DOLARES AMERICANOS LIB. 00099021001 REF. COMISIONES DEL BANQUERO"/>
    <m/>
    <m/>
    <m/>
    <m/>
    <n v="10"/>
    <n v="0"/>
    <n v="68.599999999999994"/>
    <n v="0"/>
    <s v="NO_CONCILIADO"/>
  </r>
  <r>
    <x v="0"/>
    <m/>
    <x v="0"/>
    <x v="14"/>
    <s v="G21471990001"/>
    <s v="RVL"/>
    <n v="22921"/>
    <m/>
    <s v="AJUSTE COMPLEMENTARIO POR REVALORIZACION SALDOS DE ACTIVOS DE RESERVA Y OBLIGACIONES MONEDA EXTRANJERA (DOLARES) Saldo MO = -90528175.22 ;Bs/Mo: 6.86000000000 ;Saldo Bs: -621023282.02"/>
    <m/>
    <m/>
    <m/>
    <m/>
    <n v="0"/>
    <n v="0"/>
    <n v="0.01"/>
    <n v="0"/>
    <s v="NO_CONCILIADO"/>
  </r>
  <r>
    <x v="3"/>
    <m/>
    <x v="3"/>
    <x v="15"/>
    <s v="S10527910002"/>
    <s v="NTI"/>
    <n v="17060"/>
    <m/>
    <s v="PAGO A AFD PRÉSTAMO CBO 1020 01 B VCTO. 31-01-2023 POR CUENTA DE TGN , NTI. 017060 VALOR 31-01-2023 INTERESES EUR 290.106,66 COMISIONES EUR 13.161,39 CTA. 5970 CUENTA UNICA DEL TESORO DOLARES AMERICANOS LIB. 00099021001"/>
    <m/>
    <m/>
    <m/>
    <m/>
    <n v="329166.96999999997"/>
    <n v="0"/>
    <n v="2258085.41"/>
    <n v="0"/>
    <s v="NO_CONCILIADO"/>
  </r>
  <r>
    <x v="0"/>
    <m/>
    <x v="0"/>
    <x v="15"/>
    <s v="S10527910003"/>
    <s v="RVL"/>
    <n v="22929"/>
    <m/>
    <s v="AJUSTE COMPLEMENTARIO POR REVALORIZACION SALDOS DE ACTIVOS DE RESERVA Y OBLIGACIONES MONEDA EXTRANJERA (DOLARES) Saldo MO = -41505968.10 ;Bs/Mo: 6.86000000000 ;Saldo Bs: -284730941.19"/>
    <m/>
    <m/>
    <m/>
    <m/>
    <n v="0"/>
    <n v="0"/>
    <n v="0.02"/>
    <n v="0"/>
    <s v="NO_CONCILIADO"/>
  </r>
  <r>
    <x v="7"/>
    <m/>
    <x v="7"/>
    <x v="16"/>
    <s v="D00229070009"/>
    <s v="BOD"/>
    <n v="2094657"/>
    <m/>
    <s v="00099021001 DEPOSITO DE EFECTIVO, DEPOSITANTE: FABIOLA GABY VASQUEZ CORDERO, CONCEPTO: DEVOLUCIÓN DE SALDOS NO EJECUTADOS FASE VOTO EN EL EXTERIOR 2019 - OEPB, CUENTA DE DEPOSITO: CUENTA UNICA DEL TESORO EN DOLARES AMERICANOS"/>
    <m/>
    <m/>
    <m/>
    <m/>
    <n v="0"/>
    <n v="324.25"/>
    <n v="0"/>
    <n v="2224.36"/>
    <s v="NO_CONCILIADO"/>
  </r>
  <r>
    <x v="7"/>
    <m/>
    <x v="7"/>
    <x v="16"/>
    <s v="G21495100003"/>
    <s v="BOD"/>
    <n v="2094703"/>
    <m/>
    <s v="00099021001 DEPOSITO DE EFECTIVO, DEPOSITANTE: CONSULADO GENERAL DE BOLIVIA EN SAO PAULO BRASIL, CONCEPTO: DEVOLUCION DE SALDOS NO EJECUTADOS, CONSULADO DE BOLIVIA EN SAO PAULO, VOTO EN EL EXTERIOR,TSE, CUENTA DE DEPOSITO: CUENTA UNICA DEL TESORO EN DOLARES AMERICANOS"/>
    <m/>
    <m/>
    <m/>
    <m/>
    <n v="0"/>
    <n v="21"/>
    <n v="0"/>
    <n v="144.06"/>
    <s v="NO_CONCILIADO"/>
  </r>
  <r>
    <x v="8"/>
    <m/>
    <x v="8"/>
    <x v="17"/>
    <s v="G21498060001"/>
    <s v="DVD"/>
    <n v="17623"/>
    <m/>
    <s v="TRANSFERENCIA DE FONDOS AL EXTERIOR A SOLICITUD DE MINISTERIO DE ECONOMIA Y FINANZAS PUBLICAS SEGUN SOLICITUD 17623 REF: PAGO A FAVOR DE LUXEMBOURG STOCK EXCHANGE - BANK BCEE, POR RENOVACION ANUAL DEL CODIGO DE IDENTIFICADOR LEGAL DE ENTIDAD LEI, PERIODO DEL 06/12/2022 AL 05/12/2023, SEGUN MEFP/VTCP LIB. 00099021001 TGN-RECURSOS ORDINARIOS-DOLARES AMERICANOS (5970) POR DIFERENCIAL CAMBIARIO"/>
    <m/>
    <m/>
    <m/>
    <m/>
    <n v="0.15"/>
    <n v="0"/>
    <n v="1.03"/>
    <n v="0"/>
    <s v="NO_CONCILIADO"/>
  </r>
  <r>
    <x v="4"/>
    <m/>
    <x v="4"/>
    <x v="18"/>
    <s v="D00229110011"/>
    <s v="CRV"/>
    <n v="1053603"/>
    <m/>
    <s v="||REGULARIZACIÓN DEL COMPROBANTE N° 1053576 DE 01/02/2023. TRANSFERENCIA RECIBIDA DEL EXTERIOR SEGÚN MENSAJES SWIFT N° 1735-1733 DE FECHA 01/02/2023 POR DESEMBOLSO DE DONACIÓN EXTERNA FINANCIADA POR LA CAF. LIBRETA N° 00086108004 MMAYA-UCP-PPCR-PROYECTOS CAF USD"/>
    <m/>
    <m/>
    <m/>
    <m/>
    <n v="0"/>
    <n v="126185.39"/>
    <n v="0"/>
    <n v="865631.78"/>
    <s v="NO_CONCILIADO"/>
  </r>
  <r>
    <x v="4"/>
    <m/>
    <x v="4"/>
    <x v="18"/>
    <s v="G21503430001"/>
    <s v="COB"/>
    <n v="1053604"/>
    <m/>
    <s v="||COBRO DE ÚTILES DE ESCRITORIO POR TRANSFERENCIA RECIBIDA DEL EXTERIOR SEGÚN MENSAJES SWIFT N° 1735-1733 DE FECHA 01/02/2023 POR DESEMBOLSO DE DONACIÓN EXTERNA FINANCIADA POR LA CAF. LIBRETA N°00086108004 MMAYA-UCP-PPCR-PROYECTOS CAF USD REF.: ÚTILES DE ESCRITORIO"/>
    <m/>
    <m/>
    <m/>
    <m/>
    <n v="7.29"/>
    <n v="0"/>
    <n v="50.01"/>
    <n v="0"/>
    <s v="NO_CONCILIADO"/>
  </r>
  <r>
    <x v="9"/>
    <m/>
    <x v="9"/>
    <x v="19"/>
    <s v="G21503420001"/>
    <s v="CRV"/>
    <n v="1053708"/>
    <m/>
    <s v="||REGISTRO DEVOLUCION DE FONDOS LC I-2022-22 P/C CEASS A/F BRAWN LABORATORIES LIMITED,S/G NOTA CEASS/UAF/CONTA/NOT-EXT 9/2023,30/01/2023. LIB.00099021001 TGN-RECURSOS ORDINARIOS-DOLARES AMERICANOS (5970) REF.:DEV.SLDO.NO UTIL.LC I-2022-22"/>
    <m/>
    <m/>
    <m/>
    <m/>
    <n v="0"/>
    <n v="108189"/>
    <n v="0"/>
    <n v="742176.54"/>
    <s v="NO_CONCILIADO"/>
  </r>
  <r>
    <x v="10"/>
    <m/>
    <x v="10"/>
    <x v="20"/>
    <s v="G21503440001"/>
    <s v="COB"/>
    <n v="1053795"/>
    <m/>
    <s v="'COBRO DE'||UTILES DE ESCRITORIO POR EL COMPROBANTE N° 1053793 DE LA FECHA, S/G. NOTA CITE: RIBB/UAF/SCO N°041/22 DE FECHA 7/72022 (HRE-TGL-10413) ENVIADA POR EL REGISTRO INTERNACIONAL BOLIVIANO DE BUQUES. DEBITO DE LA LIBRETA 00020061101 MIN.DEF.-RIBB-INGRESOS VARIOS USD, COBRO DE UTILES DE ESCRITORIO."/>
    <m/>
    <m/>
    <m/>
    <m/>
    <n v="7.29"/>
    <n v="0"/>
    <n v="50.01"/>
    <n v="0"/>
    <s v="NO_CONCILIADO"/>
  </r>
  <r>
    <x v="11"/>
    <m/>
    <x v="11"/>
    <x v="20"/>
    <s v="S10529500002"/>
    <s v="CRV"/>
    <n v="1053799"/>
    <m/>
    <s v="||TRANSFERENCIA DE FONDOS S/G MENSAJES SWIFT NROS. 2019 Y 2018 DE LA FECHA. Y NOTA CITE ABE-DGE 431/2022 DE LA AGENCIA BOLIVIANA ESPACIAL (HRE-TGL-8147) (SECTOR PÚBLICO - SERVICIOS) A LA LIB.00585012001-ABE VENTA DE SERVICIOS DE COMUNICACIÓN EN M/E; P/CTA DE CHINA GREAT WALL INDUS"/>
    <m/>
    <m/>
    <m/>
    <m/>
    <n v="0"/>
    <n v="462190.5"/>
    <n v="0"/>
    <n v="3170626.83"/>
    <s v="NO_CONCILIADO"/>
  </r>
  <r>
    <x v="3"/>
    <m/>
    <x v="3"/>
    <x v="20"/>
    <s v="D00229160012"/>
    <s v="NTI"/>
    <n v="1053789"/>
    <m/>
    <s v="||COMPLEMENTO AL PAGO REALIZADO A EXIMBANK CHINA POPULAR PRÉSTAMO PBC 2015 (08) 350 VCTO 21-01-2023 POR CUENTA DE TGN, SEGÚN NOTA MEFP/VTCP/DGCP/UODP/N° 137/2023 DE FECHA 03-02-2023, VALOR 06-02-2023 USD 32.895,22. CTA. 5970 CUENTA ÚNICA DEL TESORO DOLARES AMERICANOS LIB. 00099021001"/>
    <m/>
    <m/>
    <m/>
    <m/>
    <n v="32895.22"/>
    <n v="0"/>
    <n v="225661.21"/>
    <n v="0"/>
    <s v="NO_CONCILIADO"/>
  </r>
  <r>
    <x v="3"/>
    <m/>
    <x v="3"/>
    <x v="20"/>
    <s v="G21518430001"/>
    <s v="NTI"/>
    <n v="1053797"/>
    <m/>
    <s v="||COMPLEMENTO AL PAGO REALIZADO A EXIMBANK CHINA POPULAR PRÉSTAMO PBC 2016 (22) 410 VCTO 21-01-2023 POR CUENTA DE TGN, SEGÚN NOTA MEFP/VTCP/DGCP/UODP/N° 137/2023 DE FECHA 03-02-2023, VALOR 06-02-2023 USD 33.993,70. CTA. 5970 CUENTA ÚNICA DEL TESORO DOLARES AMERICANOS LIB. 00099021001"/>
    <m/>
    <m/>
    <m/>
    <m/>
    <n v="33993.699999999997"/>
    <n v="0"/>
    <n v="233196.78"/>
    <n v="0"/>
    <s v="NO_CONCILIADO"/>
  </r>
  <r>
    <x v="12"/>
    <m/>
    <x v="12"/>
    <x v="21"/>
    <s v="G21521550003"/>
    <s v="CRV"/>
    <n v="2164145"/>
    <m/>
    <s v="TRANSFERENCIA RECIBIDA DEL EXTERIOR SEGÚN MENSAJES SWIFT Nos. 2084-2083 (REM.EXT.) DE FECHA 07-02-2023 POR DESEMBOLSO DE BIRF PRÉSTAMO BIRF 8648-BO 34 LIBRETA N° 00291084302 ABC-USD-BM PROY CORREDOR DE INTEGRACION CARRETERAS"/>
    <m/>
    <m/>
    <m/>
    <m/>
    <n v="0"/>
    <n v="9248500"/>
    <n v="0"/>
    <n v="63444710"/>
    <s v="NO_CONCILIADO"/>
  </r>
  <r>
    <x v="3"/>
    <m/>
    <x v="3"/>
    <x v="22"/>
    <s v="S10530920001"/>
    <s v="CRV"/>
    <n v="2165376"/>
    <m/>
    <s v="PAGO PRÉSTAMO BID 939-SF-BO VCTO. 08-02-2023 POR CUENTA DE BANCO DE DESARROLLO , VALOR 08-02-2023 CAPITAL USD 651.382,87 INTERESES USD 105.077,87 LIBRETA NRO. 00099021001 TGN - RECURSOS ORDINARIOS DOLARES AMERICANOS - 5970 ALIVIO MDRI"/>
    <m/>
    <m/>
    <m/>
    <m/>
    <n v="0"/>
    <n v="105077.87"/>
    <n v="0"/>
    <n v="720834.19"/>
    <s v="NO_CONCILIADO"/>
  </r>
  <r>
    <x v="4"/>
    <m/>
    <x v="4"/>
    <x v="22"/>
    <s v="S10530920004"/>
    <s v="CRV"/>
    <n v="1053970"/>
    <m/>
    <s v="||REGULARIZACION DE NUESTRA OPERACION NRO.1052127 DE FECHA 13/1/2023 EN ATENCION A NOTA MMYA/DGAA N°045/2023 DE FECHA 7/2/2023 (HRE-TGL-2370) ENVIADO POR EL MMAYA Y COMPROBANTE DE TESORERIA N°2090845 DE F.8/2/2023. A LA LIB.N°00086018023 MMAYA-$US-ONUDI-FORTAL.GEST.ECO.DE COP EN LOS RAEE.P/CTA UNITED NATIONS INDUS"/>
    <m/>
    <m/>
    <m/>
    <m/>
    <n v="0"/>
    <n v="19250"/>
    <n v="0"/>
    <n v="132055"/>
    <s v="NO_CONCILIADO"/>
  </r>
  <r>
    <x v="13"/>
    <m/>
    <x v="13"/>
    <x v="23"/>
    <s v="D00229210012"/>
    <s v="CRV"/>
    <n v="1054010"/>
    <m/>
    <s v="||REGULARIZACION DEL COMP. G-2151187 DEL 26/01/2023, SEGUN NOTA NE/VESFP/DGESU NO.0157/2023 DEL 7/02/2023 DEL MIN.EDUCACIÓN REF.: SOBREPAGO DE LA GESTION 2020 LIB.00099021001 TGN-RECURSOS ORDINARIOS -DÓLARES AMERICANOS SOBREPAGO GESTION 2020,"/>
    <m/>
    <m/>
    <m/>
    <m/>
    <n v="0"/>
    <n v="4369.8599999999997"/>
    <n v="0"/>
    <n v="29977.24"/>
    <s v="NO_CONCILIADO"/>
  </r>
  <r>
    <x v="10"/>
    <m/>
    <x v="10"/>
    <x v="24"/>
    <s v="G21538390001"/>
    <s v="COB"/>
    <n v="1054084"/>
    <m/>
    <s v="'COBRO DE'||UTILES DE ESCRITORIO POR EL COMPROBANTE NRO.1054083 DE LA FECHA, S/G. NOTA CITE: RIBB-UAF/SCO N°041/22 DE FECHA 7/7/2022 (HRE-TGL-10413) ENVIADA POR EL REGISTRO INTERNACIONAL BOLIVIANO DE BUQUES. DEBITO DE LA LIBRETA 00020061101 MIN.DEF.-RIBB-INGRESOS VARIOS USD, COBRO DE UTILES DE ESCRITORIO."/>
    <m/>
    <m/>
    <m/>
    <m/>
    <n v="7.29"/>
    <n v="0"/>
    <n v="50.01"/>
    <n v="0"/>
    <s v="NO_CONCILIADO"/>
  </r>
  <r>
    <x v="10"/>
    <m/>
    <x v="10"/>
    <x v="25"/>
    <s v="G21538410001"/>
    <s v="COB"/>
    <n v="1054208"/>
    <m/>
    <s v="'COBRO DE'||ÚTILES DE ESCRITORIO POR EL COMPROBANTE NRO. 1054206 DE LA FECHA, S/G. NOTA CITE: RIBB/UAF/SCO N°038/20 (HRE-TGL-8757) DEL REGISTRO INTERNACIONAL BOLIVIANO DE BUQUES. DÉBITO DE LA LIBRETA 00020061101 MIN. DEF.- RIBB-INGRESOS VARIOS USD."/>
    <m/>
    <m/>
    <m/>
    <m/>
    <n v="7.29"/>
    <n v="0"/>
    <n v="50.01"/>
    <n v="0"/>
    <s v="NO_CONCILIADO"/>
  </r>
  <r>
    <x v="3"/>
    <m/>
    <x v="3"/>
    <x v="26"/>
    <s v="G21538420001"/>
    <s v="NTI"/>
    <n v="16984"/>
    <m/>
    <s v="PAGO A IDA PRÉSTAMO 3942-BO VCTO. 15-02-2023 POR CUENTA DE TGN , NTI. 016984 VALOR 15-02-2023 CAPITAL USD 1.144.496,59 INTERESES USD 2.867,61 CTA. 5970 CUENTA UNICA DEL TESORO DOLARES AMERICANOS LIB. 00099021001"/>
    <m/>
    <m/>
    <m/>
    <m/>
    <n v="1147364.2"/>
    <n v="0"/>
    <n v="7870918.4100000001"/>
    <n v="0"/>
    <s v="NO_CONCILIADO"/>
  </r>
  <r>
    <x v="3"/>
    <m/>
    <x v="3"/>
    <x v="26"/>
    <s v="G21538400001"/>
    <s v="NTI"/>
    <n v="16981"/>
    <m/>
    <s v="PAGO A IDA PRÉSTAMO 3788-BO VCTO. 15-02-2023 POR CUENTA DE TGN , NTI. 016981 VALOR 15-02-2023 CAPITAL USD 894.585,71 CTA. 5970 CUENTA UNICA DEL TESORO DOLARES AMERICANOS LIB. 00099021001"/>
    <m/>
    <m/>
    <m/>
    <m/>
    <n v="894585.71"/>
    <n v="0"/>
    <n v="6136857.9699999997"/>
    <n v="0"/>
    <s v="NO_CONCILIADO"/>
  </r>
  <r>
    <x v="3"/>
    <m/>
    <x v="3"/>
    <x v="26"/>
    <s v="G21553490001"/>
    <s v="NTI"/>
    <n v="16982"/>
    <m/>
    <s v="PAGO A IDA PRÉSTAMO 3842-BO VCTO. 15-02-2023 POR CUENTA DE TGN , NTI. 016982 VALOR 15-02-2023 CAPITAL USD 74.642,22 CTA. 5970 CUENTA UNICA DEL TESORO DOLARES AMERICANOS LIB. 00099021001"/>
    <m/>
    <m/>
    <m/>
    <m/>
    <n v="74642.22"/>
    <n v="0"/>
    <n v="512045.63"/>
    <n v="0"/>
    <s v="NO_CONCILIADO"/>
  </r>
  <r>
    <x v="3"/>
    <m/>
    <x v="3"/>
    <x v="26"/>
    <s v="G21551870001"/>
    <s v="NTI"/>
    <n v="16983"/>
    <m/>
    <s v="PAGO A IDA PRÉSTAMO 3854-BO VCTO. 15-02-2023 POR CUENTA DE TGN , NTI. 016983 VALOR 15-02-2023 CAPITAL USD 432.109,99 CTA. 5970 CUENTA UNICA DEL TESORO DOLARES AMERICANOS LIB. 00099021001"/>
    <m/>
    <m/>
    <m/>
    <m/>
    <n v="432109.99"/>
    <n v="0"/>
    <n v="2964274.53"/>
    <n v="0"/>
    <s v="NO_CONCILIADO"/>
  </r>
  <r>
    <x v="1"/>
    <m/>
    <x v="1"/>
    <x v="26"/>
    <s v="G21553500001"/>
    <s v="CRV"/>
    <n v="2173927"/>
    <m/>
    <s v="REGULARIZACION DE TRANSFERENCIA DEL EXTERIOR SEGUN SWIFT NO.2476 DE FECHA 15/02/2023 ORDENANTE: CONSULADO GENERAL DE BOLIVIA (PROVIDENCIA CHILE) REF.: DEVOLUCION DE SALDOS DE LA GESTION 2020 OEP SANTIAGO CHILE LIB. 00099021001 TGN-RECURSOS ORDINARIOS-DOLARES AMERICANOS (5970)"/>
    <m/>
    <m/>
    <m/>
    <m/>
    <n v="0"/>
    <n v="14146.06"/>
    <n v="0"/>
    <n v="97041.97"/>
    <s v="NO_CONCILIADO"/>
  </r>
  <r>
    <x v="1"/>
    <m/>
    <x v="1"/>
    <x v="26"/>
    <s v="D00229290005"/>
    <s v="CVD"/>
    <n v="2173928"/>
    <m/>
    <s v="COBRO COSTOS DE PAPELERIA POR REGULARIZACION DE TRANSFERENCIA DEL EXTERIOR POR ORDEN DE CONSULADO GENERAL DE BOLIVIA (PROVIDENCIA CHILE) REF.: DEVOLUCION DE SALDOS DE LA GESTION 2020 OEP SANTIAGO CHILE LIB. 00099021001 TGN-RECURSOS ORDINARIOS-DOLARES AMERICANOS (5970)"/>
    <m/>
    <m/>
    <m/>
    <m/>
    <n v="7.29"/>
    <n v="0"/>
    <n v="50.01"/>
    <n v="0"/>
    <s v="NO_CONCILIADO"/>
  </r>
  <r>
    <x v="3"/>
    <m/>
    <x v="3"/>
    <x v="26"/>
    <m/>
    <s v="NTI"/>
    <n v="17097"/>
    <m/>
    <s v="PAGO A BID PRÉSTAMO 3599/BL-BO VCTO. 15-02-2023 POR CUENTA DE TGN , NTI. 017097 VALOR 15-02-2023 INTERESES USD 12.528,83 CTA. 5970 CUENTA UNICA DEL TESORO DOLARES AMERICANOS LIB. 00099021001"/>
    <m/>
    <m/>
    <m/>
    <m/>
    <n v="12528.83"/>
    <n v="0"/>
    <n v="85947.77"/>
    <n v="0"/>
    <s v="NO_CONCILIADO"/>
  </r>
  <r>
    <x v="3"/>
    <m/>
    <x v="3"/>
    <x v="26"/>
    <m/>
    <s v="NTI"/>
    <n v="17098"/>
    <m/>
    <s v="PAGO A BID PRÉSTAMO 4414/KI-BO VCTO. 15-02-2023 POR CUENTA DE TGN , NTI. 017098 VALOR 15-02-2023 INTERESES USD 80.632,48 CTA. 5970 CUENTA UNICA DEL TESORO DOLARES AMERICANOS LIB. 00099021001"/>
    <m/>
    <m/>
    <m/>
    <m/>
    <n v="80632.479999999996"/>
    <n v="0"/>
    <n v="553138.81000000006"/>
    <n v="0"/>
    <s v="NO_CONCILIADO"/>
  </r>
  <r>
    <x v="3"/>
    <m/>
    <x v="3"/>
    <x v="26"/>
    <m/>
    <s v="NTI"/>
    <n v="17099"/>
    <m/>
    <s v="PAGO A BID PRÉSTAMO 3599/BL-BO VCTO. 15-02-2023 POR CUENTA DE TGN , NTI. 017099 VALOR 15-02-2023 CAPITAL USD 808.195,08 INTERESES USD 770.763,40 COMISIONES USD 24.788,61 CTA. 5970 CUENTA UNICA DEL TESORO DOLARES AMERICANOS LIB. 00099021001"/>
    <m/>
    <m/>
    <m/>
    <m/>
    <n v="1603747.09"/>
    <n v="0"/>
    <n v="11001705.039999999"/>
    <n v="0"/>
    <s v="NO_CONCILIADO"/>
  </r>
  <r>
    <x v="10"/>
    <m/>
    <x v="10"/>
    <x v="27"/>
    <m/>
    <s v="COB"/>
    <n v="1054650"/>
    <m/>
    <s v="'COBRO DE'||ÚTILES DE ESCRITORIO POR EL COMPROBANTE NRO. 1054648 DE LA FECHA, S/G. NOTA CITE: RIBB/UAF/SCO N°008/23 (HRE-TGL-2929) DEL REGISTRO INTERNACIONAL BOLIVIANO DE BUQUES. DÉBITO DE LA LIBRETA 00020061101 MIN. DEF.- RIBB-INGRESOS VARIOS USD."/>
    <m/>
    <m/>
    <m/>
    <m/>
    <n v="7.29"/>
    <n v="0"/>
    <n v="50.01"/>
    <n v="0"/>
    <s v="NO_CONCILIADO"/>
  </r>
  <r>
    <x v="3"/>
    <m/>
    <x v="3"/>
    <x v="28"/>
    <m/>
    <s v="NTI"/>
    <n v="17003"/>
    <m/>
    <s v="PAGO A CAF PRÉSTAMO CFA011419 VCTO. 17-02-2023 POR CUENTA DE TGN , NTI. 017003 VALOR 17-02-2023 INTERESES USD 9.540.144,44 CTA. 5970 CUENTA UNICA DEL TESORO DOLARES AMERICANOS LIB. 00099021001"/>
    <m/>
    <m/>
    <m/>
    <m/>
    <n v="9540144.4399999995"/>
    <n v="0"/>
    <n v="65445390.859999999"/>
    <n v="0"/>
    <s v="NO_CONCILIADO"/>
  </r>
  <r>
    <x v="3"/>
    <m/>
    <x v="3"/>
    <x v="28"/>
    <m/>
    <s v="NTI"/>
    <n v="17002"/>
    <m/>
    <s v="PAGO A CAF PRÉSTAMO CFA009277 VCTO. 17-02-2023 POR CUENTA DE TGN , NTI. 017002 VALOR 17-02-2023 CAPITAL USD 7.454.405,53 INTERESES USD 3.454.210,84 CTA. 5970 CUENTA UNICA DEL TESORO DOLARES AMERICANOS LIB. 00099021001"/>
    <m/>
    <m/>
    <m/>
    <m/>
    <n v="10908616.369999999"/>
    <n v="0"/>
    <n v="74833108.299999997"/>
    <n v="0"/>
    <s v="NO_CONCILIADO"/>
  </r>
  <r>
    <x v="3"/>
    <m/>
    <x v="3"/>
    <x v="28"/>
    <m/>
    <s v="NTI"/>
    <n v="17154"/>
    <m/>
    <s v="PAGO A FIDA PRÉSTAMO 2000004132 VCTO. 15-02-2023 POR CUENTA DE TGN , NTI. 017154 VALOR 17-02-2023 INTERESES USD 16.005,15 CTA. 5970 CUENTA UNICA DEL TESORO DOLARES AMERICANOS LIB. 00099021001"/>
    <m/>
    <m/>
    <m/>
    <m/>
    <n v="16005.15"/>
    <n v="0"/>
    <n v="109795.33"/>
    <n v="0"/>
    <s v="NO_CONCILIADO"/>
  </r>
  <r>
    <x v="3"/>
    <m/>
    <x v="3"/>
    <x v="29"/>
    <m/>
    <s v="NTI"/>
    <n v="17089"/>
    <m/>
    <s v="PAGO A FONPLATA PRÉSTAMO BOL 24/2014 VCTO. 19-02-2023 POR CUENTA DE TGN , NTI. 017089 VALOR 22-02-2023 CAPITAL USD 556.925,39 INTERESES USD 238.360,92 CTA. 5970 CUENTA UNICA DEL TESORO DOLARES AMERICANOS LIB. 00099021001"/>
    <m/>
    <m/>
    <m/>
    <m/>
    <n v="795286.31"/>
    <n v="0"/>
    <n v="5455664.0899999999"/>
    <n v="0"/>
    <s v="NO_CONCILIADO"/>
  </r>
  <r>
    <x v="3"/>
    <m/>
    <x v="3"/>
    <x v="29"/>
    <m/>
    <s v="NTI"/>
    <n v="17023"/>
    <m/>
    <s v="PAGO A CAF PRÉSTAMO CFA004986 VCTO. 22-02-2023 POR CUENTA DE TGN , NTI. 017023 VALOR 22-02-2023 CAPITAL USD 1.852.395,24 INTERESES USD 91.981,55 CTA. 5970 CUENTA UNICA DEL TESORO DOLARES AMERICANOS LIB. 00099021001"/>
    <m/>
    <m/>
    <m/>
    <m/>
    <n v="1944376.79"/>
    <n v="0"/>
    <n v="13338424.779999999"/>
    <n v="0"/>
    <s v="NO_CONCILIADO"/>
  </r>
  <r>
    <x v="3"/>
    <m/>
    <x v="3"/>
    <x v="29"/>
    <m/>
    <s v="NTI"/>
    <n v="17004"/>
    <m/>
    <s v="PAGO A CAF PRÉSTAMO CFA009272 VCTO. 21-02-2023 POR CUENTA DE TGN , NTI. 017004 VALOR 22-02-2023 CAPITAL USD 3.219.737,79 INTERESES USD 1.508.605,81 COMISIONES USD 15.485,94 CTA. 5970 CUENTA UNICA DEL TESORO DOLARES AMERICANOS LIB. 00099021001"/>
    <m/>
    <m/>
    <m/>
    <m/>
    <n v="4743829.54"/>
    <n v="0"/>
    <n v="32542670.640000001"/>
    <n v="0"/>
    <s v="NO_CONCILIADO"/>
  </r>
  <r>
    <x v="3"/>
    <m/>
    <x v="3"/>
    <x v="29"/>
    <m/>
    <s v="NTI"/>
    <n v="17021"/>
    <m/>
    <s v="PAGO A CAF PRÉSTAMO CFA004990 VCTO. 22-02-2023 POR CUENTA DE TGN , NTI. 017021 VALOR 22-02-2023 CAPITAL USD 1.633.928,56 INTERESES USD 327.874,42 CTA. 5970 CUENTA UNICA DEL TESORO DOLARES AMERICANOS LIB. 00099021001"/>
    <m/>
    <m/>
    <m/>
    <m/>
    <n v="1961802.98"/>
    <n v="0"/>
    <n v="13457968.439999999"/>
    <n v="0"/>
    <s v="NO_CONCILIADO"/>
  </r>
  <r>
    <x v="3"/>
    <m/>
    <x v="3"/>
    <x v="29"/>
    <m/>
    <s v="NTI"/>
    <n v="17046"/>
    <m/>
    <s v="PAGO A JICA PRÉSTAMO BV-P5 VCTO. 20-02-2023 POR CUENTA DE TGN SEGÚN NOTA MEFP/VTCP/DGCP/UODP/No 192/2023 DEL 17-02-2023, NTI. 017046 VALOR 22-02-2023 INTERESES JPY 721.832,00 COMISIONES JPY 1.007.499,00 CTA. 5970 CUENTA UNICA DEL TESORO DOLARES AMERICANOS LIBRETA NRO.00099021001"/>
    <m/>
    <m/>
    <m/>
    <m/>
    <n v="12889.31"/>
    <n v="0"/>
    <n v="88420.67"/>
    <n v="0"/>
    <s v="NO_CONCILIADO"/>
  </r>
  <r>
    <x v="3"/>
    <m/>
    <x v="3"/>
    <x v="29"/>
    <m/>
    <s v="NTI"/>
    <n v="17022"/>
    <m/>
    <s v="PAGO A CAF PRÉSTAMO CFA004991 VCTO. 22-02-2023 POR CUENTA DE TGN , NTI. 017022 VALOR 22-02-2023 CAPITAL USD 1.368.750,00 INTERESES USD 274.662,01 CTA. 5970 CUENTA UNICA DEL TESORO DOLARES AMERICANOS LIB. 00099021001"/>
    <m/>
    <m/>
    <m/>
    <m/>
    <n v="1643412.01"/>
    <n v="0"/>
    <n v="11273806.390000001"/>
    <n v="0"/>
    <s v="NO_CONCILIADO"/>
  </r>
  <r>
    <x v="3"/>
    <m/>
    <x v="3"/>
    <x v="29"/>
    <m/>
    <s v="DEV"/>
    <n v="1054823"/>
    <m/>
    <s v="||COBRO DE COMISIONES QUE EFECTÚA EL MUFG BANK LTD. POR PAGO DE PRÉSTAMO BV-P5 VCTO 20/02/2023 SEGÚN MENSAJE SWIFT NRO. 3029 DE LA FECHA Y NOTA MEFP/VTCP/DGCP/UODP/NRO. 192/2023 DEL 17/02/2023 LIBRETA 00099021001 TGN-RECURSOS ORDINARIOS-DÓLARES AMERICANOS (5970)"/>
    <m/>
    <m/>
    <m/>
    <m/>
    <n v="18.63"/>
    <n v="0"/>
    <n v="127.8"/>
    <n v="0"/>
    <s v="NO_CONCILIADO"/>
  </r>
  <r>
    <x v="11"/>
    <m/>
    <x v="11"/>
    <x v="30"/>
    <m/>
    <s v="CRV"/>
    <n v="1054893"/>
    <m/>
    <s v="||TRANSFERENCIA DE FONDOS SEGUN MENSAJES SWIFT NROS. 3174 Y 3173 Y NOTA CITE: ABE-DGE 431/2022 DE FECHA 25/05/2022 (HRE-TGL-8147) REMITIDA POR AGENCIA BOLIVIANA ESPACIAL. (SECTOR PÚBLICO - SERVICIOS) LIBRETA N°00585012001 ABE-VENTA DE SERVICIOS DE COMUNICACIÓN, POR CUENTA DE SES S.A."/>
    <m/>
    <m/>
    <m/>
    <m/>
    <n v="0"/>
    <n v="1880"/>
    <n v="0"/>
    <n v="12896.8"/>
    <s v="NO_CONCILIADO"/>
  </r>
  <r>
    <x v="3"/>
    <m/>
    <x v="3"/>
    <x v="16"/>
    <m/>
    <s v="NTI"/>
    <n v="17090"/>
    <m/>
    <s v="PAGO A FONPLATA PRÉSTAMO BOL 22/2014 VCTO. 24-02-2023 POR CUENTA DE TGN , NTI. 017090 VALOR 24-02-2023 CAPITAL USD 773.233,19 INTERESES USD 301.000,59 COMISIONES USD 6.387,27 CTA. 5970 CUENTA UNICA DEL TESORO DOLARES AMERICANOS LIB. 00099021001"/>
    <m/>
    <m/>
    <m/>
    <m/>
    <n v="1080621.05"/>
    <n v="0"/>
    <n v="7413060.4000000004"/>
    <n v="0"/>
    <s v="NO_CONCILIADO"/>
  </r>
  <r>
    <x v="14"/>
    <m/>
    <x v="14"/>
    <x v="16"/>
    <m/>
    <s v="COB"/>
    <n v="2181862"/>
    <m/>
    <s v="TRANSFERENCIA RECIBIDA DEL EXTERIOR SEGÚN MENSAJES SWIFT Nos. DE ACUERDO A SWIFT ADJUNTO (REM.EXT.) DE FECHA 24-02-2023 POR DESEMBOLSO DE BID PRÉSTAMO 5514/OC-BO REQ 00004 BO 2023136525 LIBRETA N° 00206044301 INE-USD-IMPLEM.CENSO DE POBLACIÓN Y VIVIENDA-BID REF.: UTILES DE ESCRITORIO"/>
    <m/>
    <m/>
    <m/>
    <m/>
    <n v="7.29"/>
    <n v="0"/>
    <n v="50.01"/>
    <n v="0"/>
    <s v="NO_CONCILIADO"/>
  </r>
  <r>
    <x v="3"/>
    <m/>
    <x v="3"/>
    <x v="31"/>
    <m/>
    <s v="NTI"/>
    <n v="17024"/>
    <m/>
    <s v="PAGO A CAF PRÉSTAMO CFA003747 VCTO. 27-02-2023 POR CUENTA DE TGN , NTI. 017024 VALOR 27-02-2023 CAPITAL USD 91.089,62 INTERESES USD 10.649,28 CTA. 5970 CUENTA UNICA DEL TESORO DOLARES AMERICANOS LIB. 00099021001"/>
    <m/>
    <m/>
    <m/>
    <m/>
    <n v="101738.9"/>
    <n v="0"/>
    <n v="697928.85"/>
    <n v="0"/>
    <s v="NO_CONCILIADO"/>
  </r>
  <r>
    <x v="3"/>
    <m/>
    <x v="3"/>
    <x v="31"/>
    <m/>
    <s v="DEV"/>
    <n v="1055208"/>
    <m/>
    <s v="||TRANSF.DE FONDOS AL EXTERIOR SEGUN SOL. EN NOTA MEFP/VTCP/DGCP/UODP/NO.196/2023, RECIBIDA EN FECHA 22/02/2023 REF:PAGO SERVICIO DE AGENTE COLATERAL, BONOS DE INVERSION DE LA SERIE &quot;B&quot; INVOICE OCTOBER 2022 LIBRETA NO.00099021001 TGN RECURSOS ORDINARIOS-DOLARES AMERICANOS"/>
    <m/>
    <m/>
    <m/>
    <m/>
    <n v="2500"/>
    <n v="0"/>
    <n v="17150"/>
    <n v="0"/>
    <s v="NO_CONCILIADO"/>
  </r>
  <r>
    <x v="4"/>
    <m/>
    <x v="4"/>
    <x v="31"/>
    <m/>
    <s v="CRV"/>
    <n v="1055179"/>
    <m/>
    <s v="||REGULARIZACION DE NUESTRA OPERACION NRO.1054153 DE FECHA 13/2/2023 EN ATENCION A NOTA MMYA/DGAA N°081/2023 DE FECHA 24/2/2023 (HRE-TGL-3432) ENVIADO POR EL MMAYA Y COMPROBANTE DE TESORERIA N°2094387 DE F.23/2/2023. A LA LIB.N°00086018024 MMAYA-$US-FORML.E IMPLEM.GEST.RESIDUOS PROD.ILUMINACIO, P/CTA UNITED NATIONS."/>
    <m/>
    <m/>
    <m/>
    <m/>
    <n v="0"/>
    <n v="41211"/>
    <n v="0"/>
    <n v="282707.46000000002"/>
    <s v="NO_CONCILIADO"/>
  </r>
  <r>
    <x v="3"/>
    <m/>
    <x v="3"/>
    <x v="31"/>
    <m/>
    <s v="NTI"/>
    <n v="17109"/>
    <m/>
    <s v="PAGO A BID PRÉSTAMO 3091/BL-BO VCTO. 27-02-2023 POR CUENTA DE TGN , NTI. 017109 VALOR 27-02-2023 INTERESES USD 6.995,36 CTA. 5970 CUENTA UNICA DEL TESORO DOLARES AMERICANOS LIB. 00099021001"/>
    <m/>
    <m/>
    <m/>
    <m/>
    <n v="6995.36"/>
    <n v="0"/>
    <n v="47988.17"/>
    <n v="0"/>
    <s v="NO_CONCILIADO"/>
  </r>
  <r>
    <x v="3"/>
    <m/>
    <x v="3"/>
    <x v="31"/>
    <m/>
    <s v="NTI"/>
    <n v="17101"/>
    <m/>
    <s v="PAGO A BID PRÉSTAMO 3091/BL-BO VCTO. 27-02-2023 POR CUENTA DE TGN , NTI. 017101 VALOR 27-02-2023 CAPITAL USD 462.555,18 INTERESES USD 382.608,73 COMISIONES USD 4.530,30 CTA. 5970 CUENTA UNICA DEL TESORO DOLARES AMERICANOS LIB. 00099021001"/>
    <m/>
    <m/>
    <m/>
    <m/>
    <n v="849694.21"/>
    <n v="0"/>
    <n v="5828902.2800000003"/>
    <n v="0"/>
    <s v="NO_CONCILIADO"/>
  </r>
  <r>
    <x v="3"/>
    <m/>
    <x v="3"/>
    <x v="31"/>
    <m/>
    <s v="NTI"/>
    <n v="17103"/>
    <m/>
    <s v="PAGO A BID PRÉSTAMO 3091/BL-BO VCTO. 27-02-2023 SEGUN NOTA MEFP/VTCP/DGCP/UODP/No 222/2023 DE LA FECHA POR CUENTA DE GOB.AUT.DEPT.PANDO, NTI. 017103 VALOR 27-02-2023 CAPITAL USD 102.500,00 INTERESES USD 86.027,26 COMISIONES USD 7.672,38 CTA. 5970 CUENTA UNICA DEL TESORO DOLARES AMERICANOS LIB. 00099021001"/>
    <m/>
    <m/>
    <m/>
    <m/>
    <n v="196199.64"/>
    <n v="0"/>
    <n v="1345929.53"/>
    <n v="0"/>
    <s v="NO_CONCILI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
  <r>
    <x v="0"/>
    <n v="7"/>
    <x v="0"/>
    <x v="0"/>
    <n v="2"/>
    <s v="00086071003"/>
    <s v="De: 00086071003 A:00066031015 Transferencia que realizamos a solicitud del Ministerio de Planificación del Desarrollo mediante nota CITE: MPD/VIPFE/DGGFE/UAP-NE 3925/2022, correspondiente a la reversión de saldos de Proyectos Financiados co"/>
    <m/>
    <m/>
    <m/>
    <m/>
    <m/>
    <m/>
    <n v="140894.04999999999"/>
    <n v="0"/>
    <n v="140894.04999999999"/>
  </r>
  <r>
    <x v="1"/>
    <n v="1"/>
    <x v="1"/>
    <x v="1"/>
    <n v="14"/>
    <s v="00081011101"/>
    <s v="De: 00081011101 A:00099021001 De: 00081011101 A:00099021001 Transferencia que realizamos a solicitud de la Dirección General de Crédito Público con nota interna CITE:MEFP/VTCP/DGCP/UODP/Nº930/2022, en cumplimiento a lo establecido en el par"/>
    <m/>
    <m/>
    <m/>
    <m/>
    <m/>
    <m/>
    <n v="12856.26"/>
    <n v="0"/>
    <n v="12856.26"/>
  </r>
  <r>
    <x v="2"/>
    <n v="2"/>
    <x v="2"/>
    <x v="1"/>
    <n v="14"/>
    <s v="00099021001"/>
    <s v="De: 00081011101 A:00099021001 De: 00081011101 A:00099021001 Transferencia que realizamos a solicitud de la Dirección General de Crédito Público con nota interna CITE:MEFP/VTCP/DGCP/UODP/Nº930/2022, en cumplimiento a lo establecido en el par"/>
    <m/>
    <m/>
    <m/>
    <m/>
    <m/>
    <m/>
    <n v="0"/>
    <n v="12856.26"/>
    <n v="12856.26"/>
  </r>
  <r>
    <x v="3"/>
    <n v="1"/>
    <x v="2"/>
    <x v="2"/>
    <n v="21"/>
    <s v="00099014102"/>
    <s v="De: 00099014102 A:00290014101 Transferencia que realizamos a solicitud del Servicio de Impuestos Nacionales mediante nota CITE: SIN/GAF/DRF/UC/NOT/422/2022 y de acuerdo a las notas internas CITE:MEFP/VPCF/DGCF/UCCF/Nº298/2022 de la Direcció"/>
    <m/>
    <m/>
    <m/>
    <m/>
    <m/>
    <m/>
    <n v="363.71"/>
    <n v="0"/>
    <n v="363.71"/>
  </r>
  <r>
    <x v="1"/>
    <n v="12"/>
    <x v="1"/>
    <x v="2"/>
    <n v="20"/>
    <s v="00081127001"/>
    <s v="De: 00081127001 A:00099021001 Transferencia que realizamos a solicitud del Ministerio de Obras Públicas, Servicios y Vivienda mediante nota CITE: MOPSV/DGAA/No 001/2022 en el marco del parágrafo I Artículo 15 de la Ley No 1267 de 20 de Dic"/>
    <m/>
    <m/>
    <m/>
    <m/>
    <m/>
    <m/>
    <n v="1378792.77"/>
    <n v="0"/>
    <n v="1378792.77"/>
  </r>
  <r>
    <x v="2"/>
    <n v="2"/>
    <x v="2"/>
    <x v="2"/>
    <n v="20"/>
    <s v="00099021001"/>
    <s v="De: 00081127001 A:00099021001 Transferencia que realizamos a solicitud del Ministerio de Obras Públicas, Servicios y Vivienda mediante nota CITE: MOPSV/DGAA/No 001/2022 en el marco del parágrafo I Artículo 15 de la Ley No 1267 de 20 de Dic"/>
    <m/>
    <m/>
    <m/>
    <m/>
    <m/>
    <m/>
    <n v="0"/>
    <n v="1378792.77"/>
    <n v="1378792.77"/>
  </r>
  <r>
    <x v="4"/>
    <n v="1"/>
    <x v="3"/>
    <x v="3"/>
    <n v="27"/>
    <s v="00513012004"/>
    <s v="De: 00513012004 A:00099021001 Transferencia de recursos a solicitud de Yacimientos Petrolíferos Fiscales Bolivianos mediante nota CITE: GAFC/DFC-0010/2023 (operación bimonetarias) destinados a pagos en moneda extranjera por importación de h"/>
    <m/>
    <m/>
    <m/>
    <m/>
    <m/>
    <m/>
    <n v="216593812.59"/>
    <n v="0"/>
    <n v="216593812.59"/>
  </r>
  <r>
    <x v="2"/>
    <n v="2"/>
    <x v="2"/>
    <x v="3"/>
    <n v="27"/>
    <s v="00099021001"/>
    <s v="De: 00513012004 A:00099021001 Transferencia de recursos a solicitud de Yacimientos Petrolíferos Fiscales Bolivianos mediante nota CITE: GAFC/DFC-0010/2023 (operación bimonetarias) destinados a pagos en moneda extranjera por importación de h"/>
    <m/>
    <m/>
    <m/>
    <m/>
    <m/>
    <m/>
    <n v="0"/>
    <n v="216593812.59"/>
    <n v="216593812.59"/>
  </r>
  <r>
    <x v="5"/>
    <n v="8"/>
    <x v="4"/>
    <x v="4"/>
    <n v="73"/>
    <s v="00047081101"/>
    <s v="De: 00047081101 A:00099021001 De: 00047081101 A 00099021001 A fin de atender el requerimiento de SENASAG dependiente del Ministerio de Desarrollo Rural y Tierras con nota CITE: SENASG/DN/N°014/2022 y CITE: MEFP/VTCP/DGCP/UODP/N°69/2023 de e"/>
    <m/>
    <m/>
    <m/>
    <m/>
    <m/>
    <m/>
    <n v="257098.26"/>
    <n v="0"/>
    <n v="257098.26"/>
  </r>
  <r>
    <x v="2"/>
    <n v="2"/>
    <x v="2"/>
    <x v="4"/>
    <n v="73"/>
    <s v="00099021001"/>
    <s v="De: 00047081101 A:00099021001 De: 00047081101 A 00099021001 A fin de atender el requerimiento de SENASAG dependiente del Ministerio de Desarrollo Rural y Tierras con nota CITE: SENASG/DN/N°014/2022 y CITE: MEFP/VTCP/DGCP/UODP/N°69/2023 de e"/>
    <m/>
    <m/>
    <m/>
    <m/>
    <m/>
    <m/>
    <n v="0"/>
    <n v="257098.26"/>
    <n v="257098.26"/>
  </r>
  <r>
    <x v="2"/>
    <n v="2"/>
    <x v="2"/>
    <x v="5"/>
    <n v="96"/>
    <s v="00099021001"/>
    <s v="De: 00389012001 A:00099021001 De: 00389012001 A:00099021001 Transferencia que realizamos a solicitud de la Dirección General de Administración y Finanzas Territoriales mediante nota interna CITE: MEFP/VTCP/DGAFT/USCFT/N°10/2023, por concept"/>
    <m/>
    <m/>
    <m/>
    <m/>
    <m/>
    <m/>
    <n v="0"/>
    <n v="140543.76999999999"/>
    <n v="140543.76999999999"/>
  </r>
  <r>
    <x v="2"/>
    <n v="2"/>
    <x v="2"/>
    <x v="6"/>
    <n v="209"/>
    <s v="00099021001"/>
    <s v="De: 00016011101 A:00099021001 De: 00016011101 A: 00099021001 Transferencia que realizamos en virtud a la nota CITE: ME/DGAA/UF No.0052/2023 e Informe IN/DGAA/UF/ET/No. 0012/2023 con la finalidad de efectuar la devolución de saldo de los ga"/>
    <m/>
    <m/>
    <m/>
    <m/>
    <m/>
    <m/>
    <n v="0"/>
    <n v="1431726.03"/>
    <n v="1431726.03"/>
  </r>
  <r>
    <x v="1"/>
    <n v="1"/>
    <x v="1"/>
    <x v="7"/>
    <n v="256"/>
    <s v="00081014202"/>
    <s v="De: 00081014202 A:00099021001 Transferencia que realizamos a solicitud del Ministerio de Obras Públicas, Servicios y Vivienda mediante nota CITE: MOPSV/DGAA/No 059/2023, Informe INF/MOPSV/VMTEL/UEPP No 0328/2022 I/2022-08715 H.R. 6-2390-R"/>
    <m/>
    <m/>
    <m/>
    <m/>
    <m/>
    <m/>
    <n v="8466291"/>
    <n v="0"/>
    <n v="8466291"/>
  </r>
  <r>
    <x v="6"/>
    <n v="11"/>
    <x v="5"/>
    <x v="7"/>
    <n v="257"/>
    <s v="00006114201"/>
    <s v="De: 00006114201 A:00066014202 De: 00006114201 A: 00066014202 Transferencia que realizamos en virtud a la nota CITE: VPEP-SG- DGAA-UF-NE- 007/2023 e informe VPEP-SG-DGAA-UFI-PRE-INF-0001/2023 y Enmienda CIF-PIU 004/2019 con la finalidad de"/>
    <m/>
    <m/>
    <m/>
    <m/>
    <m/>
    <m/>
    <n v="1636982"/>
    <n v="0"/>
    <n v="1636982"/>
  </r>
  <r>
    <x v="2"/>
    <n v="2"/>
    <x v="2"/>
    <x v="7"/>
    <n v="256"/>
    <s v="00099021001"/>
    <s v="De: 00081014202 A:00099021001 Transferencia que realizamos a solicitud del Ministerio de Obras Públicas, Servicios y Vivienda mediante nota CITE: MOPSV/DGAA/No 059/2023, Informe INF/MOPSV/VMTEL/UEPP No 0328/2022 I/2022-08715 H.R. 6-2390-R"/>
    <m/>
    <m/>
    <m/>
    <m/>
    <m/>
    <m/>
    <n v="0"/>
    <n v="8466291"/>
    <n v="8466291"/>
  </r>
  <r>
    <x v="7"/>
    <n v="1"/>
    <x v="6"/>
    <x v="7"/>
    <n v="257"/>
    <s v="00066014202"/>
    <s v="De: 00006114201 A:00066014202 De: 00006114201 A: 00066014202 Transferencia que realizamos en virtud a la nota CITE: VPEP-SG- DGAA-UF-NE- 007/2023 e informe VPEP-SG-DGAA-UFI-PRE-INF-0001/2023 y Enmienda CIF-PIU 004/2019 con la finalidad de"/>
    <m/>
    <m/>
    <m/>
    <m/>
    <m/>
    <m/>
    <n v="0"/>
    <n v="1636982"/>
    <n v="1636982"/>
  </r>
  <r>
    <x v="8"/>
    <n v="4"/>
    <x v="7"/>
    <x v="8"/>
    <n v="325"/>
    <s v="00046041101"/>
    <s v="De: 00046041101 A:00099021001 De: 00046041101 A: 00099021001 Transferencia que realizamos en virtud a la nota CITE: MSyD/ENS/DIR/ 046/2022 e Informe MSyD/ENS/DIR/ADM/TEC.CONT/004/2023 con el fin de proceder la devolución de recursos por in"/>
    <m/>
    <m/>
    <m/>
    <m/>
    <m/>
    <m/>
    <n v="4072.08"/>
    <n v="0"/>
    <n v="4072.08"/>
  </r>
  <r>
    <x v="2"/>
    <n v="2"/>
    <x v="2"/>
    <x v="8"/>
    <n v="325"/>
    <s v="00099021001"/>
    <s v="De: 00046041101 A:00099021001 De: 00046041101 A: 00099021001 Transferencia que realizamos en virtud a la nota CITE: MSyD/ENS/DIR/ 046/2022 e Informe MSyD/ENS/DIR/ADM/TEC.CONT/004/2023 con el fin de proceder la devolución de recursos por in"/>
    <m/>
    <m/>
    <m/>
    <m/>
    <m/>
    <m/>
    <n v="0"/>
    <n v="4072.08"/>
    <n v="4072.08"/>
  </r>
  <r>
    <x v="6"/>
    <n v="11"/>
    <x v="5"/>
    <x v="9"/>
    <n v="358"/>
    <s v="00006114201"/>
    <s v="De: 00006114201 A:00099021001 A: 00099021001 Transferencia que realizamos en virtud a la nota CITE: VPEP-SG-DGAA-UF-NE-0008/2023 e Informe VPEP-SG-DGAA-UFI-PRE-INF-0006/2023 y CIF PIU 004/2019 Programa de Intervenciones Urbanas, para dar c"/>
    <m/>
    <m/>
    <m/>
    <m/>
    <m/>
    <m/>
    <n v="15409.92"/>
    <n v="0"/>
    <n v="15409.92"/>
  </r>
  <r>
    <x v="2"/>
    <n v="2"/>
    <x v="2"/>
    <x v="9"/>
    <n v="358"/>
    <s v="00099021001"/>
    <s v="De: 00006114201 A:00099021001 A: 00099021001 Transferencia que realizamos en virtud a la nota CITE: VPEP-SG-DGAA-UF-NE-0008/2023 e Informe VPEP-SG-DGAA-UFI-PRE-INF-0006/2023 y CIF PIU 004/2019 Programa de Intervenciones Urbanas, para dar c"/>
    <m/>
    <m/>
    <m/>
    <m/>
    <m/>
    <m/>
    <n v="0"/>
    <n v="15409.92"/>
    <n v="15409.92"/>
  </r>
  <r>
    <x v="2"/>
    <n v="2"/>
    <x v="2"/>
    <x v="10"/>
    <n v="494"/>
    <s v="00099021001"/>
    <s v="De: 00389012001 A:00099021001 Transferencia que realizamos a solicitud de la Dirección General de Administración y Finanzas Territoriales mediante nota interna CITE: MEFP/VTCP/DGAFT/USCFT/N°29/2023, por concepto de recuperaciones de la deud"/>
    <m/>
    <m/>
    <m/>
    <m/>
    <m/>
    <m/>
    <n v="0"/>
    <n v="140543.63"/>
    <n v="140543.63"/>
  </r>
  <r>
    <x v="9"/>
    <n v="2"/>
    <x v="8"/>
    <x v="11"/>
    <n v="560"/>
    <s v="00078027005"/>
    <s v="De: 00078027005 A:00099021001 Transferencia que realizamos a solicitud del Viceministerio de Electricidad y Energías Alternativas dependiente del Ministerio de Hidrocarburos y Energías mediante nota CITE: MHE-VMEER-PEVD-PCASL/2023/0023 Info"/>
    <m/>
    <m/>
    <m/>
    <m/>
    <m/>
    <m/>
    <n v="585462.65"/>
    <n v="0"/>
    <n v="585462.65"/>
  </r>
  <r>
    <x v="9"/>
    <n v="2"/>
    <x v="8"/>
    <x v="11"/>
    <n v="561"/>
    <s v="00078027005"/>
    <s v="De: 00078027005 A:00086097001 Transferencia que realizamos a solicitud del Viceministerio de Electricidad y Energías Alternativas dependiente del Ministerio de Hidrocarburos y Energías mediante nota CITE: MHE-VMEER-PEVD-PCASL/2023/0024 Info"/>
    <m/>
    <m/>
    <m/>
    <m/>
    <m/>
    <m/>
    <n v="142181.35999999999"/>
    <n v="0"/>
    <n v="142181.35999999999"/>
  </r>
  <r>
    <x v="2"/>
    <n v="2"/>
    <x v="2"/>
    <x v="11"/>
    <n v="560"/>
    <s v="00099021001"/>
    <s v="De: 00078027005 A:00099021001 Transferencia que realizamos a solicitud del Viceministerio de Electricidad y Energías Alternativas dependiente del Ministerio de Hidrocarburos y Energías mediante nota CITE: MHE-VMEER-PEVD-PCASL/2023/0023 Info"/>
    <m/>
    <m/>
    <m/>
    <m/>
    <m/>
    <m/>
    <n v="0"/>
    <n v="585462.65"/>
    <n v="585462.65"/>
  </r>
  <r>
    <x v="0"/>
    <n v="9"/>
    <x v="0"/>
    <x v="11"/>
    <n v="561"/>
    <s v="00086097001"/>
    <s v="De: 00078027005 A:00086097001 Transferencia que realizamos a solicitud del Viceministerio de Electricidad y Energías Alternativas dependiente del Ministerio de Hidrocarburos y Energías mediante nota CITE: MHE-VMEER-PEVD-PCASL/2023/0024 Info"/>
    <m/>
    <m/>
    <m/>
    <m/>
    <m/>
    <m/>
    <n v="0"/>
    <n v="142181.35999999999"/>
    <n v="142181.3599999999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
  <r>
    <x v="0"/>
    <n v="2"/>
    <x v="0"/>
    <x v="0"/>
    <n v="28"/>
    <s v="00099021001"/>
    <s v="De: 00099021001 A:00513012005 Transferencia de recursos a solicitud de Yacimientos Petrolíferos Fiscales Bolivianos mediante nota CITE: GAFC/DFC-0010/2023 (operación bimonetarias) destinados a pagos en moneda extranjera por importación de h"/>
    <m/>
    <m/>
    <m/>
    <m/>
    <n v="31119800.66"/>
    <n v="0"/>
    <n v="213481832.52760002"/>
    <n v="0"/>
    <n v="213481832.52760002"/>
  </r>
  <r>
    <x v="1"/>
    <n v="1"/>
    <x v="1"/>
    <x v="0"/>
    <n v="28"/>
    <s v="00513012005"/>
    <s v="De: 00099021001 A:00513012005 Transferencia de recursos a solicitud de Yacimientos Petrolíferos Fiscales Bolivianos mediante nota CITE: GAFC/DFC-0010/2023 (operación bimonetarias) destinados a pagos en moneda extranjera por importación de h"/>
    <m/>
    <m/>
    <m/>
    <m/>
    <n v="0"/>
    <n v="31119800.66"/>
    <n v="0"/>
    <n v="213481832.52760002"/>
    <n v="213481832.52760002"/>
  </r>
  <r>
    <x v="0"/>
    <n v="2"/>
    <x v="0"/>
    <x v="1"/>
    <n v="314"/>
    <s v="00099021001"/>
    <s v="De: 00099021001 A:00010011102 Transferencia que realizamos a solicitud del Ministerio de Relaciones Exteriores mediante nota CITE: GM-DGAA-UFI-Cs-40/2023 y la nota interna CITE: MEFP/VTCP/DGPOT/UOTGN Nº99/2023 H.R. 6-2270-R"/>
    <m/>
    <m/>
    <m/>
    <m/>
    <n v="128607.61"/>
    <n v="0"/>
    <n v="882248.20460000006"/>
    <n v="0"/>
    <n v="882248.20460000006"/>
  </r>
  <r>
    <x v="2"/>
    <n v="1"/>
    <x v="2"/>
    <x v="1"/>
    <n v="314"/>
    <s v="00010011102"/>
    <s v="De: 00099021001 A:00010011102 Transferencia que realizamos a solicitud del Ministerio de Relaciones Exteriores mediante nota CITE: GM-DGAA-UFI-Cs-40/2023 y la nota interna CITE: MEFP/VTCP/DGPOT/UOTGN Nº99/2023 H.R. 6-2270-R"/>
    <m/>
    <m/>
    <m/>
    <m/>
    <n v="0"/>
    <n v="128607.61"/>
    <n v="0"/>
    <n v="882248.20460000006"/>
    <n v="882248.20460000006"/>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
  <r>
    <x v="0"/>
    <n v="1"/>
    <x v="0"/>
    <n v="0"/>
    <n v="0"/>
    <n v="110901"/>
    <n v="0"/>
    <n v="110901"/>
  </r>
  <r>
    <x v="1"/>
    <n v="1"/>
    <x v="1"/>
    <n v="0"/>
    <n v="0"/>
    <n v="4312412.4499999993"/>
    <n v="0"/>
    <n v="4312412.4499999993"/>
  </r>
  <r>
    <x v="1"/>
    <n v="2"/>
    <x v="1"/>
    <n v="0"/>
    <n v="0"/>
    <n v="174980"/>
    <n v="0"/>
    <n v="174980"/>
  </r>
  <r>
    <x v="1"/>
    <n v="3"/>
    <x v="1"/>
    <n v="0"/>
    <n v="0"/>
    <n v="756535.24000000011"/>
    <n v="0"/>
    <n v="756535.24000000011"/>
  </r>
  <r>
    <x v="1"/>
    <n v="4"/>
    <x v="1"/>
    <n v="0"/>
    <n v="0"/>
    <n v="1285359.5399999998"/>
    <n v="0"/>
    <n v="1285359.5399999998"/>
  </r>
  <r>
    <x v="1"/>
    <n v="5"/>
    <x v="1"/>
    <n v="0"/>
    <n v="0"/>
    <n v="39557"/>
    <n v="0"/>
    <n v="39557"/>
  </r>
  <r>
    <x v="1"/>
    <n v="7"/>
    <x v="1"/>
    <n v="0"/>
    <n v="0"/>
    <n v="45094.75"/>
    <n v="0"/>
    <n v="45094.75"/>
  </r>
  <r>
    <x v="2"/>
    <n v="1"/>
    <x v="2"/>
    <n v="0"/>
    <n v="0"/>
    <n v="1203912.08"/>
    <n v="0"/>
    <n v="1203912.08"/>
  </r>
  <r>
    <x v="3"/>
    <n v="4"/>
    <x v="3"/>
    <n v="6128357.5899999999"/>
    <n v="0"/>
    <n v="0"/>
    <n v="0"/>
    <n v="6128357.5899999999"/>
  </r>
  <r>
    <x v="4"/>
    <n v="2"/>
    <x v="4"/>
    <n v="10120163.48"/>
    <n v="0"/>
    <n v="409780.81"/>
    <n v="0"/>
    <n v="10529944.290000001"/>
  </r>
  <r>
    <x v="5"/>
    <n v="26"/>
    <x v="5"/>
    <n v="0"/>
    <n v="0"/>
    <n v="90701.04"/>
    <n v="0"/>
    <n v="90701.04"/>
  </r>
  <r>
    <x v="6"/>
    <n v="2"/>
    <x v="6"/>
    <n v="0"/>
    <n v="0"/>
    <n v="4352.5"/>
    <n v="0"/>
    <n v="4352.5"/>
  </r>
  <r>
    <x v="7"/>
    <n v="3"/>
    <x v="7"/>
    <n v="391654"/>
    <n v="0"/>
    <n v="0"/>
    <n v="0"/>
    <n v="391654"/>
  </r>
  <r>
    <x v="7"/>
    <n v="16"/>
    <x v="7"/>
    <n v="0"/>
    <n v="0"/>
    <n v="6210"/>
    <n v="0"/>
    <n v="6210"/>
  </r>
  <r>
    <x v="7"/>
    <n v="17"/>
    <x v="7"/>
    <n v="3000000"/>
    <n v="0"/>
    <n v="0"/>
    <n v="0"/>
    <n v="3000000"/>
  </r>
  <r>
    <x v="8"/>
    <n v="2"/>
    <x v="8"/>
    <n v="24049321.960000001"/>
    <n v="0"/>
    <n v="0"/>
    <n v="0"/>
    <n v="24049321.960000001"/>
  </r>
  <r>
    <x v="9"/>
    <n v="1"/>
    <x v="9"/>
    <n v="0"/>
    <n v="0"/>
    <n v="0"/>
    <n v="255618.13"/>
    <n v="255618.13"/>
  </r>
  <r>
    <x v="10"/>
    <n v="1"/>
    <x v="10"/>
    <n v="0"/>
    <n v="0"/>
    <n v="0"/>
    <n v="4407382.3900000006"/>
    <n v="4407382.3900000006"/>
  </r>
  <r>
    <x v="11"/>
    <n v="1"/>
    <x v="11"/>
    <n v="0"/>
    <n v="0"/>
    <n v="0"/>
    <n v="69000"/>
    <n v="69000"/>
  </r>
  <r>
    <x v="11"/>
    <n v="4"/>
    <x v="11"/>
    <n v="15791006"/>
    <n v="0"/>
    <n v="0"/>
    <n v="0"/>
    <n v="15791006"/>
  </r>
  <r>
    <x v="12"/>
    <n v="1"/>
    <x v="12"/>
    <n v="0"/>
    <n v="0"/>
    <n v="0"/>
    <n v="942013.33000000007"/>
    <n v="942013.33000000007"/>
  </r>
  <r>
    <x v="13"/>
    <n v="1"/>
    <x v="13"/>
    <n v="0"/>
    <n v="0"/>
    <n v="0"/>
    <n v="14481666.419999994"/>
    <n v="14481666.419999994"/>
  </r>
  <r>
    <x v="14"/>
    <n v="1"/>
    <x v="14"/>
    <n v="1758872.17"/>
    <n v="0"/>
    <n v="0"/>
    <n v="2341502.3899999997"/>
    <n v="4100374.5599999996"/>
  </r>
  <r>
    <x v="15"/>
    <n v="1"/>
    <x v="15"/>
    <n v="0"/>
    <n v="0"/>
    <n v="0"/>
    <n v="1194.8400000000001"/>
    <n v="1194.8400000000001"/>
  </r>
  <r>
    <x v="16"/>
    <n v="1"/>
    <x v="16"/>
    <n v="0"/>
    <n v="0"/>
    <n v="0"/>
    <n v="2016502.2500000007"/>
    <n v="2016502.2500000007"/>
  </r>
  <r>
    <x v="17"/>
    <n v="1"/>
    <x v="17"/>
    <n v="2066310.1"/>
    <n v="0"/>
    <n v="0"/>
    <n v="0"/>
    <n v="2066310.1"/>
  </r>
  <r>
    <x v="18"/>
    <n v="1"/>
    <x v="18"/>
    <n v="800000"/>
    <n v="0"/>
    <n v="0"/>
    <n v="0"/>
    <n v="800000"/>
  </r>
  <r>
    <x v="19"/>
    <n v="1"/>
    <x v="19"/>
    <n v="0"/>
    <n v="0"/>
    <n v="0"/>
    <n v="22881.1"/>
    <n v="22881.1"/>
  </r>
  <r>
    <x v="20"/>
    <n v="2"/>
    <x v="20"/>
    <n v="0"/>
    <n v="0"/>
    <n v="0"/>
    <n v="288216"/>
    <n v="288216"/>
  </r>
  <r>
    <x v="21"/>
    <n v="1"/>
    <x v="21"/>
    <n v="1883305.6400000001"/>
    <n v="0"/>
    <n v="0"/>
    <n v="18422534"/>
    <n v="20305839.640000001"/>
  </r>
  <r>
    <x v="22"/>
    <n v="1"/>
    <x v="22"/>
    <n v="76798659.11999999"/>
    <n v="0"/>
    <n v="0"/>
    <n v="0"/>
    <n v="76798659.11999999"/>
  </r>
  <r>
    <x v="23"/>
    <n v="1"/>
    <x v="23"/>
    <n v="0"/>
    <n v="0"/>
    <n v="0"/>
    <n v="2967"/>
    <n v="2967"/>
  </r>
  <r>
    <x v="24"/>
    <n v="1"/>
    <x v="24"/>
    <n v="0"/>
    <n v="0"/>
    <n v="0"/>
    <n v="5851"/>
    <n v="5851"/>
  </r>
  <r>
    <x v="24"/>
    <n v="3"/>
    <x v="24"/>
    <n v="0"/>
    <n v="0"/>
    <n v="0"/>
    <n v="8867"/>
    <n v="8867"/>
  </r>
  <r>
    <x v="25"/>
    <n v="1"/>
    <x v="25"/>
    <n v="0"/>
    <n v="0"/>
    <n v="0"/>
    <n v="189921"/>
    <n v="189921"/>
  </r>
  <r>
    <x v="26"/>
    <n v="1"/>
    <x v="26"/>
    <n v="0"/>
    <n v="0"/>
    <n v="0"/>
    <n v="1300"/>
    <n v="1300"/>
  </r>
  <r>
    <x v="27"/>
    <n v="1"/>
    <x v="27"/>
    <n v="0"/>
    <n v="0"/>
    <n v="0"/>
    <n v="39438"/>
    <n v="39438"/>
  </r>
  <r>
    <x v="28"/>
    <n v="1"/>
    <x v="28"/>
    <n v="0"/>
    <n v="0"/>
    <n v="0"/>
    <n v="220579.81"/>
    <n v="220579.81"/>
  </r>
  <r>
    <x v="29"/>
    <n v="1"/>
    <x v="29"/>
    <n v="0"/>
    <n v="0"/>
    <n v="0"/>
    <n v="10663173.390000004"/>
    <n v="10663173.390000004"/>
  </r>
  <r>
    <x v="30"/>
    <n v="1"/>
    <x v="30"/>
    <n v="473694.05"/>
    <n v="0"/>
    <n v="0"/>
    <n v="0"/>
    <n v="473694.05"/>
  </r>
  <r>
    <x v="31"/>
    <n v="1"/>
    <x v="31"/>
    <n v="0"/>
    <n v="0"/>
    <n v="0"/>
    <n v="62090"/>
    <n v="62090"/>
  </r>
  <r>
    <x v="32"/>
    <n v="1"/>
    <x v="32"/>
    <n v="0"/>
    <n v="0"/>
    <n v="0"/>
    <n v="674001"/>
    <n v="674001"/>
  </r>
  <r>
    <x v="33"/>
    <n v="1"/>
    <x v="33"/>
    <n v="0"/>
    <n v="0"/>
    <n v="0"/>
    <n v="10838"/>
    <n v="10838"/>
  </r>
  <r>
    <x v="34"/>
    <n v="1"/>
    <x v="34"/>
    <n v="0"/>
    <n v="0"/>
    <n v="0"/>
    <n v="2186611.71"/>
    <n v="2186611.71"/>
  </r>
  <r>
    <x v="34"/>
    <n v="2"/>
    <x v="34"/>
    <n v="0"/>
    <n v="0"/>
    <n v="0"/>
    <n v="471280.25000000006"/>
    <n v="471280.25000000006"/>
  </r>
  <r>
    <x v="34"/>
    <n v="3"/>
    <x v="34"/>
    <n v="0"/>
    <n v="0"/>
    <n v="0"/>
    <n v="3012548.88"/>
    <n v="3012548.88"/>
  </r>
  <r>
    <x v="34"/>
    <n v="4"/>
    <x v="34"/>
    <n v="0"/>
    <n v="0"/>
    <n v="0"/>
    <n v="8623359.3499999996"/>
    <n v="8623359.3499999996"/>
  </r>
  <r>
    <x v="34"/>
    <n v="5"/>
    <x v="34"/>
    <n v="0"/>
    <n v="0"/>
    <n v="0"/>
    <n v="355231.37"/>
    <n v="355231.37"/>
  </r>
  <r>
    <x v="35"/>
    <n v="1"/>
    <x v="35"/>
    <n v="0"/>
    <n v="0"/>
    <n v="0"/>
    <n v="380"/>
    <n v="380"/>
  </r>
  <r>
    <x v="35"/>
    <n v="2"/>
    <x v="35"/>
    <n v="0"/>
    <n v="0"/>
    <n v="0"/>
    <n v="479270"/>
    <n v="479270"/>
  </r>
  <r>
    <x v="35"/>
    <n v="11"/>
    <x v="35"/>
    <n v="0"/>
    <n v="0"/>
    <n v="0"/>
    <n v="28165"/>
    <n v="28165"/>
  </r>
  <r>
    <x v="35"/>
    <n v="12"/>
    <x v="35"/>
    <n v="0"/>
    <n v="0"/>
    <n v="0"/>
    <n v="1724662"/>
    <n v="1724662"/>
  </r>
  <r>
    <x v="35"/>
    <n v="13"/>
    <x v="35"/>
    <n v="0"/>
    <n v="0"/>
    <n v="0"/>
    <n v="768770"/>
    <n v="768770"/>
  </r>
  <r>
    <x v="36"/>
    <n v="1"/>
    <x v="36"/>
    <n v="8160295.2899999991"/>
    <n v="0"/>
    <n v="0"/>
    <n v="0"/>
    <n v="8160295.2899999991"/>
  </r>
  <r>
    <x v="37"/>
    <n v="1"/>
    <x v="37"/>
    <n v="0"/>
    <n v="0"/>
    <n v="0"/>
    <n v="1880777.8"/>
    <n v="1880777.8"/>
  </r>
  <r>
    <x v="38"/>
    <n v="1"/>
    <x v="38"/>
    <n v="0"/>
    <n v="0"/>
    <n v="0"/>
    <n v="1039170.88"/>
    <n v="1039170.88"/>
  </r>
  <r>
    <x v="39"/>
    <n v="1"/>
    <x v="39"/>
    <n v="0"/>
    <n v="0"/>
    <n v="0"/>
    <n v="4791701.95"/>
    <n v="4791701.95"/>
  </r>
  <r>
    <x v="40"/>
    <n v="1"/>
    <x v="40"/>
    <n v="0"/>
    <n v="0"/>
    <n v="0"/>
    <n v="553741.89999999991"/>
    <n v="553741.89999999991"/>
  </r>
  <r>
    <x v="41"/>
    <n v="1"/>
    <x v="41"/>
    <n v="0"/>
    <n v="0"/>
    <n v="0"/>
    <n v="2570.1799999999998"/>
    <n v="2570.1799999999998"/>
  </r>
  <r>
    <x v="42"/>
    <n v="3"/>
    <x v="42"/>
    <n v="446804.7"/>
    <n v="0"/>
    <n v="0"/>
    <n v="0"/>
    <n v="446804.7"/>
  </r>
  <r>
    <x v="43"/>
    <n v="1"/>
    <x v="43"/>
    <n v="0"/>
    <n v="0"/>
    <n v="0"/>
    <n v="8609839.4500000011"/>
    <n v="8609839.4500000011"/>
  </r>
  <r>
    <x v="44"/>
    <n v="1"/>
    <x v="44"/>
    <n v="0"/>
    <n v="0"/>
    <n v="0"/>
    <n v="20999.64"/>
    <n v="20999.64"/>
  </r>
  <r>
    <x v="45"/>
    <n v="1"/>
    <x v="45"/>
    <n v="0"/>
    <n v="0"/>
    <n v="0"/>
    <n v="2763603"/>
    <n v="2763603"/>
  </r>
  <r>
    <x v="46"/>
    <n v="1"/>
    <x v="46"/>
    <n v="0"/>
    <n v="0"/>
    <n v="0"/>
    <n v="144723"/>
    <n v="144723"/>
  </r>
  <r>
    <x v="47"/>
    <n v="1"/>
    <x v="47"/>
    <n v="0"/>
    <n v="0"/>
    <n v="0"/>
    <n v="28200"/>
    <n v="282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74AA41E-34D9-461D-90A1-F624F766E153}" name="TablaDinámica1" cacheId="125"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F108" firstHeaderRow="1" firstDataRow="3" firstDataCol="2"/>
  <pivotFields count="18">
    <pivotField axis="axisRow" compact="0" outline="0" showAll="0" defaultSubtotal="0">
      <items count="103">
        <item x="27"/>
        <item x="4"/>
        <item x="8"/>
        <item x="61"/>
        <item x="6"/>
        <item x="5"/>
        <item x="47"/>
        <item x="1"/>
        <item x="22"/>
        <item x="14"/>
        <item x="20"/>
        <item x="45"/>
        <item x="85"/>
        <item x="23"/>
        <item x="76"/>
        <item x="95"/>
        <item x="24"/>
        <item x="56"/>
        <item x="99"/>
        <item x="9"/>
        <item x="54"/>
        <item x="29"/>
        <item x="40"/>
        <item x="31"/>
        <item x="12"/>
        <item x="3"/>
        <item x="60"/>
        <item x="13"/>
        <item x="28"/>
        <item x="0"/>
        <item x="52"/>
        <item x="68"/>
        <item x="90"/>
        <item x="37"/>
        <item x="10"/>
        <item x="94"/>
        <item x="82"/>
        <item x="62"/>
        <item x="102"/>
        <item x="55"/>
        <item x="71"/>
        <item x="18"/>
        <item x="36"/>
        <item x="32"/>
        <item x="57"/>
        <item x="58"/>
        <item x="72"/>
        <item x="73"/>
        <item x="48"/>
        <item x="66"/>
        <item x="41"/>
        <item x="2"/>
        <item x="84"/>
        <item x="79"/>
        <item x="35"/>
        <item x="7"/>
        <item x="44"/>
        <item x="59"/>
        <item x="89"/>
        <item x="87"/>
        <item x="83"/>
        <item x="33"/>
        <item x="16"/>
        <item x="19"/>
        <item x="69"/>
        <item x="53"/>
        <item x="46"/>
        <item x="74"/>
        <item x="65"/>
        <item x="25"/>
        <item x="67"/>
        <item x="51"/>
        <item x="77"/>
        <item x="26"/>
        <item x="100"/>
        <item x="30"/>
        <item x="70"/>
        <item x="78"/>
        <item x="21"/>
        <item x="43"/>
        <item x="96"/>
        <item x="98"/>
        <item x="80"/>
        <item x="42"/>
        <item x="17"/>
        <item x="11"/>
        <item x="101"/>
        <item x="49"/>
        <item x="15"/>
        <item x="63"/>
        <item x="50"/>
        <item x="34"/>
        <item x="38"/>
        <item x="39"/>
        <item x="64"/>
        <item x="75"/>
        <item x="81"/>
        <item x="86"/>
        <item x="88"/>
        <item x="91"/>
        <item x="92"/>
        <item x="93"/>
        <item x="97"/>
      </items>
    </pivotField>
    <pivotField compact="0" outline="0" showAll="0" defaultSubtotal="0"/>
    <pivotField axis="axisRow" compact="0" outline="0" showAll="0" defaultSubtotal="0">
      <items count="103">
        <item x="24"/>
        <item x="99"/>
        <item x="85"/>
        <item x="31"/>
        <item x="54"/>
        <item x="28"/>
        <item x="45"/>
        <item x="44"/>
        <item x="13"/>
        <item x="40"/>
        <item x="29"/>
        <item x="95"/>
        <item x="60"/>
        <item x="50"/>
        <item x="76"/>
        <item x="61"/>
        <item x="47"/>
        <item x="22"/>
        <item x="5"/>
        <item x="4"/>
        <item x="6"/>
        <item x="20"/>
        <item x="14"/>
        <item x="27"/>
        <item x="0"/>
        <item x="3"/>
        <item x="12"/>
        <item x="23"/>
        <item x="56"/>
        <item x="9"/>
        <item x="52"/>
        <item x="68"/>
        <item x="1"/>
        <item x="8"/>
        <item x="90"/>
        <item x="37"/>
        <item x="10"/>
        <item x="94"/>
        <item x="82"/>
        <item x="62"/>
        <item x="102"/>
        <item x="55"/>
        <item x="71"/>
        <item x="18"/>
        <item x="36"/>
        <item x="32"/>
        <item x="57"/>
        <item x="58"/>
        <item x="72"/>
        <item x="73"/>
        <item x="48"/>
        <item x="66"/>
        <item x="41"/>
        <item x="2"/>
        <item x="84"/>
        <item x="79"/>
        <item x="35"/>
        <item x="7"/>
        <item x="59"/>
        <item x="89"/>
        <item x="87"/>
        <item x="83"/>
        <item x="33"/>
        <item x="16"/>
        <item x="19"/>
        <item x="69"/>
        <item x="53"/>
        <item x="46"/>
        <item x="74"/>
        <item x="65"/>
        <item x="25"/>
        <item x="67"/>
        <item x="51"/>
        <item x="77"/>
        <item x="26"/>
        <item x="100"/>
        <item x="30"/>
        <item x="70"/>
        <item x="78"/>
        <item x="21"/>
        <item x="43"/>
        <item x="96"/>
        <item x="98"/>
        <item x="80"/>
        <item x="42"/>
        <item x="17"/>
        <item x="11"/>
        <item x="101"/>
        <item x="49"/>
        <item x="15"/>
        <item x="63"/>
        <item x="34"/>
        <item x="38"/>
        <item x="39"/>
        <item x="64"/>
        <item x="75"/>
        <item x="81"/>
        <item x="86"/>
        <item x="88"/>
        <item x="91"/>
        <item x="92"/>
        <item x="93"/>
        <item x="97"/>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03">
    <i>
      <x/>
      <x v="23"/>
    </i>
    <i>
      <x v="1"/>
      <x v="19"/>
    </i>
    <i>
      <x v="2"/>
      <x v="33"/>
    </i>
    <i>
      <x v="3"/>
      <x v="15"/>
    </i>
    <i>
      <x v="4"/>
      <x v="20"/>
    </i>
    <i>
      <x v="5"/>
      <x v="18"/>
    </i>
    <i>
      <x v="6"/>
      <x v="16"/>
    </i>
    <i>
      <x v="7"/>
      <x v="32"/>
    </i>
    <i>
      <x v="8"/>
      <x v="17"/>
    </i>
    <i>
      <x v="9"/>
      <x v="22"/>
    </i>
    <i>
      <x v="10"/>
      <x v="21"/>
    </i>
    <i>
      <x v="11"/>
      <x v="6"/>
    </i>
    <i>
      <x v="12"/>
      <x v="2"/>
    </i>
    <i>
      <x v="13"/>
      <x v="27"/>
    </i>
    <i>
      <x v="14"/>
      <x v="14"/>
    </i>
    <i>
      <x v="15"/>
      <x v="11"/>
    </i>
    <i>
      <x v="16"/>
      <x/>
    </i>
    <i>
      <x v="17"/>
      <x v="28"/>
    </i>
    <i>
      <x v="18"/>
      <x v="1"/>
    </i>
    <i>
      <x v="19"/>
      <x v="29"/>
    </i>
    <i>
      <x v="20"/>
      <x v="4"/>
    </i>
    <i>
      <x v="21"/>
      <x v="10"/>
    </i>
    <i>
      <x v="22"/>
      <x v="9"/>
    </i>
    <i>
      <x v="23"/>
      <x v="3"/>
    </i>
    <i>
      <x v="24"/>
      <x v="26"/>
    </i>
    <i>
      <x v="25"/>
      <x v="25"/>
    </i>
    <i>
      <x v="26"/>
      <x v="12"/>
    </i>
    <i>
      <x v="27"/>
      <x v="8"/>
    </i>
    <i>
      <x v="28"/>
      <x v="5"/>
    </i>
    <i>
      <x v="29"/>
      <x v="24"/>
    </i>
    <i>
      <x v="30"/>
      <x v="30"/>
    </i>
    <i>
      <x v="31"/>
      <x v="31"/>
    </i>
    <i>
      <x v="32"/>
      <x v="34"/>
    </i>
    <i>
      <x v="33"/>
      <x v="35"/>
    </i>
    <i>
      <x v="34"/>
      <x v="36"/>
    </i>
    <i>
      <x v="35"/>
      <x v="37"/>
    </i>
    <i>
      <x v="36"/>
      <x v="38"/>
    </i>
    <i>
      <x v="37"/>
      <x v="39"/>
    </i>
    <i>
      <x v="38"/>
      <x v="40"/>
    </i>
    <i>
      <x v="39"/>
      <x v="41"/>
    </i>
    <i>
      <x v="40"/>
      <x v="42"/>
    </i>
    <i>
      <x v="41"/>
      <x v="43"/>
    </i>
    <i>
      <x v="42"/>
      <x v="44"/>
    </i>
    <i>
      <x v="43"/>
      <x v="45"/>
    </i>
    <i>
      <x v="44"/>
      <x v="46"/>
    </i>
    <i>
      <x v="45"/>
      <x v="47"/>
    </i>
    <i>
      <x v="46"/>
      <x v="48"/>
    </i>
    <i>
      <x v="47"/>
      <x v="49"/>
    </i>
    <i>
      <x v="48"/>
      <x v="50"/>
    </i>
    <i>
      <x v="49"/>
      <x v="51"/>
    </i>
    <i>
      <x v="50"/>
      <x v="52"/>
    </i>
    <i>
      <x v="51"/>
      <x v="53"/>
    </i>
    <i>
      <x v="52"/>
      <x v="54"/>
    </i>
    <i>
      <x v="53"/>
      <x v="55"/>
    </i>
    <i>
      <x v="54"/>
      <x v="56"/>
    </i>
    <i>
      <x v="55"/>
      <x v="57"/>
    </i>
    <i>
      <x v="56"/>
      <x v="7"/>
    </i>
    <i>
      <x v="57"/>
      <x v="58"/>
    </i>
    <i>
      <x v="58"/>
      <x v="59"/>
    </i>
    <i>
      <x v="59"/>
      <x v="60"/>
    </i>
    <i>
      <x v="60"/>
      <x v="61"/>
    </i>
    <i>
      <x v="61"/>
      <x v="62"/>
    </i>
    <i>
      <x v="62"/>
      <x v="63"/>
    </i>
    <i>
      <x v="63"/>
      <x v="64"/>
    </i>
    <i>
      <x v="64"/>
      <x v="65"/>
    </i>
    <i>
      <x v="65"/>
      <x v="66"/>
    </i>
    <i>
      <x v="66"/>
      <x v="67"/>
    </i>
    <i>
      <x v="67"/>
      <x v="68"/>
    </i>
    <i>
      <x v="68"/>
      <x v="69"/>
    </i>
    <i>
      <x v="69"/>
      <x v="70"/>
    </i>
    <i>
      <x v="70"/>
      <x v="71"/>
    </i>
    <i>
      <x v="71"/>
      <x v="72"/>
    </i>
    <i>
      <x v="72"/>
      <x v="73"/>
    </i>
    <i>
      <x v="73"/>
      <x v="74"/>
    </i>
    <i>
      <x v="74"/>
      <x v="75"/>
    </i>
    <i>
      <x v="75"/>
      <x v="76"/>
    </i>
    <i>
      <x v="76"/>
      <x v="77"/>
    </i>
    <i>
      <x v="77"/>
      <x v="78"/>
    </i>
    <i>
      <x v="78"/>
      <x v="79"/>
    </i>
    <i>
      <x v="79"/>
      <x v="80"/>
    </i>
    <i>
      <x v="80"/>
      <x v="81"/>
    </i>
    <i>
      <x v="81"/>
      <x v="82"/>
    </i>
    <i>
      <x v="82"/>
      <x v="83"/>
    </i>
    <i>
      <x v="83"/>
      <x v="84"/>
    </i>
    <i>
      <x v="84"/>
      <x v="85"/>
    </i>
    <i>
      <x v="85"/>
      <x v="86"/>
    </i>
    <i>
      <x v="86"/>
      <x v="87"/>
    </i>
    <i>
      <x v="87"/>
      <x v="88"/>
    </i>
    <i>
      <x v="88"/>
      <x v="89"/>
    </i>
    <i>
      <x v="89"/>
      <x v="90"/>
    </i>
    <i>
      <x v="90"/>
      <x v="13"/>
    </i>
    <i>
      <x v="91"/>
      <x v="91"/>
    </i>
    <i>
      <x v="92"/>
      <x v="92"/>
    </i>
    <i>
      <x v="93"/>
      <x v="93"/>
    </i>
    <i>
      <x v="94"/>
      <x v="94"/>
    </i>
    <i>
      <x v="95"/>
      <x v="95"/>
    </i>
    <i>
      <x v="96"/>
      <x v="96"/>
    </i>
    <i>
      <x v="97"/>
      <x v="97"/>
    </i>
    <i>
      <x v="98"/>
      <x v="98"/>
    </i>
    <i>
      <x v="99"/>
      <x v="99"/>
    </i>
    <i>
      <x v="100"/>
      <x v="100"/>
    </i>
    <i>
      <x v="101"/>
      <x v="101"/>
    </i>
    <i>
      <x v="102"/>
      <x v="102"/>
    </i>
  </rowItems>
  <colFields count="2">
    <field x="3"/>
    <field x="-2"/>
  </colFields>
  <colItems count="4">
    <i>
      <x v="1"/>
      <x/>
    </i>
    <i r="1" i="1">
      <x v="1"/>
    </i>
    <i>
      <x v="2"/>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EBF16E3-0FCC-4720-8E3A-A3B24DD6D09A}" name="TablaDinámica9" cacheId="147"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1" firstHeaderRow="1" firstDataRow="1" firstDataCol="2"/>
  <pivotFields count="8">
    <pivotField axis="axisRow" compact="0" outline="0" showAll="0" defaultSubtotal="0">
      <items count="74">
        <item x="4"/>
        <item x="9"/>
        <item x="10"/>
        <item x="14"/>
        <item x="16"/>
        <item x="23"/>
        <item x="40"/>
        <item x="45"/>
        <item x="2"/>
        <item x="22"/>
        <item x="7"/>
        <item x="21"/>
        <item m="1" x="52"/>
        <item x="15"/>
        <item x="25"/>
        <item x="13"/>
        <item x="24"/>
        <item x="39"/>
        <item x="47"/>
        <item x="26"/>
        <item x="12"/>
        <item x="18"/>
        <item x="19"/>
        <item m="1" x="66"/>
        <item m="1" x="62"/>
        <item x="20"/>
        <item x="34"/>
        <item x="38"/>
        <item x="43"/>
        <item x="3"/>
        <item x="8"/>
        <item m="1" x="49"/>
        <item m="1" x="61"/>
        <item x="17"/>
        <item x="29"/>
        <item x="35"/>
        <item x="37"/>
        <item m="1" x="70"/>
        <item x="42"/>
        <item x="11"/>
        <item m="1" x="65"/>
        <item m="1" x="68"/>
        <item x="5"/>
        <item m="1" x="73"/>
        <item x="46"/>
        <item m="1" x="59"/>
        <item m="1" x="57"/>
        <item m="1" x="56"/>
        <item m="1" x="55"/>
        <item m="1" x="64"/>
        <item x="27"/>
        <item m="1" x="60"/>
        <item x="28"/>
        <item m="1" x="69"/>
        <item x="6"/>
        <item m="1" x="48"/>
        <item m="1" x="71"/>
        <item m="1" x="63"/>
        <item x="30"/>
        <item x="33"/>
        <item m="1" x="58"/>
        <item m="1" x="54"/>
        <item x="36"/>
        <item m="1" x="53"/>
        <item x="41"/>
        <item m="1" x="67"/>
        <item x="1"/>
        <item m="1" x="72"/>
        <item m="1" x="51"/>
        <item m="1" x="50"/>
        <item x="31"/>
        <item x="32"/>
        <item x="44"/>
        <item x="0"/>
      </items>
    </pivotField>
    <pivotField compact="0" outline="0" showAll="0" defaultSubtotal="0"/>
    <pivotField axis="axisRow" compact="0" outline="0" showAll="0" defaultSubtotal="0">
      <items count="74">
        <item x="9"/>
        <item x="10"/>
        <item x="14"/>
        <item x="16"/>
        <item x="23"/>
        <item x="40"/>
        <item x="45"/>
        <item x="2"/>
        <item x="4"/>
        <item x="22"/>
        <item x="7"/>
        <item x="21"/>
        <item m="1" x="60"/>
        <item x="15"/>
        <item x="25"/>
        <item x="13"/>
        <item x="24"/>
        <item x="39"/>
        <item x="47"/>
        <item x="26"/>
        <item x="12"/>
        <item x="18"/>
        <item x="19"/>
        <item m="1" x="65"/>
        <item m="1" x="63"/>
        <item x="20"/>
        <item x="34"/>
        <item x="38"/>
        <item x="43"/>
        <item x="3"/>
        <item x="8"/>
        <item m="1" x="64"/>
        <item m="1" x="67"/>
        <item x="17"/>
        <item x="29"/>
        <item x="35"/>
        <item x="37"/>
        <item m="1" x="73"/>
        <item x="42"/>
        <item x="11"/>
        <item m="1" x="53"/>
        <item m="1" x="66"/>
        <item x="5"/>
        <item m="1" x="54"/>
        <item x="46"/>
        <item m="1" x="72"/>
        <item m="1" x="52"/>
        <item m="1" x="56"/>
        <item m="1" x="62"/>
        <item m="1" x="51"/>
        <item x="27"/>
        <item m="1" x="48"/>
        <item x="28"/>
        <item m="1" x="71"/>
        <item x="6"/>
        <item m="1" x="49"/>
        <item m="1" x="50"/>
        <item m="1" x="58"/>
        <item x="30"/>
        <item x="33"/>
        <item m="1" x="68"/>
        <item m="1" x="59"/>
        <item x="36"/>
        <item m="1" x="55"/>
        <item x="41"/>
        <item m="1" x="70"/>
        <item x="1"/>
        <item m="1" x="61"/>
        <item m="1" x="57"/>
        <item m="1" x="69"/>
        <item x="31"/>
        <item x="32"/>
        <item x="44"/>
        <item x="0"/>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48">
    <i>
      <x/>
      <x v="8"/>
    </i>
    <i>
      <x v="1"/>
      <x/>
    </i>
    <i>
      <x v="2"/>
      <x v="1"/>
    </i>
    <i>
      <x v="3"/>
      <x v="2"/>
    </i>
    <i>
      <x v="4"/>
      <x v="3"/>
    </i>
    <i>
      <x v="5"/>
      <x v="4"/>
    </i>
    <i>
      <x v="6"/>
      <x v="5"/>
    </i>
    <i>
      <x v="7"/>
      <x v="6"/>
    </i>
    <i>
      <x v="8"/>
      <x v="7"/>
    </i>
    <i>
      <x v="9"/>
      <x v="9"/>
    </i>
    <i>
      <x v="10"/>
      <x v="10"/>
    </i>
    <i>
      <x v="11"/>
      <x v="11"/>
    </i>
    <i>
      <x v="13"/>
      <x v="13"/>
    </i>
    <i>
      <x v="14"/>
      <x v="14"/>
    </i>
    <i>
      <x v="15"/>
      <x v="15"/>
    </i>
    <i>
      <x v="16"/>
      <x v="16"/>
    </i>
    <i>
      <x v="17"/>
      <x v="17"/>
    </i>
    <i>
      <x v="18"/>
      <x v="18"/>
    </i>
    <i>
      <x v="19"/>
      <x v="19"/>
    </i>
    <i>
      <x v="20"/>
      <x v="20"/>
    </i>
    <i>
      <x v="21"/>
      <x v="21"/>
    </i>
    <i>
      <x v="22"/>
      <x v="22"/>
    </i>
    <i>
      <x v="25"/>
      <x v="25"/>
    </i>
    <i>
      <x v="26"/>
      <x v="26"/>
    </i>
    <i>
      <x v="27"/>
      <x v="27"/>
    </i>
    <i>
      <x v="28"/>
      <x v="28"/>
    </i>
    <i>
      <x v="29"/>
      <x v="29"/>
    </i>
    <i>
      <x v="30"/>
      <x v="30"/>
    </i>
    <i>
      <x v="33"/>
      <x v="33"/>
    </i>
    <i>
      <x v="34"/>
      <x v="34"/>
    </i>
    <i>
      <x v="35"/>
      <x v="35"/>
    </i>
    <i>
      <x v="36"/>
      <x v="36"/>
    </i>
    <i>
      <x v="38"/>
      <x v="38"/>
    </i>
    <i>
      <x v="39"/>
      <x v="39"/>
    </i>
    <i>
      <x v="42"/>
      <x v="42"/>
    </i>
    <i>
      <x v="44"/>
      <x v="44"/>
    </i>
    <i>
      <x v="50"/>
      <x v="50"/>
    </i>
    <i>
      <x v="52"/>
      <x v="52"/>
    </i>
    <i>
      <x v="54"/>
      <x v="54"/>
    </i>
    <i>
      <x v="58"/>
      <x v="58"/>
    </i>
    <i>
      <x v="59"/>
      <x v="59"/>
    </i>
    <i>
      <x v="62"/>
      <x v="62"/>
    </i>
    <i>
      <x v="64"/>
      <x v="64"/>
    </i>
    <i>
      <x v="66"/>
      <x v="66"/>
    </i>
    <i>
      <x v="70"/>
      <x v="70"/>
    </i>
    <i>
      <x v="71"/>
      <x v="71"/>
    </i>
    <i>
      <x v="72"/>
      <x v="72"/>
    </i>
    <i>
      <x v="73"/>
      <x v="73"/>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A3FF6A9-1350-48D8-9679-9D66050263D3}" name="TablaDinámica3" cacheId="129"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G20" firstHeaderRow="1" firstDataRow="3" firstDataCol="2"/>
  <pivotFields count="18">
    <pivotField axis="axisRow" compact="0" outline="0" subtotalTop="0" showAll="0" defaultSubtotal="0">
      <items count="15">
        <item x="0"/>
        <item x="1"/>
        <item x="10"/>
        <item x="3"/>
        <item x="4"/>
        <item x="11"/>
        <item x="13"/>
        <item x="9"/>
        <item x="14"/>
        <item x="5"/>
        <item x="7"/>
        <item x="2"/>
        <item x="6"/>
        <item x="8"/>
        <item x="12"/>
      </items>
    </pivotField>
    <pivotField compact="0" outline="0" subtotalTop="0" showAll="0" defaultSubtotal="0"/>
    <pivotField axis="axisRow" compact="0" outline="0" subtotalTop="0" showAll="0" defaultSubtotal="0">
      <items count="15">
        <item x="3"/>
        <item x="0"/>
        <item x="1"/>
        <item x="10"/>
        <item x="4"/>
        <item x="11"/>
        <item x="13"/>
        <item x="9"/>
        <item x="14"/>
        <item x="5"/>
        <item x="7"/>
        <item x="2"/>
        <item x="6"/>
        <item x="8"/>
        <item x="12"/>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15">
    <i>
      <x/>
      <x v="1"/>
    </i>
    <i>
      <x v="1"/>
      <x v="2"/>
    </i>
    <i>
      <x v="2"/>
      <x v="3"/>
    </i>
    <i>
      <x v="3"/>
      <x/>
    </i>
    <i>
      <x v="4"/>
      <x v="4"/>
    </i>
    <i>
      <x v="5"/>
      <x v="5"/>
    </i>
    <i>
      <x v="6"/>
      <x v="6"/>
    </i>
    <i>
      <x v="7"/>
      <x v="7"/>
    </i>
    <i>
      <x v="8"/>
      <x v="8"/>
    </i>
    <i>
      <x v="9"/>
      <x v="9"/>
    </i>
    <i>
      <x v="10"/>
      <x v="10"/>
    </i>
    <i>
      <x v="11"/>
      <x v="11"/>
    </i>
    <i>
      <x v="12"/>
      <x v="12"/>
    </i>
    <i>
      <x v="13"/>
      <x v="13"/>
    </i>
    <i>
      <x v="14"/>
      <x v="14"/>
    </i>
  </rowItems>
  <colFields count="2">
    <field x="3"/>
    <field x="-2"/>
  </colFields>
  <colItems count="4">
    <i>
      <x v="1"/>
      <x/>
    </i>
    <i r="1" i="1">
      <x v="1"/>
    </i>
    <i>
      <x v="2"/>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EA58308-389B-45B8-B555-1A361B5A7838}" name="TablaDinámica7" cacheId="14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I8" firstHeaderRow="1" firstDataRow="3" firstDataCol="2"/>
  <pivotFields count="16">
    <pivotField axis="axisRow" compact="0" outline="0" showAll="0" defaultSubtotal="0">
      <items count="3">
        <item x="0"/>
        <item x="1"/>
        <item x="2"/>
      </items>
    </pivotField>
    <pivotField compact="0" outline="0" showAll="0" defaultSubtotal="0"/>
    <pivotField axis="axisRow" compact="0" outline="0" showAll="0" defaultSubtotal="0">
      <items count="3">
        <item x="0"/>
        <item x="1"/>
        <item x="2"/>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3">
    <i>
      <x/>
      <x/>
    </i>
    <i>
      <x v="1"/>
      <x v="1"/>
    </i>
    <i>
      <x v="2"/>
      <x v="2"/>
    </i>
  </rowItems>
  <colFields count="2">
    <field x="3"/>
    <field x="-2"/>
  </colFields>
  <colItems count="4">
    <i>
      <x v="1"/>
      <x/>
    </i>
    <i r="1" i="1">
      <x v="1"/>
    </i>
    <i>
      <x v="2"/>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BE8D94B-D3CB-45B7-A74D-AEB3D3C1C966}" name="TablaDinámica5" cacheId="13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H15" firstHeaderRow="1" firstDataRow="3" firstDataCol="2"/>
  <pivotFields count="16">
    <pivotField axis="axisRow" compact="0" outline="0" showAll="0" defaultSubtotal="0">
      <items count="17">
        <item x="3"/>
        <item x="0"/>
        <item m="1" x="14"/>
        <item m="1" x="15"/>
        <item x="7"/>
        <item m="1" x="10"/>
        <item x="2"/>
        <item x="4"/>
        <item m="1" x="16"/>
        <item x="1"/>
        <item x="8"/>
        <item m="1" x="12"/>
        <item m="1" x="13"/>
        <item x="5"/>
        <item x="9"/>
        <item m="1" x="11"/>
        <item x="6"/>
      </items>
    </pivotField>
    <pivotField compact="0" outline="0" showAll="0" defaultSubtotal="0"/>
    <pivotField axis="axisRow" compact="0" outline="0" showAll="0" defaultSubtotal="0">
      <items count="16">
        <item x="2"/>
        <item x="0"/>
        <item m="1" x="15"/>
        <item m="1" x="9"/>
        <item x="6"/>
        <item m="1" x="12"/>
        <item x="3"/>
        <item m="1" x="13"/>
        <item x="1"/>
        <item x="7"/>
        <item m="1" x="10"/>
        <item m="1" x="14"/>
        <item x="4"/>
        <item x="8"/>
        <item m="1" x="11"/>
        <item x="5"/>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10">
    <i>
      <x/>
      <x/>
    </i>
    <i>
      <x v="1"/>
      <x v="1"/>
    </i>
    <i>
      <x v="4"/>
      <x v="4"/>
    </i>
    <i>
      <x v="6"/>
      <x/>
    </i>
    <i>
      <x v="7"/>
      <x v="6"/>
    </i>
    <i>
      <x v="9"/>
      <x v="8"/>
    </i>
    <i>
      <x v="10"/>
      <x v="9"/>
    </i>
    <i>
      <x v="13"/>
      <x v="12"/>
    </i>
    <i>
      <x v="14"/>
      <x v="13"/>
    </i>
    <i>
      <x v="16"/>
      <x v="15"/>
    </i>
  </rowItems>
  <colFields count="2">
    <field x="3"/>
    <field x="-2"/>
  </colFields>
  <colItems count="4">
    <i>
      <x v="1"/>
      <x/>
    </i>
    <i r="1" i="1">
      <x v="1"/>
    </i>
    <i>
      <x v="2"/>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yesenia.apaza@economiayfinanzas.gob.bo" TargetMode="External"/><Relationship Id="rId21" Type="http://schemas.openxmlformats.org/officeDocument/2006/relationships/hyperlink" Target="mailto:yesenia.apaza@economiayfinanzas.gob.bo" TargetMode="External"/><Relationship Id="rId324" Type="http://schemas.openxmlformats.org/officeDocument/2006/relationships/hyperlink" Target="mailto:yesenia.apaza@economiayfinanzas.gob.bo" TargetMode="External"/><Relationship Id="rId531" Type="http://schemas.openxmlformats.org/officeDocument/2006/relationships/hyperlink" Target="mailto:kevin.condori@economiayfinanzas.gob.bo" TargetMode="External"/><Relationship Id="rId170" Type="http://schemas.openxmlformats.org/officeDocument/2006/relationships/hyperlink" Target="mailto:yesenia.apaza@economiayfinanzas.gob.bo" TargetMode="External"/><Relationship Id="rId268" Type="http://schemas.openxmlformats.org/officeDocument/2006/relationships/hyperlink" Target="mailto:yesenia.apaza@economiayfinanzas.gob.bo" TargetMode="External"/><Relationship Id="rId475" Type="http://schemas.openxmlformats.org/officeDocument/2006/relationships/hyperlink" Target="mailto:yesenia.apaza@economiayfinanzas.gob.bo" TargetMode="External"/><Relationship Id="rId32" Type="http://schemas.openxmlformats.org/officeDocument/2006/relationships/hyperlink" Target="mailto:yesenia.apaza@economiayfinanzas.gob.bo" TargetMode="External"/><Relationship Id="rId128" Type="http://schemas.openxmlformats.org/officeDocument/2006/relationships/hyperlink" Target="mailto:yesenia.apaza@economiayfinanzas.gob.bo" TargetMode="External"/><Relationship Id="rId335" Type="http://schemas.openxmlformats.org/officeDocument/2006/relationships/hyperlink" Target="mailto:yesenia.apaza@economiayfinanzas.gob.bo" TargetMode="External"/><Relationship Id="rId181" Type="http://schemas.openxmlformats.org/officeDocument/2006/relationships/hyperlink" Target="mailto:yesenia.apaza@economiayfinanzas.gob.bo" TargetMode="External"/><Relationship Id="rId402" Type="http://schemas.openxmlformats.org/officeDocument/2006/relationships/hyperlink" Target="mailto:yesenia.apaza@economiayfinanzas.gob.bo" TargetMode="External"/><Relationship Id="rId279" Type="http://schemas.openxmlformats.org/officeDocument/2006/relationships/hyperlink" Target="mailto:yesenia.apaza@economiayfinanzas.gob.bo" TargetMode="External"/><Relationship Id="rId444" Type="http://schemas.openxmlformats.org/officeDocument/2006/relationships/hyperlink" Target="mailto:yesenia.apaza@economiayfinanzas.gob.bo" TargetMode="External"/><Relationship Id="rId486" Type="http://schemas.openxmlformats.org/officeDocument/2006/relationships/hyperlink" Target="mailto:pablo.laura@economiayfinanzas.gob.bo" TargetMode="External"/><Relationship Id="rId43" Type="http://schemas.openxmlformats.org/officeDocument/2006/relationships/hyperlink" Target="mailto:yesenia.apaza@economiayfinanzas.gob.bo" TargetMode="External"/><Relationship Id="rId139" Type="http://schemas.openxmlformats.org/officeDocument/2006/relationships/hyperlink" Target="mailto:yesenia.apaza@economiayfinanzas.gob.bo" TargetMode="External"/><Relationship Id="rId290" Type="http://schemas.openxmlformats.org/officeDocument/2006/relationships/hyperlink" Target="mailto:yesenia.apaza@economiayfinanzas.gob.bo" TargetMode="External"/><Relationship Id="rId304" Type="http://schemas.openxmlformats.org/officeDocument/2006/relationships/hyperlink" Target="mailto:yesenia.apaza@economiayfinanzas.gob.bo" TargetMode="External"/><Relationship Id="rId346" Type="http://schemas.openxmlformats.org/officeDocument/2006/relationships/hyperlink" Target="mailto:yesenia.apaza@economiayfinanzas.gob.bo" TargetMode="External"/><Relationship Id="rId388" Type="http://schemas.openxmlformats.org/officeDocument/2006/relationships/hyperlink" Target="mailto:yesenia.apaza@economiayfinanzas.gob.bo" TargetMode="External"/><Relationship Id="rId511" Type="http://schemas.openxmlformats.org/officeDocument/2006/relationships/hyperlink" Target="mailto:huascar.nova@economiayfinanzas.gob.bo" TargetMode="External"/><Relationship Id="rId85" Type="http://schemas.openxmlformats.org/officeDocument/2006/relationships/hyperlink" Target="mailto:yesenia.apaza@economiayfinanzas.gob.bo" TargetMode="External"/><Relationship Id="rId150" Type="http://schemas.openxmlformats.org/officeDocument/2006/relationships/hyperlink" Target="mailto:yesenia.apaza@economiayfinanzas.gob.bo" TargetMode="External"/><Relationship Id="rId192" Type="http://schemas.openxmlformats.org/officeDocument/2006/relationships/hyperlink" Target="mailto:yesenia.apaza@economiayfinanzas.gob.bo" TargetMode="External"/><Relationship Id="rId206" Type="http://schemas.openxmlformats.org/officeDocument/2006/relationships/hyperlink" Target="mailto:yesenia.apaza@economiayfinanzas.gob.bo" TargetMode="External"/><Relationship Id="rId413" Type="http://schemas.openxmlformats.org/officeDocument/2006/relationships/hyperlink" Target="mailto:yesenia.apaza@economiayfinanzas.gob.bo" TargetMode="External"/><Relationship Id="rId248" Type="http://schemas.openxmlformats.org/officeDocument/2006/relationships/hyperlink" Target="mailto:yesenia.apaza@economiayfinanzas.gob.bo" TargetMode="External"/><Relationship Id="rId455" Type="http://schemas.openxmlformats.org/officeDocument/2006/relationships/hyperlink" Target="mailto:yesenia.apaza@economiayfinanzas.gob.bo" TargetMode="External"/><Relationship Id="rId497" Type="http://schemas.openxmlformats.org/officeDocument/2006/relationships/hyperlink" Target="mailto:guadalupe.chalco@economiayfinanzas.gob.bo" TargetMode="External"/><Relationship Id="rId12" Type="http://schemas.openxmlformats.org/officeDocument/2006/relationships/hyperlink" Target="mailto:yesenia.apaza@economiayfinanzas.gob.bo" TargetMode="External"/><Relationship Id="rId108" Type="http://schemas.openxmlformats.org/officeDocument/2006/relationships/hyperlink" Target="mailto:yesenia.apaza@economiayfinanzas.gob.bo" TargetMode="External"/><Relationship Id="rId315" Type="http://schemas.openxmlformats.org/officeDocument/2006/relationships/hyperlink" Target="mailto:yesenia.apaza@economiayfinanzas.gob.bo" TargetMode="External"/><Relationship Id="rId357" Type="http://schemas.openxmlformats.org/officeDocument/2006/relationships/hyperlink" Target="mailto:yesenia.apaza@economiayfinanzas.gob.bo" TargetMode="External"/><Relationship Id="rId522" Type="http://schemas.openxmlformats.org/officeDocument/2006/relationships/hyperlink" Target="mailto:kevin.condori@economiayfinanzas.gob.bo" TargetMode="External"/><Relationship Id="rId54" Type="http://schemas.openxmlformats.org/officeDocument/2006/relationships/hyperlink" Target="mailto:yesenia.apaza@economiayfinanzas.gob.bo" TargetMode="External"/><Relationship Id="rId96" Type="http://schemas.openxmlformats.org/officeDocument/2006/relationships/hyperlink" Target="mailto:yesenia.apaza@economiayfinanzas.gob.bo" TargetMode="External"/><Relationship Id="rId161" Type="http://schemas.openxmlformats.org/officeDocument/2006/relationships/hyperlink" Target="mailto:yesenia.apaza@economiayfinanzas.gob.bo" TargetMode="External"/><Relationship Id="rId217" Type="http://schemas.openxmlformats.org/officeDocument/2006/relationships/hyperlink" Target="mailto:yesenia.apaza@economiayfinanzas.gob.bo" TargetMode="External"/><Relationship Id="rId399" Type="http://schemas.openxmlformats.org/officeDocument/2006/relationships/hyperlink" Target="mailto:yesenia.apaza@economiayfinanzas.gob.bo" TargetMode="External"/><Relationship Id="rId259" Type="http://schemas.openxmlformats.org/officeDocument/2006/relationships/hyperlink" Target="mailto:yesenia.apaza@economiayfinanzas.gob.bo" TargetMode="External"/><Relationship Id="rId424" Type="http://schemas.openxmlformats.org/officeDocument/2006/relationships/hyperlink" Target="mailto:yesenia.apaza@economiayfinanzas.gob.bo" TargetMode="External"/><Relationship Id="rId466" Type="http://schemas.openxmlformats.org/officeDocument/2006/relationships/hyperlink" Target="mailto:yesenia.apaza@economiayfinanzas.gob.bo" TargetMode="External"/><Relationship Id="rId23" Type="http://schemas.openxmlformats.org/officeDocument/2006/relationships/hyperlink" Target="mailto:yesenia.apaza@economiayfinanzas.gob.bo" TargetMode="External"/><Relationship Id="rId119" Type="http://schemas.openxmlformats.org/officeDocument/2006/relationships/hyperlink" Target="mailto:yesenia.apaza@economiayfinanzas.gob.bo" TargetMode="External"/><Relationship Id="rId270" Type="http://schemas.openxmlformats.org/officeDocument/2006/relationships/hyperlink" Target="mailto:yesenia.apaza@economiayfinanzas.gob.bo" TargetMode="External"/><Relationship Id="rId326" Type="http://schemas.openxmlformats.org/officeDocument/2006/relationships/hyperlink" Target="mailto:yesenia.apaza@economiayfinanzas.gob.bo" TargetMode="External"/><Relationship Id="rId533" Type="http://schemas.openxmlformats.org/officeDocument/2006/relationships/hyperlink" Target="mailto:kevin.condori@economiayfinanzas.gob.bo" TargetMode="External"/><Relationship Id="rId65" Type="http://schemas.openxmlformats.org/officeDocument/2006/relationships/hyperlink" Target="mailto:yesenia.apaza@economiayfinanzas.gob.bo" TargetMode="External"/><Relationship Id="rId130" Type="http://schemas.openxmlformats.org/officeDocument/2006/relationships/hyperlink" Target="mailto:yesenia.apaza@economiayfinanzas.gob.bo" TargetMode="External"/><Relationship Id="rId368" Type="http://schemas.openxmlformats.org/officeDocument/2006/relationships/hyperlink" Target="mailto:yesenia.apaza@economiayfinanzas.gob.bo" TargetMode="External"/><Relationship Id="rId172" Type="http://schemas.openxmlformats.org/officeDocument/2006/relationships/hyperlink" Target="mailto:yesenia.apaza@economiayfinanzas.gob.bo" TargetMode="External"/><Relationship Id="rId228" Type="http://schemas.openxmlformats.org/officeDocument/2006/relationships/hyperlink" Target="mailto:yesenia.apaza@economiayfinanzas.gob.bo" TargetMode="External"/><Relationship Id="rId435" Type="http://schemas.openxmlformats.org/officeDocument/2006/relationships/hyperlink" Target="mailto:yesenia.apaza@economiayfinanzas.gob.bo" TargetMode="External"/><Relationship Id="rId477" Type="http://schemas.openxmlformats.org/officeDocument/2006/relationships/hyperlink" Target="mailto:yesenia.apaza@economiayfinanzas.gob.bo" TargetMode="External"/><Relationship Id="rId281" Type="http://schemas.openxmlformats.org/officeDocument/2006/relationships/hyperlink" Target="mailto:yesenia.apaza@economiayfinanzas.gob.bo" TargetMode="External"/><Relationship Id="rId337" Type="http://schemas.openxmlformats.org/officeDocument/2006/relationships/hyperlink" Target="mailto:yesenia.apaza@economiayfinanzas.gob.bo" TargetMode="External"/><Relationship Id="rId502" Type="http://schemas.openxmlformats.org/officeDocument/2006/relationships/hyperlink" Target="mailto:guadalupe.chalco@economiayfinanzas.gob.bo" TargetMode="External"/><Relationship Id="rId34" Type="http://schemas.openxmlformats.org/officeDocument/2006/relationships/hyperlink" Target="mailto:yesenia.apaza@economiayfinanzas.gob.bo" TargetMode="External"/><Relationship Id="rId76" Type="http://schemas.openxmlformats.org/officeDocument/2006/relationships/hyperlink" Target="mailto:yesenia.apaza@economiayfinanzas.gob.bo" TargetMode="External"/><Relationship Id="rId141" Type="http://schemas.openxmlformats.org/officeDocument/2006/relationships/hyperlink" Target="mailto:yesenia.apaza@economiayfinanzas.gob.bo" TargetMode="External"/><Relationship Id="rId379" Type="http://schemas.openxmlformats.org/officeDocument/2006/relationships/hyperlink" Target="mailto:yesenia.apaza@economiayfinanzas.gob.bo" TargetMode="External"/><Relationship Id="rId7" Type="http://schemas.openxmlformats.org/officeDocument/2006/relationships/hyperlink" Target="mailto:yesenia.apaza@economiayfinanzas.gob.bo" TargetMode="External"/><Relationship Id="rId183" Type="http://schemas.openxmlformats.org/officeDocument/2006/relationships/hyperlink" Target="mailto:yesenia.apaza@economiayfinanzas.gob.bo" TargetMode="External"/><Relationship Id="rId239" Type="http://schemas.openxmlformats.org/officeDocument/2006/relationships/hyperlink" Target="mailto:yesenia.apaza@economiayfinanzas.gob.bo" TargetMode="External"/><Relationship Id="rId390" Type="http://schemas.openxmlformats.org/officeDocument/2006/relationships/hyperlink" Target="mailto:yesenia.apaza@economiayfinanzas.gob.bo" TargetMode="External"/><Relationship Id="rId404" Type="http://schemas.openxmlformats.org/officeDocument/2006/relationships/hyperlink" Target="mailto:yesenia.apaza@economiayfinanzas.gob.bo" TargetMode="External"/><Relationship Id="rId446" Type="http://schemas.openxmlformats.org/officeDocument/2006/relationships/hyperlink" Target="mailto:yesenia.apaza@economiayfinanzas.gob.bo" TargetMode="External"/><Relationship Id="rId250" Type="http://schemas.openxmlformats.org/officeDocument/2006/relationships/hyperlink" Target="mailto:yesenia.apaza@economiayfinanzas.gob.bo" TargetMode="External"/><Relationship Id="rId292" Type="http://schemas.openxmlformats.org/officeDocument/2006/relationships/hyperlink" Target="mailto:yesenia.apaza@economiayfinanzas.gob.bo" TargetMode="External"/><Relationship Id="rId306" Type="http://schemas.openxmlformats.org/officeDocument/2006/relationships/hyperlink" Target="mailto:yesenia.apaza@economiayfinanzas.gob.bo" TargetMode="External"/><Relationship Id="rId488" Type="http://schemas.openxmlformats.org/officeDocument/2006/relationships/hyperlink" Target="mailto:judith.apaza@economiayfinanzas.gob.bo" TargetMode="External"/><Relationship Id="rId45" Type="http://schemas.openxmlformats.org/officeDocument/2006/relationships/hyperlink" Target="mailto:yesenia.apaza@economiayfinanzas.gob.bo" TargetMode="External"/><Relationship Id="rId87" Type="http://schemas.openxmlformats.org/officeDocument/2006/relationships/hyperlink" Target="mailto:yesenia.apaza@economiayfinanzas.gob.bo" TargetMode="External"/><Relationship Id="rId110" Type="http://schemas.openxmlformats.org/officeDocument/2006/relationships/hyperlink" Target="mailto:yesenia.apaza@economiayfinanzas.gob.bo" TargetMode="External"/><Relationship Id="rId348" Type="http://schemas.openxmlformats.org/officeDocument/2006/relationships/hyperlink" Target="mailto:yesenia.apaza@economiayfinanzas.gob.bo" TargetMode="External"/><Relationship Id="rId513" Type="http://schemas.openxmlformats.org/officeDocument/2006/relationships/hyperlink" Target="mailto:huascar.nova@economiayfinanzas.gob.bo" TargetMode="External"/><Relationship Id="rId152" Type="http://schemas.openxmlformats.org/officeDocument/2006/relationships/hyperlink" Target="mailto:yesenia.apaza@economiayfinanzas.gob.bo" TargetMode="External"/><Relationship Id="rId194" Type="http://schemas.openxmlformats.org/officeDocument/2006/relationships/hyperlink" Target="mailto:yesenia.apaza@economiayfinanzas.gob.bo" TargetMode="External"/><Relationship Id="rId208" Type="http://schemas.openxmlformats.org/officeDocument/2006/relationships/hyperlink" Target="mailto:yesenia.apaza@economiayfinanzas.gob.bo" TargetMode="External"/><Relationship Id="rId415" Type="http://schemas.openxmlformats.org/officeDocument/2006/relationships/hyperlink" Target="mailto:yesenia.apaza@economiayfinanzas.gob.bo" TargetMode="External"/><Relationship Id="rId457" Type="http://schemas.openxmlformats.org/officeDocument/2006/relationships/hyperlink" Target="mailto:yesenia.apaza@economiayfinanzas.gob.bo" TargetMode="External"/><Relationship Id="rId261" Type="http://schemas.openxmlformats.org/officeDocument/2006/relationships/hyperlink" Target="mailto:yesenia.apaza@economiayfinanzas.gob.bo" TargetMode="External"/><Relationship Id="rId499" Type="http://schemas.openxmlformats.org/officeDocument/2006/relationships/hyperlink" Target="mailto:guadalupe.chalco@economiayfinanzas.gob.bo" TargetMode="External"/><Relationship Id="rId14" Type="http://schemas.openxmlformats.org/officeDocument/2006/relationships/hyperlink" Target="mailto:yesenia.apaza@economiayfinanzas.gob.bo" TargetMode="External"/><Relationship Id="rId56" Type="http://schemas.openxmlformats.org/officeDocument/2006/relationships/hyperlink" Target="mailto:yesenia.apaza@economiayfinanzas.gob.bo" TargetMode="External"/><Relationship Id="rId317" Type="http://schemas.openxmlformats.org/officeDocument/2006/relationships/hyperlink" Target="mailto:yesenia.apaza@economiayfinanzas.gob.bo" TargetMode="External"/><Relationship Id="rId359" Type="http://schemas.openxmlformats.org/officeDocument/2006/relationships/hyperlink" Target="mailto:yesenia.apaza@economiayfinanzas.gob.bo" TargetMode="External"/><Relationship Id="rId524" Type="http://schemas.openxmlformats.org/officeDocument/2006/relationships/hyperlink" Target="mailto:kevin.condori@economiayfinanzas.gob.bo" TargetMode="External"/><Relationship Id="rId98" Type="http://schemas.openxmlformats.org/officeDocument/2006/relationships/hyperlink" Target="mailto:yesenia.apaza@economiayfinanzas.gob.bo" TargetMode="External"/><Relationship Id="rId121" Type="http://schemas.openxmlformats.org/officeDocument/2006/relationships/hyperlink" Target="mailto:yesenia.apaza@economiayfinanzas.gob.bo" TargetMode="External"/><Relationship Id="rId163" Type="http://schemas.openxmlformats.org/officeDocument/2006/relationships/hyperlink" Target="mailto:yesenia.apaza@economiayfinanzas.gob.bo" TargetMode="External"/><Relationship Id="rId219" Type="http://schemas.openxmlformats.org/officeDocument/2006/relationships/hyperlink" Target="mailto:yesenia.apaza@economiayfinanzas.gob.bo" TargetMode="External"/><Relationship Id="rId370" Type="http://schemas.openxmlformats.org/officeDocument/2006/relationships/hyperlink" Target="mailto:yesenia.apaza@economiayfinanzas.gob.bo" TargetMode="External"/><Relationship Id="rId426" Type="http://schemas.openxmlformats.org/officeDocument/2006/relationships/hyperlink" Target="mailto:yesenia.apaza@economiayfinanzas.gob.bo" TargetMode="External"/><Relationship Id="rId230" Type="http://schemas.openxmlformats.org/officeDocument/2006/relationships/hyperlink" Target="mailto:yesenia.apaza@economiayfinanzas.gob.bo" TargetMode="External"/><Relationship Id="rId468" Type="http://schemas.openxmlformats.org/officeDocument/2006/relationships/hyperlink" Target="mailto:yesenia.apaza@economiayfinanzas.gob.bo" TargetMode="External"/><Relationship Id="rId25" Type="http://schemas.openxmlformats.org/officeDocument/2006/relationships/hyperlink" Target="mailto:yesenia.apaza@economiayfinanzas.gob.bo" TargetMode="External"/><Relationship Id="rId67" Type="http://schemas.openxmlformats.org/officeDocument/2006/relationships/hyperlink" Target="mailto:yesenia.apaza@economiayfinanzas.gob.bo" TargetMode="External"/><Relationship Id="rId272" Type="http://schemas.openxmlformats.org/officeDocument/2006/relationships/hyperlink" Target="mailto:yesenia.apaza@economiayfinanzas.gob.bo" TargetMode="External"/><Relationship Id="rId328" Type="http://schemas.openxmlformats.org/officeDocument/2006/relationships/hyperlink" Target="mailto:yesenia.apaza@economiayfinanzas.gob.bo" TargetMode="External"/><Relationship Id="rId132" Type="http://schemas.openxmlformats.org/officeDocument/2006/relationships/hyperlink" Target="mailto:yesenia.apaza@economiayfinanzas.gob.bo" TargetMode="External"/><Relationship Id="rId174" Type="http://schemas.openxmlformats.org/officeDocument/2006/relationships/hyperlink" Target="mailto:yesenia.apaza@economiayfinanzas.gob.bo" TargetMode="External"/><Relationship Id="rId381" Type="http://schemas.openxmlformats.org/officeDocument/2006/relationships/hyperlink" Target="mailto:yesenia.apaza@economiayfinanzas.gob.bo" TargetMode="External"/><Relationship Id="rId241" Type="http://schemas.openxmlformats.org/officeDocument/2006/relationships/hyperlink" Target="mailto:yesenia.apaza@economiayfinanzas.gob.bo" TargetMode="External"/><Relationship Id="rId437" Type="http://schemas.openxmlformats.org/officeDocument/2006/relationships/hyperlink" Target="mailto:yesenia.apaza@economiayfinanzas.gob.bo" TargetMode="External"/><Relationship Id="rId479" Type="http://schemas.openxmlformats.org/officeDocument/2006/relationships/hyperlink" Target="mailto:yesenia.apaza@economiayfinanzas.gob.bo" TargetMode="External"/><Relationship Id="rId36" Type="http://schemas.openxmlformats.org/officeDocument/2006/relationships/hyperlink" Target="mailto:yesenia.apaza@economiayfinanzas.gob.bo" TargetMode="External"/><Relationship Id="rId283" Type="http://schemas.openxmlformats.org/officeDocument/2006/relationships/hyperlink" Target="mailto:yesenia.apaza@economiayfinanzas.gob.bo" TargetMode="External"/><Relationship Id="rId339" Type="http://schemas.openxmlformats.org/officeDocument/2006/relationships/hyperlink" Target="mailto:yesenia.apaza@economiayfinanzas.gob.bo" TargetMode="External"/><Relationship Id="rId490" Type="http://schemas.openxmlformats.org/officeDocument/2006/relationships/hyperlink" Target="mailto:guadalupe.chalco@economiayfinanzas.gob.bo" TargetMode="External"/><Relationship Id="rId504" Type="http://schemas.openxmlformats.org/officeDocument/2006/relationships/hyperlink" Target="mailto:guadalupe.chalco@economiayfinanzas.gob.bo" TargetMode="External"/><Relationship Id="rId78" Type="http://schemas.openxmlformats.org/officeDocument/2006/relationships/hyperlink" Target="mailto:yesenia.apaza@economiayfinanzas.gob.bo" TargetMode="External"/><Relationship Id="rId101" Type="http://schemas.openxmlformats.org/officeDocument/2006/relationships/hyperlink" Target="mailto:yesenia.apaza@economiayfinanzas.gob.bo" TargetMode="External"/><Relationship Id="rId143" Type="http://schemas.openxmlformats.org/officeDocument/2006/relationships/hyperlink" Target="mailto:yesenia.apaza@economiayfinanzas.gob.bo" TargetMode="External"/><Relationship Id="rId185" Type="http://schemas.openxmlformats.org/officeDocument/2006/relationships/hyperlink" Target="mailto:yesenia.apaza@economiayfinanzas.gob.bo" TargetMode="External"/><Relationship Id="rId350" Type="http://schemas.openxmlformats.org/officeDocument/2006/relationships/hyperlink" Target="mailto:yesenia.apaza@economiayfinanzas.gob.bo" TargetMode="External"/><Relationship Id="rId406" Type="http://schemas.openxmlformats.org/officeDocument/2006/relationships/hyperlink" Target="mailto:yesenia.apaza@economiayfinanzas.gob.bo" TargetMode="External"/><Relationship Id="rId9" Type="http://schemas.openxmlformats.org/officeDocument/2006/relationships/hyperlink" Target="mailto:yesenia.apaza@economiayfinanzas.gob.bo" TargetMode="External"/><Relationship Id="rId210" Type="http://schemas.openxmlformats.org/officeDocument/2006/relationships/hyperlink" Target="mailto:yesenia.apaza@economiayfinanzas.gob.bo" TargetMode="External"/><Relationship Id="rId392" Type="http://schemas.openxmlformats.org/officeDocument/2006/relationships/hyperlink" Target="mailto:yesenia.apaza@economiayfinanzas.gob.bo" TargetMode="External"/><Relationship Id="rId448" Type="http://schemas.openxmlformats.org/officeDocument/2006/relationships/hyperlink" Target="mailto:yesenia.apaza@economiayfinanzas.gob.bo" TargetMode="External"/><Relationship Id="rId252" Type="http://schemas.openxmlformats.org/officeDocument/2006/relationships/hyperlink" Target="mailto:yesenia.apaza@economiayfinanzas.gob.bo" TargetMode="External"/><Relationship Id="rId294" Type="http://schemas.openxmlformats.org/officeDocument/2006/relationships/hyperlink" Target="mailto:yesenia.apaza@economiayfinanzas.gob.bo" TargetMode="External"/><Relationship Id="rId308" Type="http://schemas.openxmlformats.org/officeDocument/2006/relationships/hyperlink" Target="mailto:yesenia.apaza@economiayfinanzas.gob.bo" TargetMode="External"/><Relationship Id="rId515" Type="http://schemas.openxmlformats.org/officeDocument/2006/relationships/hyperlink" Target="mailto:huascar.nova@economiayfinanzas.gob.bo" TargetMode="External"/><Relationship Id="rId47" Type="http://schemas.openxmlformats.org/officeDocument/2006/relationships/hyperlink" Target="mailto:yesenia.apaza@economiayfinanzas.gob.bo" TargetMode="External"/><Relationship Id="rId89" Type="http://schemas.openxmlformats.org/officeDocument/2006/relationships/hyperlink" Target="mailto:yesenia.apaza@economiayfinanzas.gob.bo" TargetMode="External"/><Relationship Id="rId112" Type="http://schemas.openxmlformats.org/officeDocument/2006/relationships/hyperlink" Target="mailto:yesenia.apaza@economiayfinanzas.gob.bo" TargetMode="External"/><Relationship Id="rId154" Type="http://schemas.openxmlformats.org/officeDocument/2006/relationships/hyperlink" Target="mailto:yesenia.apaza@economiayfinanzas.gob.bo" TargetMode="External"/><Relationship Id="rId361" Type="http://schemas.openxmlformats.org/officeDocument/2006/relationships/hyperlink" Target="mailto:yesenia.apaza@economiayfinanzas.gob.bo" TargetMode="External"/><Relationship Id="rId196" Type="http://schemas.openxmlformats.org/officeDocument/2006/relationships/hyperlink" Target="mailto:yesenia.apaza@economiayfinanzas.gob.bo" TargetMode="External"/><Relationship Id="rId417" Type="http://schemas.openxmlformats.org/officeDocument/2006/relationships/hyperlink" Target="mailto:yesenia.apaza@economiayfinanzas.gob.bo" TargetMode="External"/><Relationship Id="rId459" Type="http://schemas.openxmlformats.org/officeDocument/2006/relationships/hyperlink" Target="mailto:yesenia.apaza@economiayfinanzas.gob.bo" TargetMode="External"/><Relationship Id="rId16" Type="http://schemas.openxmlformats.org/officeDocument/2006/relationships/hyperlink" Target="mailto:yesenia.apaza@economiayfinanzas.gob.bo" TargetMode="External"/><Relationship Id="rId221" Type="http://schemas.openxmlformats.org/officeDocument/2006/relationships/hyperlink" Target="mailto:yesenia.apaza@economiayfinanzas.gob.bo" TargetMode="External"/><Relationship Id="rId263" Type="http://schemas.openxmlformats.org/officeDocument/2006/relationships/hyperlink" Target="mailto:yesenia.apaza@economiayfinanzas.gob.bo" TargetMode="External"/><Relationship Id="rId319" Type="http://schemas.openxmlformats.org/officeDocument/2006/relationships/hyperlink" Target="mailto:yesenia.apaza@economiayfinanzas.gob.bo" TargetMode="External"/><Relationship Id="rId470" Type="http://schemas.openxmlformats.org/officeDocument/2006/relationships/hyperlink" Target="mailto:yesenia.apaza@economiayfinanzas.gob.bo" TargetMode="External"/><Relationship Id="rId526" Type="http://schemas.openxmlformats.org/officeDocument/2006/relationships/hyperlink" Target="mailto:kevin.condori@economiayfinanzas.gob.bo" TargetMode="External"/><Relationship Id="rId58" Type="http://schemas.openxmlformats.org/officeDocument/2006/relationships/hyperlink" Target="mailto:yesenia.apaza@economiayfinanzas.gob.bo" TargetMode="External"/><Relationship Id="rId123" Type="http://schemas.openxmlformats.org/officeDocument/2006/relationships/hyperlink" Target="mailto:yesenia.apaza@economiayfinanzas.gob.bo" TargetMode="External"/><Relationship Id="rId330" Type="http://schemas.openxmlformats.org/officeDocument/2006/relationships/hyperlink" Target="mailto:yesenia.apaza@economiayfinanzas.gob.bo" TargetMode="External"/><Relationship Id="rId165" Type="http://schemas.openxmlformats.org/officeDocument/2006/relationships/hyperlink" Target="mailto:yesenia.apaza@economiayfinanzas.gob.bo" TargetMode="External"/><Relationship Id="rId372" Type="http://schemas.openxmlformats.org/officeDocument/2006/relationships/hyperlink" Target="mailto:yesenia.apaza@economiayfinanzas.gob.bo" TargetMode="External"/><Relationship Id="rId428" Type="http://schemas.openxmlformats.org/officeDocument/2006/relationships/hyperlink" Target="mailto:yesenia.apaza@economiayfinanzas.gob.bo" TargetMode="External"/><Relationship Id="rId232" Type="http://schemas.openxmlformats.org/officeDocument/2006/relationships/hyperlink" Target="mailto:yesenia.apaza@economiayfinanzas.gob.bo" TargetMode="External"/><Relationship Id="rId274" Type="http://schemas.openxmlformats.org/officeDocument/2006/relationships/hyperlink" Target="mailto:yesenia.apaza@economiayfinanzas.gob.bo" TargetMode="External"/><Relationship Id="rId481" Type="http://schemas.openxmlformats.org/officeDocument/2006/relationships/hyperlink" Target="mailto:yesenia.apaza@economiayfinanzas.gob.bo" TargetMode="External"/><Relationship Id="rId27" Type="http://schemas.openxmlformats.org/officeDocument/2006/relationships/hyperlink" Target="mailto:yesenia.apaza@economiayfinanzas.gob.bo" TargetMode="External"/><Relationship Id="rId69" Type="http://schemas.openxmlformats.org/officeDocument/2006/relationships/hyperlink" Target="mailto:yesenia.apaza@economiayfinanzas.gob.bo" TargetMode="External"/><Relationship Id="rId134" Type="http://schemas.openxmlformats.org/officeDocument/2006/relationships/hyperlink" Target="mailto:yesenia.apaza@economiayfinanzas.gob.bo" TargetMode="External"/><Relationship Id="rId80" Type="http://schemas.openxmlformats.org/officeDocument/2006/relationships/hyperlink" Target="mailto:yesenia.apaza@economiayfinanzas.gob.bo" TargetMode="External"/><Relationship Id="rId176" Type="http://schemas.openxmlformats.org/officeDocument/2006/relationships/hyperlink" Target="mailto:yesenia.apaza@economiayfinanzas.gob.bo" TargetMode="External"/><Relationship Id="rId341" Type="http://schemas.openxmlformats.org/officeDocument/2006/relationships/hyperlink" Target="mailto:yesenia.apaza@economiayfinanzas.gob.bo" TargetMode="External"/><Relationship Id="rId383" Type="http://schemas.openxmlformats.org/officeDocument/2006/relationships/hyperlink" Target="mailto:yesenia.apaza@economiayfinanzas.gob.bo" TargetMode="External"/><Relationship Id="rId439" Type="http://schemas.openxmlformats.org/officeDocument/2006/relationships/hyperlink" Target="mailto:yesenia.apaza@economiayfinanzas.gob.bo" TargetMode="External"/><Relationship Id="rId201" Type="http://schemas.openxmlformats.org/officeDocument/2006/relationships/hyperlink" Target="mailto:yesenia.apaza@economiayfinanzas.gob.bo" TargetMode="External"/><Relationship Id="rId243" Type="http://schemas.openxmlformats.org/officeDocument/2006/relationships/hyperlink" Target="mailto:yesenia.apaza@economiayfinanzas.gob.bo" TargetMode="External"/><Relationship Id="rId285" Type="http://schemas.openxmlformats.org/officeDocument/2006/relationships/hyperlink" Target="mailto:yesenia.apaza@economiayfinanzas.gob.bo" TargetMode="External"/><Relationship Id="rId450" Type="http://schemas.openxmlformats.org/officeDocument/2006/relationships/hyperlink" Target="mailto:yesenia.apaza@economiayfinanzas.gob.bo" TargetMode="External"/><Relationship Id="rId506" Type="http://schemas.openxmlformats.org/officeDocument/2006/relationships/hyperlink" Target="mailto:huascar.nova@economiayfinanzas.gob.bo" TargetMode="External"/><Relationship Id="rId38" Type="http://schemas.openxmlformats.org/officeDocument/2006/relationships/hyperlink" Target="mailto:yesenia.apaza@economiayfinanzas.gob.bo" TargetMode="External"/><Relationship Id="rId103" Type="http://schemas.openxmlformats.org/officeDocument/2006/relationships/hyperlink" Target="mailto:yesenia.apaza@economiayfinanzas.gob.bo" TargetMode="External"/><Relationship Id="rId310" Type="http://schemas.openxmlformats.org/officeDocument/2006/relationships/hyperlink" Target="mailto:yesenia.apaza@economiayfinanzas.gob.bo" TargetMode="External"/><Relationship Id="rId492" Type="http://schemas.openxmlformats.org/officeDocument/2006/relationships/hyperlink" Target="mailto:guadalupe.chalco@economiayfinanzas.gob.bo" TargetMode="External"/><Relationship Id="rId91" Type="http://schemas.openxmlformats.org/officeDocument/2006/relationships/hyperlink" Target="mailto:yesenia.apaza@economiayfinanzas.gob.bo" TargetMode="External"/><Relationship Id="rId145" Type="http://schemas.openxmlformats.org/officeDocument/2006/relationships/hyperlink" Target="mailto:yesenia.apaza@economiayfinanzas.gob.bo" TargetMode="External"/><Relationship Id="rId187" Type="http://schemas.openxmlformats.org/officeDocument/2006/relationships/hyperlink" Target="mailto:yesenia.apaza@economiayfinanzas.gob.bo" TargetMode="External"/><Relationship Id="rId352" Type="http://schemas.openxmlformats.org/officeDocument/2006/relationships/hyperlink" Target="mailto:yesenia.apaza@economiayfinanzas.gob.bo" TargetMode="External"/><Relationship Id="rId394" Type="http://schemas.openxmlformats.org/officeDocument/2006/relationships/hyperlink" Target="mailto:yesenia.apaza@economiayfinanzas.gob.bo" TargetMode="External"/><Relationship Id="rId408" Type="http://schemas.openxmlformats.org/officeDocument/2006/relationships/hyperlink" Target="mailto:yesenia.apaza@economiayfinanzas.gob.bo" TargetMode="External"/><Relationship Id="rId212" Type="http://schemas.openxmlformats.org/officeDocument/2006/relationships/hyperlink" Target="mailto:yesenia.apaza@economiayfinanzas.gob.bo" TargetMode="External"/><Relationship Id="rId254" Type="http://schemas.openxmlformats.org/officeDocument/2006/relationships/hyperlink" Target="mailto:yesenia.apaza@economiayfinanzas.gob.bo" TargetMode="External"/><Relationship Id="rId49" Type="http://schemas.openxmlformats.org/officeDocument/2006/relationships/hyperlink" Target="mailto:yesenia.apaza@economiayfinanzas.gob.bo" TargetMode="External"/><Relationship Id="rId114" Type="http://schemas.openxmlformats.org/officeDocument/2006/relationships/hyperlink" Target="mailto:yesenia.apaza@economiayfinanzas.gob.bo" TargetMode="External"/><Relationship Id="rId296" Type="http://schemas.openxmlformats.org/officeDocument/2006/relationships/hyperlink" Target="mailto:yesenia.apaza@economiayfinanzas.gob.bo" TargetMode="External"/><Relationship Id="rId461" Type="http://schemas.openxmlformats.org/officeDocument/2006/relationships/hyperlink" Target="mailto:yesenia.apaza@economiayfinanzas.gob.bo" TargetMode="External"/><Relationship Id="rId517" Type="http://schemas.openxmlformats.org/officeDocument/2006/relationships/hyperlink" Target="mailto:kevin.condori@economiayfinanzas.gob.bo" TargetMode="External"/><Relationship Id="rId60" Type="http://schemas.openxmlformats.org/officeDocument/2006/relationships/hyperlink" Target="mailto:yesenia.apaza@economiayfinanzas.gob.bo" TargetMode="External"/><Relationship Id="rId156" Type="http://schemas.openxmlformats.org/officeDocument/2006/relationships/hyperlink" Target="mailto:yesenia.apaza@economiayfinanzas.gob.bo" TargetMode="External"/><Relationship Id="rId198" Type="http://schemas.openxmlformats.org/officeDocument/2006/relationships/hyperlink" Target="mailto:yesenia.apaza@economiayfinanzas.gob.bo" TargetMode="External"/><Relationship Id="rId321" Type="http://schemas.openxmlformats.org/officeDocument/2006/relationships/hyperlink" Target="mailto:yesenia.apaza@economiayfinanzas.gob.bo" TargetMode="External"/><Relationship Id="rId363" Type="http://schemas.openxmlformats.org/officeDocument/2006/relationships/hyperlink" Target="mailto:yesenia.apaza@economiayfinanzas.gob.bo" TargetMode="External"/><Relationship Id="rId419" Type="http://schemas.openxmlformats.org/officeDocument/2006/relationships/hyperlink" Target="mailto:yesenia.apaza@economiayfinanzas.gob.bo" TargetMode="External"/><Relationship Id="rId223" Type="http://schemas.openxmlformats.org/officeDocument/2006/relationships/hyperlink" Target="mailto:yesenia.apaza@economiayfinanzas.gob.bo" TargetMode="External"/><Relationship Id="rId430" Type="http://schemas.openxmlformats.org/officeDocument/2006/relationships/hyperlink" Target="mailto:yesenia.apaza@economiayfinanzas.gob.bo" TargetMode="External"/><Relationship Id="rId18" Type="http://schemas.openxmlformats.org/officeDocument/2006/relationships/hyperlink" Target="mailto:yesenia.apaza@economiayfinanzas.gob.bo" TargetMode="External"/><Relationship Id="rId265" Type="http://schemas.openxmlformats.org/officeDocument/2006/relationships/hyperlink" Target="mailto:yesenia.apaza@economiayfinanzas.gob.bo" TargetMode="External"/><Relationship Id="rId472" Type="http://schemas.openxmlformats.org/officeDocument/2006/relationships/hyperlink" Target="mailto:yesenia.apaza@economiayfinanzas.gob.bo" TargetMode="External"/><Relationship Id="rId528" Type="http://schemas.openxmlformats.org/officeDocument/2006/relationships/hyperlink" Target="mailto:kevin.condori@economiayfinanzas.gob.bo" TargetMode="External"/><Relationship Id="rId125" Type="http://schemas.openxmlformats.org/officeDocument/2006/relationships/hyperlink" Target="mailto:yesenia.apaza@economiayfinanzas.gob.bo" TargetMode="External"/><Relationship Id="rId167" Type="http://schemas.openxmlformats.org/officeDocument/2006/relationships/hyperlink" Target="mailto:yesenia.apaza@economiayfinanzas.gob.bo" TargetMode="External"/><Relationship Id="rId332" Type="http://schemas.openxmlformats.org/officeDocument/2006/relationships/hyperlink" Target="mailto:yesenia.apaza@economiayfinanzas.gob.bo" TargetMode="External"/><Relationship Id="rId374" Type="http://schemas.openxmlformats.org/officeDocument/2006/relationships/hyperlink" Target="mailto:yesenia.apaza@economiayfinanzas.gob.bo" TargetMode="External"/><Relationship Id="rId71" Type="http://schemas.openxmlformats.org/officeDocument/2006/relationships/hyperlink" Target="mailto:yesenia.apaza@economiayfinanzas.gob.bo" TargetMode="External"/><Relationship Id="rId234" Type="http://schemas.openxmlformats.org/officeDocument/2006/relationships/hyperlink" Target="mailto:yesenia.apaza@economiayfinanzas.gob.bo" TargetMode="External"/><Relationship Id="rId2" Type="http://schemas.openxmlformats.org/officeDocument/2006/relationships/hyperlink" Target="mailto:yesenia.apaza@economiayfinanzas.gob.bo" TargetMode="External"/><Relationship Id="rId29" Type="http://schemas.openxmlformats.org/officeDocument/2006/relationships/hyperlink" Target="mailto:yesenia.apaza@economiayfinanzas.gob.bo" TargetMode="External"/><Relationship Id="rId276" Type="http://schemas.openxmlformats.org/officeDocument/2006/relationships/hyperlink" Target="mailto:yesenia.apaza@economiayfinanzas.gob.bo" TargetMode="External"/><Relationship Id="rId441" Type="http://schemas.openxmlformats.org/officeDocument/2006/relationships/hyperlink" Target="mailto:yesenia.apaza@economiayfinanzas.gob.bo" TargetMode="External"/><Relationship Id="rId483" Type="http://schemas.openxmlformats.org/officeDocument/2006/relationships/hyperlink" Target="mailto:yesenia.apaza@economiayfinanzas.gob.bo" TargetMode="External"/><Relationship Id="rId40" Type="http://schemas.openxmlformats.org/officeDocument/2006/relationships/hyperlink" Target="mailto:yesenia.apaza@economiayfinanzas.gob.bo" TargetMode="External"/><Relationship Id="rId136" Type="http://schemas.openxmlformats.org/officeDocument/2006/relationships/hyperlink" Target="mailto:yesenia.apaza@economiayfinanzas.gob.bo" TargetMode="External"/><Relationship Id="rId178" Type="http://schemas.openxmlformats.org/officeDocument/2006/relationships/hyperlink" Target="mailto:yesenia.apaza@economiayfinanzas.gob.bo" TargetMode="External"/><Relationship Id="rId301" Type="http://schemas.openxmlformats.org/officeDocument/2006/relationships/hyperlink" Target="mailto:yesenia.apaza@economiayfinanzas.gob.bo" TargetMode="External"/><Relationship Id="rId343" Type="http://schemas.openxmlformats.org/officeDocument/2006/relationships/hyperlink" Target="mailto:yesenia.apaza@economiayfinanzas.gob.bo" TargetMode="External"/><Relationship Id="rId82" Type="http://schemas.openxmlformats.org/officeDocument/2006/relationships/hyperlink" Target="mailto:yesenia.apaza@economiayfinanzas.gob.bo" TargetMode="External"/><Relationship Id="rId203" Type="http://schemas.openxmlformats.org/officeDocument/2006/relationships/hyperlink" Target="mailto:yesenia.apaza@economiayfinanzas.gob.bo" TargetMode="External"/><Relationship Id="rId385" Type="http://schemas.openxmlformats.org/officeDocument/2006/relationships/hyperlink" Target="mailto:yesenia.apaza@economiayfinanzas.gob.bo" TargetMode="External"/><Relationship Id="rId245" Type="http://schemas.openxmlformats.org/officeDocument/2006/relationships/hyperlink" Target="mailto:yesenia.apaza@economiayfinanzas.gob.bo" TargetMode="External"/><Relationship Id="rId287" Type="http://schemas.openxmlformats.org/officeDocument/2006/relationships/hyperlink" Target="mailto:yesenia.apaza@economiayfinanzas.gob.bo" TargetMode="External"/><Relationship Id="rId410" Type="http://schemas.openxmlformats.org/officeDocument/2006/relationships/hyperlink" Target="mailto:yesenia.apaza@economiayfinanzas.gob.bo" TargetMode="External"/><Relationship Id="rId452" Type="http://schemas.openxmlformats.org/officeDocument/2006/relationships/hyperlink" Target="mailto:yesenia.apaza@economiayfinanzas.gob.bo" TargetMode="External"/><Relationship Id="rId494" Type="http://schemas.openxmlformats.org/officeDocument/2006/relationships/hyperlink" Target="mailto:guadalupe.chalco@economiayfinanzas.gob.bo" TargetMode="External"/><Relationship Id="rId508" Type="http://schemas.openxmlformats.org/officeDocument/2006/relationships/hyperlink" Target="mailto:huascar.nova@economiayfinanzas.gob.bo" TargetMode="External"/><Relationship Id="rId105" Type="http://schemas.openxmlformats.org/officeDocument/2006/relationships/hyperlink" Target="mailto:yesenia.apaza@economiayfinanzas.gob.bo" TargetMode="External"/><Relationship Id="rId147" Type="http://schemas.openxmlformats.org/officeDocument/2006/relationships/hyperlink" Target="mailto:yesenia.apaza@economiayfinanzas.gob.bo" TargetMode="External"/><Relationship Id="rId312" Type="http://schemas.openxmlformats.org/officeDocument/2006/relationships/hyperlink" Target="mailto:yesenia.apaza@economiayfinanzas.gob.bo" TargetMode="External"/><Relationship Id="rId354" Type="http://schemas.openxmlformats.org/officeDocument/2006/relationships/hyperlink" Target="mailto:yesenia.apaza@economiayfinanzas.gob.bo" TargetMode="External"/><Relationship Id="rId51" Type="http://schemas.openxmlformats.org/officeDocument/2006/relationships/hyperlink" Target="mailto:yesenia.apaza@economiayfinanzas.gob.bo" TargetMode="External"/><Relationship Id="rId93" Type="http://schemas.openxmlformats.org/officeDocument/2006/relationships/hyperlink" Target="mailto:yesenia.apaza@economiayfinanzas.gob.bo" TargetMode="External"/><Relationship Id="rId189" Type="http://schemas.openxmlformats.org/officeDocument/2006/relationships/hyperlink" Target="mailto:yesenia.apaza@economiayfinanzas.gob.bo" TargetMode="External"/><Relationship Id="rId396" Type="http://schemas.openxmlformats.org/officeDocument/2006/relationships/hyperlink" Target="mailto:kevin.condori@economiayfinanzas.gob.bo" TargetMode="External"/><Relationship Id="rId214" Type="http://schemas.openxmlformats.org/officeDocument/2006/relationships/hyperlink" Target="mailto:yesenia.apaza@economiayfinanzas.gob.bo" TargetMode="External"/><Relationship Id="rId256" Type="http://schemas.openxmlformats.org/officeDocument/2006/relationships/hyperlink" Target="mailto:yesenia.apaza@economiayfinanzas.gob.bo" TargetMode="External"/><Relationship Id="rId298" Type="http://schemas.openxmlformats.org/officeDocument/2006/relationships/hyperlink" Target="mailto:yesenia.apaza@economiayfinanzas.gob.bo" TargetMode="External"/><Relationship Id="rId421" Type="http://schemas.openxmlformats.org/officeDocument/2006/relationships/hyperlink" Target="mailto:yesenia.apaza@economiayfinanzas.gob.bo" TargetMode="External"/><Relationship Id="rId463" Type="http://schemas.openxmlformats.org/officeDocument/2006/relationships/hyperlink" Target="mailto:yesenia.apaza@economiayfinanzas.gob.bo" TargetMode="External"/><Relationship Id="rId519" Type="http://schemas.openxmlformats.org/officeDocument/2006/relationships/hyperlink" Target="mailto:kevin.condori@economiayfinanzas.gob.bo" TargetMode="External"/><Relationship Id="rId116" Type="http://schemas.openxmlformats.org/officeDocument/2006/relationships/hyperlink" Target="mailto:yesenia.apaza@economiayfinanzas.gob.bo" TargetMode="External"/><Relationship Id="rId158" Type="http://schemas.openxmlformats.org/officeDocument/2006/relationships/hyperlink" Target="mailto:yesenia.apaza@economiayfinanzas.gob.bo" TargetMode="External"/><Relationship Id="rId323" Type="http://schemas.openxmlformats.org/officeDocument/2006/relationships/hyperlink" Target="mailto:yesenia.apaza@economiayfinanzas.gob.bo" TargetMode="External"/><Relationship Id="rId530" Type="http://schemas.openxmlformats.org/officeDocument/2006/relationships/hyperlink" Target="mailto:kevin.condori@economiayfinanzas.gob.bo" TargetMode="External"/><Relationship Id="rId20" Type="http://schemas.openxmlformats.org/officeDocument/2006/relationships/hyperlink" Target="mailto:yesenia.apaza@economiayfinanzas.gob.bo" TargetMode="External"/><Relationship Id="rId62" Type="http://schemas.openxmlformats.org/officeDocument/2006/relationships/hyperlink" Target="mailto:yesenia.apaza@economiayfinanzas.gob.bo" TargetMode="External"/><Relationship Id="rId365" Type="http://schemas.openxmlformats.org/officeDocument/2006/relationships/hyperlink" Target="mailto:yesenia.apaza@economiayfinanzas.gob.bo" TargetMode="External"/><Relationship Id="rId225" Type="http://schemas.openxmlformats.org/officeDocument/2006/relationships/hyperlink" Target="mailto:yesenia.apaza@economiayfinanzas.gob.bo" TargetMode="External"/><Relationship Id="rId267" Type="http://schemas.openxmlformats.org/officeDocument/2006/relationships/hyperlink" Target="mailto:yesenia.apaza@economiayfinanzas.gob.bo" TargetMode="External"/><Relationship Id="rId432" Type="http://schemas.openxmlformats.org/officeDocument/2006/relationships/hyperlink" Target="mailto:yesenia.apaza@economiayfinanzas.gob.bo" TargetMode="External"/><Relationship Id="rId474" Type="http://schemas.openxmlformats.org/officeDocument/2006/relationships/hyperlink" Target="mailto:yesenia.apaza@economiayfinanzas.gob.bo" TargetMode="External"/><Relationship Id="rId127" Type="http://schemas.openxmlformats.org/officeDocument/2006/relationships/hyperlink" Target="mailto:yesenia.apaza@economiayfinanzas.gob.bo" TargetMode="External"/><Relationship Id="rId31" Type="http://schemas.openxmlformats.org/officeDocument/2006/relationships/hyperlink" Target="mailto:yesenia.apaza@economiayfinanzas.gob.bo" TargetMode="External"/><Relationship Id="rId73" Type="http://schemas.openxmlformats.org/officeDocument/2006/relationships/hyperlink" Target="mailto:yesenia.apaza@economiayfinanzas.gob.bo" TargetMode="External"/><Relationship Id="rId169" Type="http://schemas.openxmlformats.org/officeDocument/2006/relationships/hyperlink" Target="mailto:yesenia.apaza@economiayfinanzas.gob.bo" TargetMode="External"/><Relationship Id="rId334" Type="http://schemas.openxmlformats.org/officeDocument/2006/relationships/hyperlink" Target="mailto:yesenia.apaza@economiayfinanzas.gob.bo" TargetMode="External"/><Relationship Id="rId376" Type="http://schemas.openxmlformats.org/officeDocument/2006/relationships/hyperlink" Target="mailto:yesenia.apaza@economiayfinanzas.gob.bo" TargetMode="External"/><Relationship Id="rId4" Type="http://schemas.openxmlformats.org/officeDocument/2006/relationships/hyperlink" Target="mailto:yesenia.apaza@economiayfinanzas.gob.bo" TargetMode="External"/><Relationship Id="rId180" Type="http://schemas.openxmlformats.org/officeDocument/2006/relationships/hyperlink" Target="mailto:yesenia.apaza@economiayfinanzas.gob.bo" TargetMode="External"/><Relationship Id="rId236" Type="http://schemas.openxmlformats.org/officeDocument/2006/relationships/hyperlink" Target="mailto:yesenia.apaza@economiayfinanzas.gob.bo" TargetMode="External"/><Relationship Id="rId278" Type="http://schemas.openxmlformats.org/officeDocument/2006/relationships/hyperlink" Target="mailto:yesenia.apaza@economiayfinanzas.gob.bo" TargetMode="External"/><Relationship Id="rId401" Type="http://schemas.openxmlformats.org/officeDocument/2006/relationships/hyperlink" Target="mailto:yesenia.apaza@economiayfinanzas.gob.bo" TargetMode="External"/><Relationship Id="rId443" Type="http://schemas.openxmlformats.org/officeDocument/2006/relationships/hyperlink" Target="mailto:yesenia.apaza@economiayfinanzas.gob.bo" TargetMode="External"/><Relationship Id="rId303" Type="http://schemas.openxmlformats.org/officeDocument/2006/relationships/hyperlink" Target="mailto:yesenia.apaza@economiayfinanzas.gob.bo" TargetMode="External"/><Relationship Id="rId485" Type="http://schemas.openxmlformats.org/officeDocument/2006/relationships/hyperlink" Target="mailto:yesenia.apaza@economiayfinanzas.gob.bo" TargetMode="External"/><Relationship Id="rId42" Type="http://schemas.openxmlformats.org/officeDocument/2006/relationships/hyperlink" Target="mailto:yesenia.apaza@economiayfinanzas.gob.bo" TargetMode="External"/><Relationship Id="rId84" Type="http://schemas.openxmlformats.org/officeDocument/2006/relationships/hyperlink" Target="mailto:yesenia.apaza@economiayfinanzas.gob.bo" TargetMode="External"/><Relationship Id="rId138" Type="http://schemas.openxmlformats.org/officeDocument/2006/relationships/hyperlink" Target="mailto:yesenia.apaza@economiayfinanzas.gob.bo" TargetMode="External"/><Relationship Id="rId345" Type="http://schemas.openxmlformats.org/officeDocument/2006/relationships/hyperlink" Target="mailto:yesenia.apaza@economiayfinanzas.gob.bo" TargetMode="External"/><Relationship Id="rId387" Type="http://schemas.openxmlformats.org/officeDocument/2006/relationships/hyperlink" Target="mailto:yesenia.apaza@economiayfinanzas.gob.bo" TargetMode="External"/><Relationship Id="rId510" Type="http://schemas.openxmlformats.org/officeDocument/2006/relationships/hyperlink" Target="mailto:huascar.nova@economiayfinanzas.gob.bo" TargetMode="External"/><Relationship Id="rId191" Type="http://schemas.openxmlformats.org/officeDocument/2006/relationships/hyperlink" Target="mailto:yesenia.apaza@economiayfinanzas.gob.bo" TargetMode="External"/><Relationship Id="rId205" Type="http://schemas.openxmlformats.org/officeDocument/2006/relationships/hyperlink" Target="mailto:yesenia.apaza@economiayfinanzas.gob.bo" TargetMode="External"/><Relationship Id="rId247" Type="http://schemas.openxmlformats.org/officeDocument/2006/relationships/hyperlink" Target="mailto:yesenia.apaza@economiayfinanzas.gob.bo" TargetMode="External"/><Relationship Id="rId412" Type="http://schemas.openxmlformats.org/officeDocument/2006/relationships/hyperlink" Target="mailto:yesenia.apaza@economiayfinanzas.gob.bo" TargetMode="External"/><Relationship Id="rId107" Type="http://schemas.openxmlformats.org/officeDocument/2006/relationships/hyperlink" Target="mailto:yesenia.apaza@economiayfinanzas.gob.bo" TargetMode="External"/><Relationship Id="rId289" Type="http://schemas.openxmlformats.org/officeDocument/2006/relationships/hyperlink" Target="mailto:yesenia.apaza@economiayfinanzas.gob.bo" TargetMode="External"/><Relationship Id="rId454" Type="http://schemas.openxmlformats.org/officeDocument/2006/relationships/hyperlink" Target="mailto:yesenia.apaza@economiayfinanzas.gob.bo" TargetMode="External"/><Relationship Id="rId496" Type="http://schemas.openxmlformats.org/officeDocument/2006/relationships/hyperlink" Target="mailto:guadalupe.chalco@economiayfinanzas.gob.bo" TargetMode="External"/><Relationship Id="rId11" Type="http://schemas.openxmlformats.org/officeDocument/2006/relationships/hyperlink" Target="mailto:yesenia.apaza@economiayfinanzas.gob.bo" TargetMode="External"/><Relationship Id="rId53" Type="http://schemas.openxmlformats.org/officeDocument/2006/relationships/hyperlink" Target="mailto:yesenia.apaza@economiayfinanzas.gob.bo" TargetMode="External"/><Relationship Id="rId149" Type="http://schemas.openxmlformats.org/officeDocument/2006/relationships/hyperlink" Target="mailto:yesenia.apaza@economiayfinanzas.gob.bo" TargetMode="External"/><Relationship Id="rId314" Type="http://schemas.openxmlformats.org/officeDocument/2006/relationships/hyperlink" Target="mailto:yesenia.apaza@economiayfinanzas.gob.bo" TargetMode="External"/><Relationship Id="rId356" Type="http://schemas.openxmlformats.org/officeDocument/2006/relationships/hyperlink" Target="mailto:yesenia.apaza@economiayfinanzas.gob.bo" TargetMode="External"/><Relationship Id="rId398" Type="http://schemas.openxmlformats.org/officeDocument/2006/relationships/hyperlink" Target="mailto:yesenia.apaza@economiayfinanzas.gob.bo" TargetMode="External"/><Relationship Id="rId521" Type="http://schemas.openxmlformats.org/officeDocument/2006/relationships/hyperlink" Target="mailto:kevin.condori@economiayfinanzas.gob.bo" TargetMode="External"/><Relationship Id="rId95" Type="http://schemas.openxmlformats.org/officeDocument/2006/relationships/hyperlink" Target="mailto:yesenia.apaza@economiayfinanzas.gob.bo" TargetMode="External"/><Relationship Id="rId160" Type="http://schemas.openxmlformats.org/officeDocument/2006/relationships/hyperlink" Target="mailto:yesenia.apaza@economiayfinanzas.gob.bo" TargetMode="External"/><Relationship Id="rId216" Type="http://schemas.openxmlformats.org/officeDocument/2006/relationships/hyperlink" Target="mailto:yesenia.apaza@economiayfinanzas.gob.bo" TargetMode="External"/><Relationship Id="rId423" Type="http://schemas.openxmlformats.org/officeDocument/2006/relationships/hyperlink" Target="mailto:yesenia.apaza@economiayfinanzas.gob.bo" TargetMode="External"/><Relationship Id="rId258" Type="http://schemas.openxmlformats.org/officeDocument/2006/relationships/hyperlink" Target="mailto:yesenia.apaza@economiayfinanzas.gob.bo" TargetMode="External"/><Relationship Id="rId465" Type="http://schemas.openxmlformats.org/officeDocument/2006/relationships/hyperlink" Target="mailto:yesenia.apaza@economiayfinanzas.gob.bo" TargetMode="External"/><Relationship Id="rId22" Type="http://schemas.openxmlformats.org/officeDocument/2006/relationships/hyperlink" Target="mailto:yesenia.apaza@economiayfinanzas.gob.bo" TargetMode="External"/><Relationship Id="rId64" Type="http://schemas.openxmlformats.org/officeDocument/2006/relationships/hyperlink" Target="mailto:yesenia.apaza@economiayfinanzas.gob.bo" TargetMode="External"/><Relationship Id="rId118" Type="http://schemas.openxmlformats.org/officeDocument/2006/relationships/hyperlink" Target="mailto:yesenia.apaza@economiayfinanzas.gob.bo" TargetMode="External"/><Relationship Id="rId325" Type="http://schemas.openxmlformats.org/officeDocument/2006/relationships/hyperlink" Target="mailto:yesenia.apaza@economiayfinanzas.gob.bo" TargetMode="External"/><Relationship Id="rId367" Type="http://schemas.openxmlformats.org/officeDocument/2006/relationships/hyperlink" Target="mailto:yesenia.apaza@economiayfinanzas.gob.bo" TargetMode="External"/><Relationship Id="rId532" Type="http://schemas.openxmlformats.org/officeDocument/2006/relationships/hyperlink" Target="mailto:kevin.condori@economiayfinanzas.gob.bo" TargetMode="External"/><Relationship Id="rId171" Type="http://schemas.openxmlformats.org/officeDocument/2006/relationships/hyperlink" Target="mailto:yesenia.apaza@economiayfinanzas.gob.bo" TargetMode="External"/><Relationship Id="rId227" Type="http://schemas.openxmlformats.org/officeDocument/2006/relationships/hyperlink" Target="mailto:yesenia.apaza@economiayfinanzas.gob.bo" TargetMode="External"/><Relationship Id="rId269" Type="http://schemas.openxmlformats.org/officeDocument/2006/relationships/hyperlink" Target="mailto:yesenia.apaza@economiayfinanzas.gob.bo" TargetMode="External"/><Relationship Id="rId434" Type="http://schemas.openxmlformats.org/officeDocument/2006/relationships/hyperlink" Target="mailto:yesenia.apaza@economiayfinanzas.gob.bo" TargetMode="External"/><Relationship Id="rId476" Type="http://schemas.openxmlformats.org/officeDocument/2006/relationships/hyperlink" Target="mailto:yesenia.apaza@economiayfinanzas.gob.bo" TargetMode="External"/><Relationship Id="rId33" Type="http://schemas.openxmlformats.org/officeDocument/2006/relationships/hyperlink" Target="mailto:yesenia.apaza@economiayfinanzas.gob.bo" TargetMode="External"/><Relationship Id="rId129" Type="http://schemas.openxmlformats.org/officeDocument/2006/relationships/hyperlink" Target="mailto:yesenia.apaza@economiayfinanzas.gob.bo" TargetMode="External"/><Relationship Id="rId280" Type="http://schemas.openxmlformats.org/officeDocument/2006/relationships/hyperlink" Target="mailto:yesenia.apaza@economiayfinanzas.gob.bo" TargetMode="External"/><Relationship Id="rId336" Type="http://schemas.openxmlformats.org/officeDocument/2006/relationships/hyperlink" Target="mailto:yesenia.apaza@economiayfinanzas.gob.bo" TargetMode="External"/><Relationship Id="rId501" Type="http://schemas.openxmlformats.org/officeDocument/2006/relationships/hyperlink" Target="mailto:guadalupe.chalco@economiayfinanzas.gob.bo" TargetMode="External"/><Relationship Id="rId75" Type="http://schemas.openxmlformats.org/officeDocument/2006/relationships/hyperlink" Target="mailto:yesenia.apaza@economiayfinanzas.gob.bo" TargetMode="External"/><Relationship Id="rId140" Type="http://schemas.openxmlformats.org/officeDocument/2006/relationships/hyperlink" Target="mailto:yesenia.apaza@economiayfinanzas.gob.bo" TargetMode="External"/><Relationship Id="rId182" Type="http://schemas.openxmlformats.org/officeDocument/2006/relationships/hyperlink" Target="mailto:yesenia.apaza@economiayfinanzas.gob.bo" TargetMode="External"/><Relationship Id="rId378" Type="http://schemas.openxmlformats.org/officeDocument/2006/relationships/hyperlink" Target="mailto:yesenia.apaza@economiayfinanzas.gob.bo" TargetMode="External"/><Relationship Id="rId403" Type="http://schemas.openxmlformats.org/officeDocument/2006/relationships/hyperlink" Target="mailto:yesenia.apaza@economiayfinanzas.gob.bo" TargetMode="External"/><Relationship Id="rId6" Type="http://schemas.openxmlformats.org/officeDocument/2006/relationships/hyperlink" Target="mailto:yesenia.apaza@economiayfinanzas.gob.bo" TargetMode="External"/><Relationship Id="rId238" Type="http://schemas.openxmlformats.org/officeDocument/2006/relationships/hyperlink" Target="mailto:yesenia.apaza@economiayfinanzas.gob.bo" TargetMode="External"/><Relationship Id="rId445" Type="http://schemas.openxmlformats.org/officeDocument/2006/relationships/hyperlink" Target="mailto:yesenia.apaza@economiayfinanzas.gob.bo" TargetMode="External"/><Relationship Id="rId487" Type="http://schemas.openxmlformats.org/officeDocument/2006/relationships/hyperlink" Target="mailto:pablo.laura@economiayfinanzas.gob.bo" TargetMode="External"/><Relationship Id="rId291" Type="http://schemas.openxmlformats.org/officeDocument/2006/relationships/hyperlink" Target="mailto:yesenia.apaza@economiayfinanzas.gob.bo" TargetMode="External"/><Relationship Id="rId305" Type="http://schemas.openxmlformats.org/officeDocument/2006/relationships/hyperlink" Target="mailto:yesenia.apaza@economiayfinanzas.gob.bo" TargetMode="External"/><Relationship Id="rId347" Type="http://schemas.openxmlformats.org/officeDocument/2006/relationships/hyperlink" Target="mailto:yesenia.apaza@economiayfinanzas.gob.bo" TargetMode="External"/><Relationship Id="rId512" Type="http://schemas.openxmlformats.org/officeDocument/2006/relationships/hyperlink" Target="mailto:huascar.nova@economiayfinanzas.gob.bo" TargetMode="External"/><Relationship Id="rId44" Type="http://schemas.openxmlformats.org/officeDocument/2006/relationships/hyperlink" Target="mailto:yesenia.apaza@economiayfinanzas.gob.bo" TargetMode="External"/><Relationship Id="rId86" Type="http://schemas.openxmlformats.org/officeDocument/2006/relationships/hyperlink" Target="mailto:yesenia.apaza@economiayfinanzas.gob.bo" TargetMode="External"/><Relationship Id="rId151" Type="http://schemas.openxmlformats.org/officeDocument/2006/relationships/hyperlink" Target="mailto:yesenia.apaza@economiayfinanzas.gob.bo" TargetMode="External"/><Relationship Id="rId389" Type="http://schemas.openxmlformats.org/officeDocument/2006/relationships/hyperlink" Target="mailto:yesenia.apaza@economiayfinanzas.gob.bo" TargetMode="External"/><Relationship Id="rId193" Type="http://schemas.openxmlformats.org/officeDocument/2006/relationships/hyperlink" Target="mailto:yesenia.apaza@economiayfinanzas.gob.bo" TargetMode="External"/><Relationship Id="rId207" Type="http://schemas.openxmlformats.org/officeDocument/2006/relationships/hyperlink" Target="mailto:yesenia.apaza@economiayfinanzas.gob.bo" TargetMode="External"/><Relationship Id="rId249" Type="http://schemas.openxmlformats.org/officeDocument/2006/relationships/hyperlink" Target="mailto:yesenia.apaza@economiayfinanzas.gob.bo" TargetMode="External"/><Relationship Id="rId414" Type="http://schemas.openxmlformats.org/officeDocument/2006/relationships/hyperlink" Target="mailto:yesenia.apaza@economiayfinanzas.gob.bo" TargetMode="External"/><Relationship Id="rId456" Type="http://schemas.openxmlformats.org/officeDocument/2006/relationships/hyperlink" Target="mailto:yesenia.apaza@economiayfinanzas.gob.bo" TargetMode="External"/><Relationship Id="rId498" Type="http://schemas.openxmlformats.org/officeDocument/2006/relationships/hyperlink" Target="mailto:guadalupe.chalco@economiayfinanzas.gob.bo" TargetMode="External"/><Relationship Id="rId13" Type="http://schemas.openxmlformats.org/officeDocument/2006/relationships/hyperlink" Target="mailto:yesenia.apaza@economiayfinanzas.gob.bo" TargetMode="External"/><Relationship Id="rId109" Type="http://schemas.openxmlformats.org/officeDocument/2006/relationships/hyperlink" Target="mailto:yesenia.apaza@economiayfinanzas.gob.bo" TargetMode="External"/><Relationship Id="rId260" Type="http://schemas.openxmlformats.org/officeDocument/2006/relationships/hyperlink" Target="mailto:yesenia.apaza@economiayfinanzas.gob.bo" TargetMode="External"/><Relationship Id="rId316" Type="http://schemas.openxmlformats.org/officeDocument/2006/relationships/hyperlink" Target="mailto:yesenia.apaza@economiayfinanzas.gob.bo" TargetMode="External"/><Relationship Id="rId523" Type="http://schemas.openxmlformats.org/officeDocument/2006/relationships/hyperlink" Target="mailto:kevin.condori@economiayfinanzas.gob.bo" TargetMode="External"/><Relationship Id="rId55" Type="http://schemas.openxmlformats.org/officeDocument/2006/relationships/hyperlink" Target="mailto:yesenia.apaza@economiayfinanzas.gob.bo" TargetMode="External"/><Relationship Id="rId97" Type="http://schemas.openxmlformats.org/officeDocument/2006/relationships/hyperlink" Target="mailto:yesenia.apaza@economiayfinanzas.gob.bo" TargetMode="External"/><Relationship Id="rId120" Type="http://schemas.openxmlformats.org/officeDocument/2006/relationships/hyperlink" Target="mailto:yesenia.apaza@economiayfinanzas.gob.bo" TargetMode="External"/><Relationship Id="rId358" Type="http://schemas.openxmlformats.org/officeDocument/2006/relationships/hyperlink" Target="mailto:yesenia.apaza@economiayfinanzas.gob.bo" TargetMode="External"/><Relationship Id="rId162" Type="http://schemas.openxmlformats.org/officeDocument/2006/relationships/hyperlink" Target="mailto:yesenia.apaza@economiayfinanzas.gob.bo" TargetMode="External"/><Relationship Id="rId218" Type="http://schemas.openxmlformats.org/officeDocument/2006/relationships/hyperlink" Target="mailto:yesenia.apaza@economiayfinanzas.gob.bo" TargetMode="External"/><Relationship Id="rId425" Type="http://schemas.openxmlformats.org/officeDocument/2006/relationships/hyperlink" Target="mailto:yesenia.apaza@economiayfinanzas.gob.bo" TargetMode="External"/><Relationship Id="rId467" Type="http://schemas.openxmlformats.org/officeDocument/2006/relationships/hyperlink" Target="mailto:yesenia.apaza@economiayfinanzas.gob.bo" TargetMode="External"/><Relationship Id="rId271" Type="http://schemas.openxmlformats.org/officeDocument/2006/relationships/hyperlink" Target="mailto:yesenia.apaza@economiayfinanzas.gob.bo" TargetMode="External"/><Relationship Id="rId24" Type="http://schemas.openxmlformats.org/officeDocument/2006/relationships/hyperlink" Target="mailto:yesenia.apaza@economiayfinanzas.gob.bo" TargetMode="External"/><Relationship Id="rId66" Type="http://schemas.openxmlformats.org/officeDocument/2006/relationships/hyperlink" Target="mailto:yesenia.apaza@economiayfinanzas.gob.bo" TargetMode="External"/><Relationship Id="rId131" Type="http://schemas.openxmlformats.org/officeDocument/2006/relationships/hyperlink" Target="mailto:yesenia.apaza@economiayfinanzas.gob.bo" TargetMode="External"/><Relationship Id="rId327" Type="http://schemas.openxmlformats.org/officeDocument/2006/relationships/hyperlink" Target="mailto:yesenia.apaza@economiayfinanzas.gob.bo" TargetMode="External"/><Relationship Id="rId369" Type="http://schemas.openxmlformats.org/officeDocument/2006/relationships/hyperlink" Target="mailto:yesenia.apaza@economiayfinanzas.gob.bo" TargetMode="External"/><Relationship Id="rId534" Type="http://schemas.openxmlformats.org/officeDocument/2006/relationships/hyperlink" Target="mailto:pablo.laura@economiayfinanzas.gob.bo" TargetMode="External"/><Relationship Id="rId173" Type="http://schemas.openxmlformats.org/officeDocument/2006/relationships/hyperlink" Target="mailto:yesenia.apaza@economiayfinanzas.gob.bo" TargetMode="External"/><Relationship Id="rId229" Type="http://schemas.openxmlformats.org/officeDocument/2006/relationships/hyperlink" Target="mailto:yesenia.apaza@economiayfinanzas.gob.bo" TargetMode="External"/><Relationship Id="rId380" Type="http://schemas.openxmlformats.org/officeDocument/2006/relationships/hyperlink" Target="mailto:yesenia.apaza@economiayfinanzas.gob.bo" TargetMode="External"/><Relationship Id="rId436" Type="http://schemas.openxmlformats.org/officeDocument/2006/relationships/hyperlink" Target="mailto:yesenia.apaza@economiayfinanzas.gob.bo" TargetMode="External"/><Relationship Id="rId240" Type="http://schemas.openxmlformats.org/officeDocument/2006/relationships/hyperlink" Target="mailto:yesenia.apaza@economiayfinanzas.gob.bo" TargetMode="External"/><Relationship Id="rId478" Type="http://schemas.openxmlformats.org/officeDocument/2006/relationships/hyperlink" Target="mailto:yesenia.apaza@economiayfinanzas.gob.bo" TargetMode="External"/><Relationship Id="rId35" Type="http://schemas.openxmlformats.org/officeDocument/2006/relationships/hyperlink" Target="mailto:yesenia.apaza@economiayfinanzas.gob.bo" TargetMode="External"/><Relationship Id="rId77" Type="http://schemas.openxmlformats.org/officeDocument/2006/relationships/hyperlink" Target="mailto:yesenia.apaza@economiayfinanzas.gob.bo" TargetMode="External"/><Relationship Id="rId100" Type="http://schemas.openxmlformats.org/officeDocument/2006/relationships/hyperlink" Target="mailto:yesenia.apaza@economiayfinanzas.gob.bo" TargetMode="External"/><Relationship Id="rId282" Type="http://schemas.openxmlformats.org/officeDocument/2006/relationships/hyperlink" Target="mailto:yesenia.apaza@economiayfinanzas.gob.bo" TargetMode="External"/><Relationship Id="rId338" Type="http://schemas.openxmlformats.org/officeDocument/2006/relationships/hyperlink" Target="mailto:yesenia.apaza@economiayfinanzas.gob.bo" TargetMode="External"/><Relationship Id="rId503" Type="http://schemas.openxmlformats.org/officeDocument/2006/relationships/hyperlink" Target="mailto:guadalupe.chalco@economiayfinanzas.gob.bo" TargetMode="External"/><Relationship Id="rId8" Type="http://schemas.openxmlformats.org/officeDocument/2006/relationships/hyperlink" Target="mailto:yesenia.apaza@economiayfinanzas.gob.bo" TargetMode="External"/><Relationship Id="rId142" Type="http://schemas.openxmlformats.org/officeDocument/2006/relationships/hyperlink" Target="mailto:yesenia.apaza@economiayfinanzas.gob.bo" TargetMode="External"/><Relationship Id="rId184" Type="http://schemas.openxmlformats.org/officeDocument/2006/relationships/hyperlink" Target="mailto:yesenia.apaza@economiayfinanzas.gob.bo" TargetMode="External"/><Relationship Id="rId391" Type="http://schemas.openxmlformats.org/officeDocument/2006/relationships/hyperlink" Target="mailto:yesenia.apaza@economiayfinanzas.gob.bo" TargetMode="External"/><Relationship Id="rId405" Type="http://schemas.openxmlformats.org/officeDocument/2006/relationships/hyperlink" Target="mailto:yesenia.apaza@economiayfinanzas.gob.bo" TargetMode="External"/><Relationship Id="rId447" Type="http://schemas.openxmlformats.org/officeDocument/2006/relationships/hyperlink" Target="mailto:yesenia.apaza@economiayfinanzas.gob.bo" TargetMode="External"/><Relationship Id="rId251" Type="http://schemas.openxmlformats.org/officeDocument/2006/relationships/hyperlink" Target="mailto:yesenia.apaza@economiayfinanzas.gob.bo" TargetMode="External"/><Relationship Id="rId489" Type="http://schemas.openxmlformats.org/officeDocument/2006/relationships/hyperlink" Target="mailto:guadalupe.chalco@economiayfinanzas.gob.bo" TargetMode="External"/><Relationship Id="rId46" Type="http://schemas.openxmlformats.org/officeDocument/2006/relationships/hyperlink" Target="mailto:yesenia.apaza@economiayfinanzas.gob.bo" TargetMode="External"/><Relationship Id="rId293" Type="http://schemas.openxmlformats.org/officeDocument/2006/relationships/hyperlink" Target="mailto:yesenia.apaza@economiayfinanzas.gob.bo" TargetMode="External"/><Relationship Id="rId307" Type="http://schemas.openxmlformats.org/officeDocument/2006/relationships/hyperlink" Target="mailto:yesenia.apaza@economiayfinanzas.gob.bo" TargetMode="External"/><Relationship Id="rId349" Type="http://schemas.openxmlformats.org/officeDocument/2006/relationships/hyperlink" Target="mailto:yesenia.apaza@economiayfinanzas.gob.bo" TargetMode="External"/><Relationship Id="rId514" Type="http://schemas.openxmlformats.org/officeDocument/2006/relationships/hyperlink" Target="mailto:huascar.nova@economiayfinanzas.gob.bo" TargetMode="External"/><Relationship Id="rId88" Type="http://schemas.openxmlformats.org/officeDocument/2006/relationships/hyperlink" Target="mailto:yesenia.apaza@economiayfinanzas.gob.bo" TargetMode="External"/><Relationship Id="rId111" Type="http://schemas.openxmlformats.org/officeDocument/2006/relationships/hyperlink" Target="mailto:yesenia.apaza@economiayfinanzas.gob.bo" TargetMode="External"/><Relationship Id="rId153" Type="http://schemas.openxmlformats.org/officeDocument/2006/relationships/hyperlink" Target="mailto:yesenia.apaza@economiayfinanzas.gob.bo" TargetMode="External"/><Relationship Id="rId195" Type="http://schemas.openxmlformats.org/officeDocument/2006/relationships/hyperlink" Target="mailto:yesenia.apaza@economiayfinanzas.gob.bo" TargetMode="External"/><Relationship Id="rId209" Type="http://schemas.openxmlformats.org/officeDocument/2006/relationships/hyperlink" Target="mailto:yesenia.apaza@economiayfinanzas.gob.bo" TargetMode="External"/><Relationship Id="rId360" Type="http://schemas.openxmlformats.org/officeDocument/2006/relationships/hyperlink" Target="mailto:yesenia.apaza@economiayfinanzas.gob.bo" TargetMode="External"/><Relationship Id="rId416" Type="http://schemas.openxmlformats.org/officeDocument/2006/relationships/hyperlink" Target="mailto:yesenia.apaza@economiayfinanzas.gob.bo" TargetMode="External"/><Relationship Id="rId220" Type="http://schemas.openxmlformats.org/officeDocument/2006/relationships/hyperlink" Target="mailto:yesenia.apaza@economiayfinanzas.gob.bo" TargetMode="External"/><Relationship Id="rId458" Type="http://schemas.openxmlformats.org/officeDocument/2006/relationships/hyperlink" Target="mailto:yesenia.apaza@economiayfinanzas.gob.bo" TargetMode="External"/><Relationship Id="rId15" Type="http://schemas.openxmlformats.org/officeDocument/2006/relationships/hyperlink" Target="mailto:yesenia.apaza@economiayfinanzas.gob.bo" TargetMode="External"/><Relationship Id="rId57" Type="http://schemas.openxmlformats.org/officeDocument/2006/relationships/hyperlink" Target="mailto:yesenia.apaza@economiayfinanzas.gob.bo" TargetMode="External"/><Relationship Id="rId262" Type="http://schemas.openxmlformats.org/officeDocument/2006/relationships/hyperlink" Target="mailto:yesenia.apaza@economiayfinanzas.gob.bo" TargetMode="External"/><Relationship Id="rId318" Type="http://schemas.openxmlformats.org/officeDocument/2006/relationships/hyperlink" Target="mailto:yesenia.apaza@economiayfinanzas.gob.bo" TargetMode="External"/><Relationship Id="rId525" Type="http://schemas.openxmlformats.org/officeDocument/2006/relationships/hyperlink" Target="mailto:kevin.condori@economiayfinanzas.gob.bo" TargetMode="External"/><Relationship Id="rId99" Type="http://schemas.openxmlformats.org/officeDocument/2006/relationships/hyperlink" Target="mailto:yesenia.apaza@economiayfinanzas.gob.bo" TargetMode="External"/><Relationship Id="rId122" Type="http://schemas.openxmlformats.org/officeDocument/2006/relationships/hyperlink" Target="mailto:yesenia.apaza@economiayfinanzas.gob.bo" TargetMode="External"/><Relationship Id="rId164" Type="http://schemas.openxmlformats.org/officeDocument/2006/relationships/hyperlink" Target="mailto:yesenia.apaza@economiayfinanzas.gob.bo" TargetMode="External"/><Relationship Id="rId371" Type="http://schemas.openxmlformats.org/officeDocument/2006/relationships/hyperlink" Target="mailto:yesenia.apaza@economiayfinanzas.gob.bo" TargetMode="External"/><Relationship Id="rId427" Type="http://schemas.openxmlformats.org/officeDocument/2006/relationships/hyperlink" Target="mailto:yesenia.apaza@economiayfinanzas.gob.bo" TargetMode="External"/><Relationship Id="rId469" Type="http://schemas.openxmlformats.org/officeDocument/2006/relationships/hyperlink" Target="mailto:yesenia.apaza@economiayfinanzas.gob.bo" TargetMode="External"/><Relationship Id="rId26" Type="http://schemas.openxmlformats.org/officeDocument/2006/relationships/hyperlink" Target="mailto:yesenia.apaza@economiayfinanzas.gob.bo" TargetMode="External"/><Relationship Id="rId231" Type="http://schemas.openxmlformats.org/officeDocument/2006/relationships/hyperlink" Target="mailto:yesenia.apaza@economiayfinanzas.gob.bo" TargetMode="External"/><Relationship Id="rId273" Type="http://schemas.openxmlformats.org/officeDocument/2006/relationships/hyperlink" Target="mailto:yesenia.apaza@economiayfinanzas.gob.bo" TargetMode="External"/><Relationship Id="rId329" Type="http://schemas.openxmlformats.org/officeDocument/2006/relationships/hyperlink" Target="mailto:yesenia.apaza@economiayfinanzas.gob.bo" TargetMode="External"/><Relationship Id="rId480" Type="http://schemas.openxmlformats.org/officeDocument/2006/relationships/hyperlink" Target="mailto:yesenia.apaza@economiayfinanzas.gob.bo" TargetMode="External"/><Relationship Id="rId68" Type="http://schemas.openxmlformats.org/officeDocument/2006/relationships/hyperlink" Target="mailto:yesenia.apaza@economiayfinanzas.gob.bo" TargetMode="External"/><Relationship Id="rId133" Type="http://schemas.openxmlformats.org/officeDocument/2006/relationships/hyperlink" Target="mailto:yesenia.apaza@economiayfinanzas.gob.bo" TargetMode="External"/><Relationship Id="rId175" Type="http://schemas.openxmlformats.org/officeDocument/2006/relationships/hyperlink" Target="mailto:yesenia.apaza@economiayfinanzas.gob.bo" TargetMode="External"/><Relationship Id="rId340" Type="http://schemas.openxmlformats.org/officeDocument/2006/relationships/hyperlink" Target="mailto:yesenia.apaza@economiayfinanzas.gob.bo" TargetMode="External"/><Relationship Id="rId200" Type="http://schemas.openxmlformats.org/officeDocument/2006/relationships/hyperlink" Target="mailto:yesenia.apaza@economiayfinanzas.gob.bo" TargetMode="External"/><Relationship Id="rId382" Type="http://schemas.openxmlformats.org/officeDocument/2006/relationships/hyperlink" Target="mailto:yesenia.apaza@economiayfinanzas.gob.bo" TargetMode="External"/><Relationship Id="rId438" Type="http://schemas.openxmlformats.org/officeDocument/2006/relationships/hyperlink" Target="mailto:yesenia.apaza@economiayfinanzas.gob.bo" TargetMode="External"/><Relationship Id="rId242" Type="http://schemas.openxmlformats.org/officeDocument/2006/relationships/hyperlink" Target="mailto:yesenia.apaza@economiayfinanzas.gob.bo" TargetMode="External"/><Relationship Id="rId284" Type="http://schemas.openxmlformats.org/officeDocument/2006/relationships/hyperlink" Target="mailto:yesenia.apaza@economiayfinanzas.gob.bo" TargetMode="External"/><Relationship Id="rId491" Type="http://schemas.openxmlformats.org/officeDocument/2006/relationships/hyperlink" Target="mailto:guadalupe.chalco@economiayfinanzas.gob.bo" TargetMode="External"/><Relationship Id="rId505" Type="http://schemas.openxmlformats.org/officeDocument/2006/relationships/hyperlink" Target="mailto:guadalupe.chalco@economiayfinanzas.gob.bo" TargetMode="External"/><Relationship Id="rId37" Type="http://schemas.openxmlformats.org/officeDocument/2006/relationships/hyperlink" Target="mailto:yesenia.apaza@economiayfinanzas.gob.bo" TargetMode="External"/><Relationship Id="rId79" Type="http://schemas.openxmlformats.org/officeDocument/2006/relationships/hyperlink" Target="mailto:yesenia.apaza@economiayfinanzas.gob.bo" TargetMode="External"/><Relationship Id="rId102" Type="http://schemas.openxmlformats.org/officeDocument/2006/relationships/hyperlink" Target="mailto:yesenia.apaza@economiayfinanzas.gob.bo" TargetMode="External"/><Relationship Id="rId144" Type="http://schemas.openxmlformats.org/officeDocument/2006/relationships/hyperlink" Target="mailto:yesenia.apaza@economiayfinanzas.gob.bo" TargetMode="External"/><Relationship Id="rId90" Type="http://schemas.openxmlformats.org/officeDocument/2006/relationships/hyperlink" Target="mailto:yesenia.apaza@economiayfinanzas.gob.bo" TargetMode="External"/><Relationship Id="rId186" Type="http://schemas.openxmlformats.org/officeDocument/2006/relationships/hyperlink" Target="mailto:yesenia.apaza@economiayfinanzas.gob.bo" TargetMode="External"/><Relationship Id="rId351" Type="http://schemas.openxmlformats.org/officeDocument/2006/relationships/hyperlink" Target="mailto:yesenia.apaza@economiayfinanzas.gob.bo" TargetMode="External"/><Relationship Id="rId393" Type="http://schemas.openxmlformats.org/officeDocument/2006/relationships/hyperlink" Target="mailto:yesenia.apaza@economiayfinanzas.gob.bo" TargetMode="External"/><Relationship Id="rId407" Type="http://schemas.openxmlformats.org/officeDocument/2006/relationships/hyperlink" Target="mailto:yesenia.apaza@economiayfinanzas.gob.bo" TargetMode="External"/><Relationship Id="rId449" Type="http://schemas.openxmlformats.org/officeDocument/2006/relationships/hyperlink" Target="mailto:yesenia.apaza@economiayfinanzas.gob.bo" TargetMode="External"/><Relationship Id="rId211" Type="http://schemas.openxmlformats.org/officeDocument/2006/relationships/hyperlink" Target="mailto:yesenia.apaza@economiayfinanzas.gob.bo" TargetMode="External"/><Relationship Id="rId253" Type="http://schemas.openxmlformats.org/officeDocument/2006/relationships/hyperlink" Target="mailto:yesenia.apaza@economiayfinanzas.gob.bo" TargetMode="External"/><Relationship Id="rId295" Type="http://schemas.openxmlformats.org/officeDocument/2006/relationships/hyperlink" Target="mailto:yesenia.apaza@economiayfinanzas.gob.bo" TargetMode="External"/><Relationship Id="rId309" Type="http://schemas.openxmlformats.org/officeDocument/2006/relationships/hyperlink" Target="mailto:yesenia.apaza@economiayfinanzas.gob.bo" TargetMode="External"/><Relationship Id="rId460" Type="http://schemas.openxmlformats.org/officeDocument/2006/relationships/hyperlink" Target="mailto:yesenia.apaza@economiayfinanzas.gob.bo" TargetMode="External"/><Relationship Id="rId516" Type="http://schemas.openxmlformats.org/officeDocument/2006/relationships/hyperlink" Target="mailto:huascar.nova@economiayfinanzas.gob.bo" TargetMode="External"/><Relationship Id="rId48" Type="http://schemas.openxmlformats.org/officeDocument/2006/relationships/hyperlink" Target="mailto:yesenia.apaza@economiayfinanzas.gob.bo" TargetMode="External"/><Relationship Id="rId113" Type="http://schemas.openxmlformats.org/officeDocument/2006/relationships/hyperlink" Target="mailto:yesenia.apaza@economiayfinanzas.gob.bo" TargetMode="External"/><Relationship Id="rId320" Type="http://schemas.openxmlformats.org/officeDocument/2006/relationships/hyperlink" Target="mailto:yesenia.apaza@economiayfinanzas.gob.bo" TargetMode="External"/><Relationship Id="rId155" Type="http://schemas.openxmlformats.org/officeDocument/2006/relationships/hyperlink" Target="mailto:yesenia.apaza@economiayfinanzas.gob.bo" TargetMode="External"/><Relationship Id="rId197" Type="http://schemas.openxmlformats.org/officeDocument/2006/relationships/hyperlink" Target="mailto:yesenia.apaza@economiayfinanzas.gob.bo" TargetMode="External"/><Relationship Id="rId362" Type="http://schemas.openxmlformats.org/officeDocument/2006/relationships/hyperlink" Target="mailto:pablo.laura@economiayfinanzas.gob.bo" TargetMode="External"/><Relationship Id="rId418" Type="http://schemas.openxmlformats.org/officeDocument/2006/relationships/hyperlink" Target="mailto:yesenia.apaza@economiayfinanzas.gob.bo" TargetMode="External"/><Relationship Id="rId222" Type="http://schemas.openxmlformats.org/officeDocument/2006/relationships/hyperlink" Target="mailto:yesenia.apaza@economiayfinanzas.gob.bo" TargetMode="External"/><Relationship Id="rId264" Type="http://schemas.openxmlformats.org/officeDocument/2006/relationships/hyperlink" Target="mailto:yesenia.apaza@economiayfinanzas.gob.bo" TargetMode="External"/><Relationship Id="rId471" Type="http://schemas.openxmlformats.org/officeDocument/2006/relationships/hyperlink" Target="mailto:yesenia.apaza@economiayfinanzas.gob.bo" TargetMode="External"/><Relationship Id="rId17" Type="http://schemas.openxmlformats.org/officeDocument/2006/relationships/hyperlink" Target="mailto:yesenia.apaza@economiayfinanzas.gob.bo" TargetMode="External"/><Relationship Id="rId59" Type="http://schemas.openxmlformats.org/officeDocument/2006/relationships/hyperlink" Target="mailto:yesenia.apaza@economiayfinanzas.gob.bo" TargetMode="External"/><Relationship Id="rId124" Type="http://schemas.openxmlformats.org/officeDocument/2006/relationships/hyperlink" Target="mailto:yesenia.apaza@economiayfinanzas.gob.bo" TargetMode="External"/><Relationship Id="rId527" Type="http://schemas.openxmlformats.org/officeDocument/2006/relationships/hyperlink" Target="mailto:kevin.condori@economiayfinanzas.gob.bo" TargetMode="External"/><Relationship Id="rId70" Type="http://schemas.openxmlformats.org/officeDocument/2006/relationships/hyperlink" Target="mailto:yesenia.apaza@economiayfinanzas.gob.bo" TargetMode="External"/><Relationship Id="rId166" Type="http://schemas.openxmlformats.org/officeDocument/2006/relationships/hyperlink" Target="mailto:yesenia.apaza@economiayfinanzas.gob.bo" TargetMode="External"/><Relationship Id="rId331" Type="http://schemas.openxmlformats.org/officeDocument/2006/relationships/hyperlink" Target="mailto:yesenia.apaza@economiayfinanzas.gob.bo" TargetMode="External"/><Relationship Id="rId373" Type="http://schemas.openxmlformats.org/officeDocument/2006/relationships/hyperlink" Target="mailto:yesenia.apaza@economiayfinanzas.gob.bo" TargetMode="External"/><Relationship Id="rId429" Type="http://schemas.openxmlformats.org/officeDocument/2006/relationships/hyperlink" Target="mailto:yesenia.apaza@economiayfinanzas.gob.bo" TargetMode="External"/><Relationship Id="rId1" Type="http://schemas.openxmlformats.org/officeDocument/2006/relationships/hyperlink" Target="mailto:yesenia.apaza@economiayfinanzas.gob.bo" TargetMode="External"/><Relationship Id="rId233" Type="http://schemas.openxmlformats.org/officeDocument/2006/relationships/hyperlink" Target="mailto:yesenia.apaza@economiayfinanzas.gob.bo" TargetMode="External"/><Relationship Id="rId440" Type="http://schemas.openxmlformats.org/officeDocument/2006/relationships/hyperlink" Target="mailto:yesenia.apaza@economiayfinanzas.gob.bo" TargetMode="External"/><Relationship Id="rId28" Type="http://schemas.openxmlformats.org/officeDocument/2006/relationships/hyperlink" Target="mailto:yesenia.apaza@economiayfinanzas.gob.bo" TargetMode="External"/><Relationship Id="rId275" Type="http://schemas.openxmlformats.org/officeDocument/2006/relationships/hyperlink" Target="mailto:yesenia.apaza@economiayfinanzas.gob.bo" TargetMode="External"/><Relationship Id="rId300" Type="http://schemas.openxmlformats.org/officeDocument/2006/relationships/hyperlink" Target="mailto:yesenia.apaza@economiayfinanzas.gob.bo" TargetMode="External"/><Relationship Id="rId482" Type="http://schemas.openxmlformats.org/officeDocument/2006/relationships/hyperlink" Target="mailto:yesenia.apaza@economiayfinanzas.gob.bo" TargetMode="External"/><Relationship Id="rId81" Type="http://schemas.openxmlformats.org/officeDocument/2006/relationships/hyperlink" Target="mailto:yesenia.apaza@economiayfinanzas.gob.bo" TargetMode="External"/><Relationship Id="rId135" Type="http://schemas.openxmlformats.org/officeDocument/2006/relationships/hyperlink" Target="mailto:yesenia.apaza@economiayfinanzas.gob.bo" TargetMode="External"/><Relationship Id="rId177" Type="http://schemas.openxmlformats.org/officeDocument/2006/relationships/hyperlink" Target="mailto:yesenia.apaza@economiayfinanzas.gob.bo" TargetMode="External"/><Relationship Id="rId342" Type="http://schemas.openxmlformats.org/officeDocument/2006/relationships/hyperlink" Target="mailto:yesenia.apaza@economiayfinanzas.gob.bo" TargetMode="External"/><Relationship Id="rId384" Type="http://schemas.openxmlformats.org/officeDocument/2006/relationships/hyperlink" Target="mailto:yesenia.apaza@economiayfinanzas.gob.bo" TargetMode="External"/><Relationship Id="rId202" Type="http://schemas.openxmlformats.org/officeDocument/2006/relationships/hyperlink" Target="mailto:yesenia.apaza@economiayfinanzas.gob.bo" TargetMode="External"/><Relationship Id="rId244" Type="http://schemas.openxmlformats.org/officeDocument/2006/relationships/hyperlink" Target="mailto:yesenia.apaza@economiayfinanzas.gob.bo" TargetMode="External"/><Relationship Id="rId39" Type="http://schemas.openxmlformats.org/officeDocument/2006/relationships/hyperlink" Target="mailto:yesenia.apaza@economiayfinanzas.gob.bo" TargetMode="External"/><Relationship Id="rId286" Type="http://schemas.openxmlformats.org/officeDocument/2006/relationships/hyperlink" Target="mailto:yesenia.apaza@economiayfinanzas.gob.bo" TargetMode="External"/><Relationship Id="rId451" Type="http://schemas.openxmlformats.org/officeDocument/2006/relationships/hyperlink" Target="mailto:yesenia.apaza@economiayfinanzas.gob.bo" TargetMode="External"/><Relationship Id="rId493" Type="http://schemas.openxmlformats.org/officeDocument/2006/relationships/hyperlink" Target="mailto:guadalupe.chalco@economiayfinanzas.gob.bo" TargetMode="External"/><Relationship Id="rId507" Type="http://schemas.openxmlformats.org/officeDocument/2006/relationships/hyperlink" Target="mailto:huascar.nova@economiayfinanzas.gob.bo" TargetMode="External"/><Relationship Id="rId50" Type="http://schemas.openxmlformats.org/officeDocument/2006/relationships/hyperlink" Target="mailto:yesenia.apaza@economiayfinanzas.gob.bo" TargetMode="External"/><Relationship Id="rId104" Type="http://schemas.openxmlformats.org/officeDocument/2006/relationships/hyperlink" Target="mailto:yesenia.apaza@economiayfinanzas.gob.bo" TargetMode="External"/><Relationship Id="rId146" Type="http://schemas.openxmlformats.org/officeDocument/2006/relationships/hyperlink" Target="mailto:yesenia.apaza@economiayfinanzas.gob.bo" TargetMode="External"/><Relationship Id="rId188" Type="http://schemas.openxmlformats.org/officeDocument/2006/relationships/hyperlink" Target="mailto:yesenia.apaza@economiayfinanzas.gob.bo" TargetMode="External"/><Relationship Id="rId311" Type="http://schemas.openxmlformats.org/officeDocument/2006/relationships/hyperlink" Target="mailto:yesenia.apaza@economiayfinanzas.gob.bo" TargetMode="External"/><Relationship Id="rId353" Type="http://schemas.openxmlformats.org/officeDocument/2006/relationships/hyperlink" Target="mailto:yesenia.apaza@economiayfinanzas.gob.bo" TargetMode="External"/><Relationship Id="rId395" Type="http://schemas.openxmlformats.org/officeDocument/2006/relationships/hyperlink" Target="mailto:guadalupe.chalco@economiayfinanzas.gob.bo" TargetMode="External"/><Relationship Id="rId409" Type="http://schemas.openxmlformats.org/officeDocument/2006/relationships/hyperlink" Target="mailto:yesenia.apaza@economiayfinanzas.gob.bo" TargetMode="External"/><Relationship Id="rId92" Type="http://schemas.openxmlformats.org/officeDocument/2006/relationships/hyperlink" Target="mailto:yesenia.apaza@economiayfinanzas.gob.bo" TargetMode="External"/><Relationship Id="rId213" Type="http://schemas.openxmlformats.org/officeDocument/2006/relationships/hyperlink" Target="mailto:yesenia.apaza@economiayfinanzas.gob.bo" TargetMode="External"/><Relationship Id="rId420" Type="http://schemas.openxmlformats.org/officeDocument/2006/relationships/hyperlink" Target="mailto:yesenia.apaza@economiayfinanzas.gob.bo" TargetMode="External"/><Relationship Id="rId255" Type="http://schemas.openxmlformats.org/officeDocument/2006/relationships/hyperlink" Target="mailto:yesenia.apaza@economiayfinanzas.gob.bo" TargetMode="External"/><Relationship Id="rId297" Type="http://schemas.openxmlformats.org/officeDocument/2006/relationships/hyperlink" Target="mailto:yesenia.apaza@economiayfinanzas.gob.bo" TargetMode="External"/><Relationship Id="rId462" Type="http://schemas.openxmlformats.org/officeDocument/2006/relationships/hyperlink" Target="mailto:yesenia.apaza@economiayfinanzas.gob.bo" TargetMode="External"/><Relationship Id="rId518" Type="http://schemas.openxmlformats.org/officeDocument/2006/relationships/hyperlink" Target="mailto:kevin.condori@economiayfinanzas.gob.bo" TargetMode="External"/><Relationship Id="rId115" Type="http://schemas.openxmlformats.org/officeDocument/2006/relationships/hyperlink" Target="mailto:yesenia.apaza@economiayfinanzas.gob.bo" TargetMode="External"/><Relationship Id="rId157" Type="http://schemas.openxmlformats.org/officeDocument/2006/relationships/hyperlink" Target="mailto:yesenia.apaza@economiayfinanzas.gob.bo" TargetMode="External"/><Relationship Id="rId322" Type="http://schemas.openxmlformats.org/officeDocument/2006/relationships/hyperlink" Target="mailto:yesenia.apaza@economiayfinanzas.gob.bo" TargetMode="External"/><Relationship Id="rId364" Type="http://schemas.openxmlformats.org/officeDocument/2006/relationships/hyperlink" Target="mailto:yesenia.apaza@economiayfinanzas.gob.bo" TargetMode="External"/><Relationship Id="rId61" Type="http://schemas.openxmlformats.org/officeDocument/2006/relationships/hyperlink" Target="mailto:yesenia.apaza@economiayfinanzas.gob.bo" TargetMode="External"/><Relationship Id="rId199" Type="http://schemas.openxmlformats.org/officeDocument/2006/relationships/hyperlink" Target="mailto:yesenia.apaza@economiayfinanzas.gob.bo" TargetMode="External"/><Relationship Id="rId19" Type="http://schemas.openxmlformats.org/officeDocument/2006/relationships/hyperlink" Target="mailto:yesenia.apaza@economiayfinanzas.gob.bo" TargetMode="External"/><Relationship Id="rId224" Type="http://schemas.openxmlformats.org/officeDocument/2006/relationships/hyperlink" Target="mailto:yesenia.apaza@economiayfinanzas.gob.bo" TargetMode="External"/><Relationship Id="rId266" Type="http://schemas.openxmlformats.org/officeDocument/2006/relationships/hyperlink" Target="mailto:yesenia.apaza@economiayfinanzas.gob.bo" TargetMode="External"/><Relationship Id="rId431" Type="http://schemas.openxmlformats.org/officeDocument/2006/relationships/hyperlink" Target="mailto:yesenia.apaza@economiayfinanzas.gob.bo" TargetMode="External"/><Relationship Id="rId473" Type="http://schemas.openxmlformats.org/officeDocument/2006/relationships/hyperlink" Target="mailto:yesenia.apaza@economiayfinanzas.gob.bo" TargetMode="External"/><Relationship Id="rId529" Type="http://schemas.openxmlformats.org/officeDocument/2006/relationships/hyperlink" Target="mailto:kevin.condori@economiayfinanzas.gob.bo" TargetMode="External"/><Relationship Id="rId30" Type="http://schemas.openxmlformats.org/officeDocument/2006/relationships/hyperlink" Target="mailto:yesenia.apaza@economiayfinanzas.gob.bo" TargetMode="External"/><Relationship Id="rId126" Type="http://schemas.openxmlformats.org/officeDocument/2006/relationships/hyperlink" Target="mailto:yesenia.apaza@economiayfinanzas.gob.bo" TargetMode="External"/><Relationship Id="rId168" Type="http://schemas.openxmlformats.org/officeDocument/2006/relationships/hyperlink" Target="mailto:yesenia.apaza@economiayfinanzas.gob.bo" TargetMode="External"/><Relationship Id="rId333" Type="http://schemas.openxmlformats.org/officeDocument/2006/relationships/hyperlink" Target="mailto:yesenia.apaza@economiayfinanzas.gob.bo" TargetMode="External"/><Relationship Id="rId72" Type="http://schemas.openxmlformats.org/officeDocument/2006/relationships/hyperlink" Target="mailto:yesenia.apaza@economiayfinanzas.gob.bo" TargetMode="External"/><Relationship Id="rId375" Type="http://schemas.openxmlformats.org/officeDocument/2006/relationships/hyperlink" Target="mailto:yesenia.apaza@economiayfinanzas.gob.bo" TargetMode="External"/><Relationship Id="rId3" Type="http://schemas.openxmlformats.org/officeDocument/2006/relationships/hyperlink" Target="mailto:yesenia.apaza@economiayfinanzas.gob.bo" TargetMode="External"/><Relationship Id="rId235" Type="http://schemas.openxmlformats.org/officeDocument/2006/relationships/hyperlink" Target="mailto:yesenia.apaza@economiayfinanzas.gob.bo" TargetMode="External"/><Relationship Id="rId277" Type="http://schemas.openxmlformats.org/officeDocument/2006/relationships/hyperlink" Target="mailto:yesenia.apaza@economiayfinanzas.gob.bo" TargetMode="External"/><Relationship Id="rId400" Type="http://schemas.openxmlformats.org/officeDocument/2006/relationships/hyperlink" Target="mailto:yesenia.apaza@economiayfinanzas.gob.bo" TargetMode="External"/><Relationship Id="rId442" Type="http://schemas.openxmlformats.org/officeDocument/2006/relationships/hyperlink" Target="mailto:yesenia.apaza@economiayfinanzas.gob.bo" TargetMode="External"/><Relationship Id="rId484" Type="http://schemas.openxmlformats.org/officeDocument/2006/relationships/hyperlink" Target="mailto:yesenia.apaza@economiayfinanzas.gob.bo" TargetMode="External"/><Relationship Id="rId137" Type="http://schemas.openxmlformats.org/officeDocument/2006/relationships/hyperlink" Target="mailto:yesenia.apaza@economiayfinanzas.gob.bo" TargetMode="External"/><Relationship Id="rId302" Type="http://schemas.openxmlformats.org/officeDocument/2006/relationships/hyperlink" Target="mailto:yesenia.apaza@economiayfinanzas.gob.bo" TargetMode="External"/><Relationship Id="rId344" Type="http://schemas.openxmlformats.org/officeDocument/2006/relationships/hyperlink" Target="mailto:yesenia.apaza@economiayfinanzas.gob.bo" TargetMode="External"/><Relationship Id="rId41" Type="http://schemas.openxmlformats.org/officeDocument/2006/relationships/hyperlink" Target="mailto:yesenia.apaza@economiayfinanzas.gob.bo" TargetMode="External"/><Relationship Id="rId83" Type="http://schemas.openxmlformats.org/officeDocument/2006/relationships/hyperlink" Target="mailto:yesenia.apaza@economiayfinanzas.gob.bo" TargetMode="External"/><Relationship Id="rId179" Type="http://schemas.openxmlformats.org/officeDocument/2006/relationships/hyperlink" Target="mailto:yesenia.apaza@economiayfinanzas.gob.bo" TargetMode="External"/><Relationship Id="rId386" Type="http://schemas.openxmlformats.org/officeDocument/2006/relationships/hyperlink" Target="mailto:yesenia.apaza@economiayfinanzas.gob.bo" TargetMode="External"/><Relationship Id="rId190" Type="http://schemas.openxmlformats.org/officeDocument/2006/relationships/hyperlink" Target="mailto:yesenia.apaza@economiayfinanzas.gob.bo" TargetMode="External"/><Relationship Id="rId204" Type="http://schemas.openxmlformats.org/officeDocument/2006/relationships/hyperlink" Target="mailto:yesenia.apaza@economiayfinanzas.gob.bo" TargetMode="External"/><Relationship Id="rId246" Type="http://schemas.openxmlformats.org/officeDocument/2006/relationships/hyperlink" Target="mailto:yesenia.apaza@economiayfinanzas.gob.bo" TargetMode="External"/><Relationship Id="rId288" Type="http://schemas.openxmlformats.org/officeDocument/2006/relationships/hyperlink" Target="mailto:yesenia.apaza@economiayfinanzas.gob.bo" TargetMode="External"/><Relationship Id="rId411" Type="http://schemas.openxmlformats.org/officeDocument/2006/relationships/hyperlink" Target="mailto:yesenia.apaza@economiayfinanzas.gob.bo" TargetMode="External"/><Relationship Id="rId453" Type="http://schemas.openxmlformats.org/officeDocument/2006/relationships/hyperlink" Target="mailto:yesenia.apaza@economiayfinanzas.gob.bo" TargetMode="External"/><Relationship Id="rId509" Type="http://schemas.openxmlformats.org/officeDocument/2006/relationships/hyperlink" Target="mailto:huascar.nova@economiayfinanzas.gob.bo" TargetMode="External"/><Relationship Id="rId106" Type="http://schemas.openxmlformats.org/officeDocument/2006/relationships/hyperlink" Target="mailto:yesenia.apaza@economiayfinanzas.gob.bo" TargetMode="External"/><Relationship Id="rId313" Type="http://schemas.openxmlformats.org/officeDocument/2006/relationships/hyperlink" Target="mailto:yesenia.apaza@economiayfinanzas.gob.bo" TargetMode="External"/><Relationship Id="rId495" Type="http://schemas.openxmlformats.org/officeDocument/2006/relationships/hyperlink" Target="mailto:guadalupe.chalco@economiayfinanzas.gob.bo" TargetMode="External"/><Relationship Id="rId10" Type="http://schemas.openxmlformats.org/officeDocument/2006/relationships/hyperlink" Target="mailto:yesenia.apaza@economiayfinanzas.gob.bo" TargetMode="External"/><Relationship Id="rId52" Type="http://schemas.openxmlformats.org/officeDocument/2006/relationships/hyperlink" Target="mailto:yesenia.apaza@economiayfinanzas.gob.bo" TargetMode="External"/><Relationship Id="rId94" Type="http://schemas.openxmlformats.org/officeDocument/2006/relationships/hyperlink" Target="mailto:yesenia.apaza@economiayfinanzas.gob.bo" TargetMode="External"/><Relationship Id="rId148" Type="http://schemas.openxmlformats.org/officeDocument/2006/relationships/hyperlink" Target="mailto:yesenia.apaza@economiayfinanzas.gob.bo" TargetMode="External"/><Relationship Id="rId355" Type="http://schemas.openxmlformats.org/officeDocument/2006/relationships/hyperlink" Target="mailto:yesenia.apaza@economiayfinanzas.gob.bo" TargetMode="External"/><Relationship Id="rId397" Type="http://schemas.openxmlformats.org/officeDocument/2006/relationships/hyperlink" Target="mailto:yesenia.apaza@economiayfinanzas.gob.bo" TargetMode="External"/><Relationship Id="rId520" Type="http://schemas.openxmlformats.org/officeDocument/2006/relationships/hyperlink" Target="mailto:kevin.condori@economiayfinanzas.gob.bo" TargetMode="External"/><Relationship Id="rId215" Type="http://schemas.openxmlformats.org/officeDocument/2006/relationships/hyperlink" Target="mailto:yesenia.apaza@economiayfinanzas.gob.bo" TargetMode="External"/><Relationship Id="rId257" Type="http://schemas.openxmlformats.org/officeDocument/2006/relationships/hyperlink" Target="mailto:yesenia.apaza@economiayfinanzas.gob.bo" TargetMode="External"/><Relationship Id="rId422" Type="http://schemas.openxmlformats.org/officeDocument/2006/relationships/hyperlink" Target="mailto:yesenia.apaza@economiayfinanzas.gob.bo" TargetMode="External"/><Relationship Id="rId464" Type="http://schemas.openxmlformats.org/officeDocument/2006/relationships/hyperlink" Target="mailto:yesenia.apaza@economiayfinanzas.gob.bo" TargetMode="External"/><Relationship Id="rId299" Type="http://schemas.openxmlformats.org/officeDocument/2006/relationships/hyperlink" Target="mailto:yesenia.apaza@economiayfinanzas.gob.bo" TargetMode="External"/><Relationship Id="rId63" Type="http://schemas.openxmlformats.org/officeDocument/2006/relationships/hyperlink" Target="mailto:yesenia.apaza@economiayfinanzas.gob.bo" TargetMode="External"/><Relationship Id="rId159" Type="http://schemas.openxmlformats.org/officeDocument/2006/relationships/hyperlink" Target="mailto:yesenia.apaza@economiayfinanzas.gob.bo" TargetMode="External"/><Relationship Id="rId366" Type="http://schemas.openxmlformats.org/officeDocument/2006/relationships/hyperlink" Target="mailto:yesenia.apaza@economiayfinanzas.gob.bo" TargetMode="External"/><Relationship Id="rId226" Type="http://schemas.openxmlformats.org/officeDocument/2006/relationships/hyperlink" Target="mailto:yesenia.apaza@economiayfinanzas.gob.bo" TargetMode="External"/><Relationship Id="rId433" Type="http://schemas.openxmlformats.org/officeDocument/2006/relationships/hyperlink" Target="mailto:yesenia.apaza@economiayfinanzas.gob.bo" TargetMode="External"/><Relationship Id="rId74" Type="http://schemas.openxmlformats.org/officeDocument/2006/relationships/hyperlink" Target="mailto:yesenia.apaza@economiayfinanzas.gob.bo" TargetMode="External"/><Relationship Id="rId377" Type="http://schemas.openxmlformats.org/officeDocument/2006/relationships/hyperlink" Target="mailto:yesenia.apaza@economiayfinanzas.gob.bo" TargetMode="External"/><Relationship Id="rId500" Type="http://schemas.openxmlformats.org/officeDocument/2006/relationships/hyperlink" Target="mailto:guadalupe.chalco@economiayfinanzas.gob.bo" TargetMode="External"/><Relationship Id="rId5" Type="http://schemas.openxmlformats.org/officeDocument/2006/relationships/hyperlink" Target="mailto:yesenia.apaza@economiayfinanzas.gob.bo" TargetMode="External"/><Relationship Id="rId237" Type="http://schemas.openxmlformats.org/officeDocument/2006/relationships/hyperlink" Target="mailto:yesenia.apaza@economiayfinanzas.gob.bo"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44"/>
  <sheetViews>
    <sheetView showGridLines="0" topLeftCell="A3" workbookViewId="0">
      <selection activeCell="A177" sqref="A177:XFD177"/>
    </sheetView>
  </sheetViews>
  <sheetFormatPr baseColWidth="10" defaultRowHeight="13.5"/>
  <cols>
    <col min="1" max="1" width="6.5703125" style="284" bestFit="1" customWidth="1"/>
    <col min="2" max="2" width="72.28515625" style="284" bestFit="1" customWidth="1"/>
    <col min="3" max="3" width="24.7109375" style="284" bestFit="1" customWidth="1"/>
    <col min="4" max="4" width="14.5703125" style="284" bestFit="1" customWidth="1"/>
    <col min="5" max="5" width="42.7109375" style="284" bestFit="1" customWidth="1"/>
    <col min="6" max="16384" width="11.42578125" style="284"/>
  </cols>
  <sheetData>
    <row r="1" spans="1:5" ht="18">
      <c r="A1" s="394" t="s">
        <v>1365</v>
      </c>
      <c r="B1" s="394"/>
      <c r="C1" s="394"/>
      <c r="D1" s="394"/>
      <c r="E1" s="394"/>
    </row>
    <row r="3" spans="1:5" ht="25.5">
      <c r="A3" s="285" t="s">
        <v>34</v>
      </c>
      <c r="B3" s="285" t="s">
        <v>2</v>
      </c>
      <c r="C3" s="285" t="s">
        <v>1323</v>
      </c>
      <c r="D3" s="285" t="s">
        <v>1403</v>
      </c>
      <c r="E3" s="285" t="s">
        <v>1366</v>
      </c>
    </row>
    <row r="4" spans="1:5" ht="15">
      <c r="A4" s="286">
        <v>6</v>
      </c>
      <c r="B4" s="287" t="s">
        <v>37</v>
      </c>
      <c r="C4" s="288" t="s">
        <v>1423</v>
      </c>
      <c r="D4" s="321" t="s">
        <v>1424</v>
      </c>
      <c r="E4" s="289" t="s">
        <v>1425</v>
      </c>
    </row>
    <row r="5" spans="1:5" ht="15">
      <c r="A5" s="290">
        <v>10</v>
      </c>
      <c r="B5" s="291" t="s">
        <v>38</v>
      </c>
      <c r="C5" s="288" t="s">
        <v>1371</v>
      </c>
      <c r="D5" s="321" t="s">
        <v>1490</v>
      </c>
      <c r="E5" s="289" t="s">
        <v>1508</v>
      </c>
    </row>
    <row r="6" spans="1:5" ht="15">
      <c r="A6" s="290">
        <v>15</v>
      </c>
      <c r="B6" s="291" t="s">
        <v>39</v>
      </c>
      <c r="C6" s="288" t="s">
        <v>1426</v>
      </c>
      <c r="D6" s="321" t="s">
        <v>1427</v>
      </c>
      <c r="E6" s="289" t="s">
        <v>1373</v>
      </c>
    </row>
    <row r="7" spans="1:5" ht="15">
      <c r="A7" s="290">
        <v>16</v>
      </c>
      <c r="B7" s="291" t="s">
        <v>40</v>
      </c>
      <c r="C7" s="288" t="s">
        <v>1371</v>
      </c>
      <c r="D7" s="321" t="s">
        <v>1490</v>
      </c>
      <c r="E7" s="289" t="s">
        <v>1508</v>
      </c>
    </row>
    <row r="8" spans="1:5" ht="15">
      <c r="A8" s="290">
        <v>20</v>
      </c>
      <c r="B8" s="291" t="s">
        <v>41</v>
      </c>
      <c r="C8" s="288" t="s">
        <v>2649</v>
      </c>
      <c r="D8" s="321" t="s">
        <v>2651</v>
      </c>
      <c r="E8" s="376" t="s">
        <v>2650</v>
      </c>
    </row>
    <row r="9" spans="1:5" ht="15">
      <c r="A9" s="290">
        <v>25</v>
      </c>
      <c r="B9" s="291" t="s">
        <v>42</v>
      </c>
      <c r="C9" s="288" t="s">
        <v>1509</v>
      </c>
      <c r="D9" s="321" t="s">
        <v>1510</v>
      </c>
      <c r="E9" s="289" t="s">
        <v>1511</v>
      </c>
    </row>
    <row r="10" spans="1:5" ht="15">
      <c r="A10" s="290">
        <v>30</v>
      </c>
      <c r="B10" s="291" t="s">
        <v>1512</v>
      </c>
      <c r="C10" s="288" t="s">
        <v>1509</v>
      </c>
      <c r="D10" s="321" t="s">
        <v>1510</v>
      </c>
      <c r="E10" s="289" t="s">
        <v>1511</v>
      </c>
    </row>
    <row r="11" spans="1:5" ht="15">
      <c r="A11" s="290">
        <v>35</v>
      </c>
      <c r="B11" s="291" t="s">
        <v>43</v>
      </c>
      <c r="C11" s="288" t="s">
        <v>1506</v>
      </c>
      <c r="D11" s="321" t="s">
        <v>1490</v>
      </c>
      <c r="E11" s="289" t="s">
        <v>1507</v>
      </c>
    </row>
    <row r="12" spans="1:5" ht="15">
      <c r="A12" s="290">
        <v>41</v>
      </c>
      <c r="B12" s="291" t="s">
        <v>44</v>
      </c>
      <c r="C12" s="288" t="s">
        <v>1426</v>
      </c>
      <c r="D12" s="321" t="s">
        <v>1427</v>
      </c>
      <c r="E12" s="289" t="s">
        <v>1373</v>
      </c>
    </row>
    <row r="13" spans="1:5" ht="15">
      <c r="A13" s="290">
        <v>46</v>
      </c>
      <c r="B13" s="291" t="s">
        <v>1380</v>
      </c>
      <c r="C13" s="288" t="s">
        <v>1367</v>
      </c>
      <c r="D13" s="321" t="s">
        <v>1412</v>
      </c>
      <c r="E13" s="289" t="s">
        <v>1368</v>
      </c>
    </row>
    <row r="14" spans="1:5" ht="15">
      <c r="A14" s="290">
        <v>47</v>
      </c>
      <c r="B14" s="291" t="s">
        <v>45</v>
      </c>
      <c r="C14" s="288" t="s">
        <v>1369</v>
      </c>
      <c r="D14" s="321" t="s">
        <v>1413</v>
      </c>
      <c r="E14" s="289" t="s">
        <v>1370</v>
      </c>
    </row>
    <row r="15" spans="1:5" ht="15">
      <c r="A15" s="290">
        <v>53</v>
      </c>
      <c r="B15" s="291" t="s">
        <v>1385</v>
      </c>
      <c r="C15" s="288" t="s">
        <v>1423</v>
      </c>
      <c r="D15" s="321" t="s">
        <v>1424</v>
      </c>
      <c r="E15" s="289" t="s">
        <v>1425</v>
      </c>
    </row>
    <row r="16" spans="1:5" ht="15">
      <c r="A16" s="290">
        <v>66</v>
      </c>
      <c r="B16" s="291" t="s">
        <v>46</v>
      </c>
      <c r="C16" s="288" t="s">
        <v>1492</v>
      </c>
      <c r="D16" s="321" t="s">
        <v>1481</v>
      </c>
      <c r="E16" s="289" t="s">
        <v>1480</v>
      </c>
    </row>
    <row r="17" spans="1:5" ht="15">
      <c r="A17" s="290">
        <v>70</v>
      </c>
      <c r="B17" s="291" t="s">
        <v>47</v>
      </c>
      <c r="C17" s="288" t="s">
        <v>1509</v>
      </c>
      <c r="D17" s="321" t="s">
        <v>1510</v>
      </c>
      <c r="E17" s="289" t="s">
        <v>1511</v>
      </c>
    </row>
    <row r="18" spans="1:5" ht="15">
      <c r="A18" s="290">
        <v>76</v>
      </c>
      <c r="B18" s="291" t="s">
        <v>48</v>
      </c>
      <c r="C18" s="288" t="s">
        <v>1367</v>
      </c>
      <c r="D18" s="321" t="s">
        <v>1412</v>
      </c>
      <c r="E18" s="289" t="s">
        <v>1368</v>
      </c>
    </row>
    <row r="19" spans="1:5" ht="15">
      <c r="A19" s="290">
        <v>78</v>
      </c>
      <c r="B19" s="291" t="s">
        <v>1381</v>
      </c>
      <c r="C19" s="288" t="s">
        <v>1367</v>
      </c>
      <c r="D19" s="321" t="s">
        <v>1412</v>
      </c>
      <c r="E19" s="289" t="s">
        <v>1368</v>
      </c>
    </row>
    <row r="20" spans="1:5" ht="15">
      <c r="A20" s="290">
        <v>81</v>
      </c>
      <c r="B20" s="291" t="s">
        <v>49</v>
      </c>
      <c r="C20" s="288" t="s">
        <v>1421</v>
      </c>
      <c r="D20" s="321" t="s">
        <v>1422</v>
      </c>
      <c r="E20" s="289" t="s">
        <v>1431</v>
      </c>
    </row>
    <row r="21" spans="1:5" ht="15">
      <c r="A21" s="290">
        <v>86</v>
      </c>
      <c r="B21" s="291" t="s">
        <v>50</v>
      </c>
      <c r="C21" s="288" t="s">
        <v>2646</v>
      </c>
      <c r="D21" s="321" t="s">
        <v>2648</v>
      </c>
      <c r="E21" s="376" t="s">
        <v>2647</v>
      </c>
    </row>
    <row r="22" spans="1:5" ht="15">
      <c r="A22" s="290">
        <v>95</v>
      </c>
      <c r="B22" s="291" t="s">
        <v>1513</v>
      </c>
      <c r="C22" s="288" t="s">
        <v>2646</v>
      </c>
      <c r="D22" s="321" t="s">
        <v>2648</v>
      </c>
      <c r="E22" s="376" t="s">
        <v>2647</v>
      </c>
    </row>
    <row r="23" spans="1:5" ht="15">
      <c r="A23" s="290">
        <v>108</v>
      </c>
      <c r="B23" s="291" t="s">
        <v>51</v>
      </c>
      <c r="C23" s="288" t="s">
        <v>2652</v>
      </c>
      <c r="D23" s="321" t="s">
        <v>2653</v>
      </c>
      <c r="E23" s="376" t="s">
        <v>2654</v>
      </c>
    </row>
    <row r="24" spans="1:5" ht="15">
      <c r="A24" s="292">
        <v>109</v>
      </c>
      <c r="B24" s="293" t="s">
        <v>1514</v>
      </c>
      <c r="C24" s="288" t="s">
        <v>1492</v>
      </c>
      <c r="D24" s="321" t="s">
        <v>1481</v>
      </c>
      <c r="E24" s="289" t="s">
        <v>1480</v>
      </c>
    </row>
    <row r="25" spans="1:5" ht="15">
      <c r="A25" s="290">
        <v>111</v>
      </c>
      <c r="B25" s="291" t="s">
        <v>52</v>
      </c>
      <c r="C25" s="288" t="s">
        <v>1426</v>
      </c>
      <c r="D25" s="321" t="s">
        <v>1427</v>
      </c>
      <c r="E25" s="289" t="s">
        <v>1373</v>
      </c>
    </row>
    <row r="26" spans="1:5" ht="15">
      <c r="A26" s="290">
        <v>112</v>
      </c>
      <c r="B26" s="293" t="s">
        <v>53</v>
      </c>
      <c r="C26" s="288" t="s">
        <v>1509</v>
      </c>
      <c r="D26" s="321" t="s">
        <v>1510</v>
      </c>
      <c r="E26" s="289" t="s">
        <v>1511</v>
      </c>
    </row>
    <row r="27" spans="1:5" ht="15">
      <c r="A27" s="290">
        <v>117</v>
      </c>
      <c r="B27" s="291" t="s">
        <v>54</v>
      </c>
      <c r="C27" s="288" t="s">
        <v>1371</v>
      </c>
      <c r="D27" s="321" t="s">
        <v>1490</v>
      </c>
      <c r="E27" s="289" t="s">
        <v>1508</v>
      </c>
    </row>
    <row r="28" spans="1:5" ht="15">
      <c r="A28" s="290">
        <v>119</v>
      </c>
      <c r="B28" s="291" t="s">
        <v>1515</v>
      </c>
      <c r="C28" s="288" t="s">
        <v>2646</v>
      </c>
      <c r="D28" s="321" t="s">
        <v>2648</v>
      </c>
      <c r="E28" s="376" t="s">
        <v>2647</v>
      </c>
    </row>
    <row r="29" spans="1:5" ht="15">
      <c r="A29" s="290">
        <v>124</v>
      </c>
      <c r="B29" s="291" t="s">
        <v>56</v>
      </c>
      <c r="C29" s="288" t="s">
        <v>2652</v>
      </c>
      <c r="D29" s="321" t="s">
        <v>2653</v>
      </c>
      <c r="E29" s="376" t="s">
        <v>2654</v>
      </c>
    </row>
    <row r="30" spans="1:5" ht="15">
      <c r="A30" s="290">
        <v>129</v>
      </c>
      <c r="B30" s="291" t="s">
        <v>57</v>
      </c>
      <c r="C30" s="288" t="s">
        <v>2652</v>
      </c>
      <c r="D30" s="321" t="s">
        <v>2653</v>
      </c>
      <c r="E30" s="376" t="s">
        <v>2654</v>
      </c>
    </row>
    <row r="31" spans="1:5" ht="15">
      <c r="A31" s="290">
        <v>130</v>
      </c>
      <c r="B31" s="291" t="s">
        <v>58</v>
      </c>
      <c r="C31" s="288" t="s">
        <v>1492</v>
      </c>
      <c r="D31" s="321" t="s">
        <v>1481</v>
      </c>
      <c r="E31" s="289" t="s">
        <v>1480</v>
      </c>
    </row>
    <row r="32" spans="1:5" ht="15">
      <c r="A32" s="290">
        <v>132</v>
      </c>
      <c r="B32" s="291" t="s">
        <v>59</v>
      </c>
      <c r="C32" s="288" t="s">
        <v>1369</v>
      </c>
      <c r="D32" s="321" t="s">
        <v>1413</v>
      </c>
      <c r="E32" s="289" t="s">
        <v>1370</v>
      </c>
    </row>
    <row r="33" spans="1:5" ht="15">
      <c r="A33" s="290">
        <v>133</v>
      </c>
      <c r="B33" s="291" t="s">
        <v>60</v>
      </c>
      <c r="C33" s="288" t="s">
        <v>2646</v>
      </c>
      <c r="D33" s="321" t="s">
        <v>2648</v>
      </c>
      <c r="E33" s="376" t="s">
        <v>2647</v>
      </c>
    </row>
    <row r="34" spans="1:5" ht="15">
      <c r="A34" s="290">
        <v>134</v>
      </c>
      <c r="B34" s="291" t="s">
        <v>61</v>
      </c>
      <c r="C34" s="288" t="s">
        <v>1594</v>
      </c>
      <c r="D34" s="321" t="s">
        <v>1596</v>
      </c>
      <c r="E34" s="376" t="s">
        <v>1597</v>
      </c>
    </row>
    <row r="35" spans="1:5" ht="15">
      <c r="A35" s="290">
        <v>137</v>
      </c>
      <c r="B35" s="291" t="s">
        <v>62</v>
      </c>
      <c r="C35" s="288" t="s">
        <v>1371</v>
      </c>
      <c r="D35" s="321" t="s">
        <v>1490</v>
      </c>
      <c r="E35" s="289" t="s">
        <v>1508</v>
      </c>
    </row>
    <row r="36" spans="1:5" ht="15">
      <c r="A36" s="290">
        <v>138</v>
      </c>
      <c r="B36" s="291" t="s">
        <v>63</v>
      </c>
      <c r="C36" s="288" t="s">
        <v>1509</v>
      </c>
      <c r="D36" s="321" t="s">
        <v>1510</v>
      </c>
      <c r="E36" s="289" t="s">
        <v>1511</v>
      </c>
    </row>
    <row r="37" spans="1:5" ht="15">
      <c r="A37" s="292">
        <v>139</v>
      </c>
      <c r="B37" s="293" t="s">
        <v>64</v>
      </c>
      <c r="C37" s="288" t="s">
        <v>1509</v>
      </c>
      <c r="D37" s="321" t="s">
        <v>1510</v>
      </c>
      <c r="E37" s="289" t="s">
        <v>1511</v>
      </c>
    </row>
    <row r="38" spans="1:5" ht="15">
      <c r="A38" s="290">
        <v>140</v>
      </c>
      <c r="B38" s="291" t="s">
        <v>1280</v>
      </c>
      <c r="C38" s="288" t="s">
        <v>1509</v>
      </c>
      <c r="D38" s="321" t="s">
        <v>1510</v>
      </c>
      <c r="E38" s="289" t="s">
        <v>1511</v>
      </c>
    </row>
    <row r="39" spans="1:5" ht="15">
      <c r="A39" s="290">
        <v>141</v>
      </c>
      <c r="B39" s="291" t="s">
        <v>65</v>
      </c>
      <c r="C39" s="288" t="s">
        <v>1509</v>
      </c>
      <c r="D39" s="321" t="s">
        <v>1510</v>
      </c>
      <c r="E39" s="289" t="s">
        <v>1511</v>
      </c>
    </row>
    <row r="40" spans="1:5" ht="15">
      <c r="A40" s="290">
        <v>142</v>
      </c>
      <c r="B40" s="291" t="s">
        <v>66</v>
      </c>
      <c r="C40" s="288" t="s">
        <v>1509</v>
      </c>
      <c r="D40" s="321" t="s">
        <v>1510</v>
      </c>
      <c r="E40" s="289" t="s">
        <v>1511</v>
      </c>
    </row>
    <row r="41" spans="1:5" ht="15">
      <c r="A41" s="290">
        <v>143</v>
      </c>
      <c r="B41" s="291" t="s">
        <v>67</v>
      </c>
      <c r="C41" s="288" t="s">
        <v>1509</v>
      </c>
      <c r="D41" s="321" t="s">
        <v>1510</v>
      </c>
      <c r="E41" s="289" t="s">
        <v>1511</v>
      </c>
    </row>
    <row r="42" spans="1:5" ht="15">
      <c r="A42" s="290">
        <v>144</v>
      </c>
      <c r="B42" s="291" t="s">
        <v>1281</v>
      </c>
      <c r="C42" s="288" t="s">
        <v>1509</v>
      </c>
      <c r="D42" s="321" t="s">
        <v>1510</v>
      </c>
      <c r="E42" s="289" t="s">
        <v>1511</v>
      </c>
    </row>
    <row r="43" spans="1:5" ht="15">
      <c r="A43" s="290">
        <v>145</v>
      </c>
      <c r="B43" s="291" t="s">
        <v>68</v>
      </c>
      <c r="C43" s="288" t="s">
        <v>1509</v>
      </c>
      <c r="D43" s="321" t="s">
        <v>1510</v>
      </c>
      <c r="E43" s="289" t="s">
        <v>1511</v>
      </c>
    </row>
    <row r="44" spans="1:5" ht="15">
      <c r="A44" s="290">
        <v>146</v>
      </c>
      <c r="B44" s="291" t="s">
        <v>69</v>
      </c>
      <c r="C44" s="288" t="s">
        <v>1509</v>
      </c>
      <c r="D44" s="321" t="s">
        <v>1510</v>
      </c>
      <c r="E44" s="289" t="s">
        <v>1511</v>
      </c>
    </row>
    <row r="45" spans="1:5" ht="15">
      <c r="A45" s="290">
        <v>147</v>
      </c>
      <c r="B45" s="291" t="s">
        <v>1241</v>
      </c>
      <c r="C45" s="288" t="s">
        <v>1509</v>
      </c>
      <c r="D45" s="321" t="s">
        <v>1510</v>
      </c>
      <c r="E45" s="289" t="s">
        <v>1511</v>
      </c>
    </row>
    <row r="46" spans="1:5" ht="15">
      <c r="A46" s="290">
        <v>148</v>
      </c>
      <c r="B46" s="291" t="s">
        <v>70</v>
      </c>
      <c r="C46" s="288" t="s">
        <v>1509</v>
      </c>
      <c r="D46" s="321" t="s">
        <v>1510</v>
      </c>
      <c r="E46" s="289" t="s">
        <v>1511</v>
      </c>
    </row>
    <row r="47" spans="1:5" ht="15">
      <c r="A47" s="290">
        <v>150</v>
      </c>
      <c r="B47" s="291" t="s">
        <v>71</v>
      </c>
      <c r="C47" s="288" t="s">
        <v>1509</v>
      </c>
      <c r="D47" s="321" t="s">
        <v>1510</v>
      </c>
      <c r="E47" s="289" t="s">
        <v>1511</v>
      </c>
    </row>
    <row r="48" spans="1:5" ht="15">
      <c r="A48" s="290">
        <v>152</v>
      </c>
      <c r="B48" s="291" t="s">
        <v>1516</v>
      </c>
      <c r="C48" s="288" t="s">
        <v>1371</v>
      </c>
      <c r="D48" s="321" t="s">
        <v>1490</v>
      </c>
      <c r="E48" s="289" t="s">
        <v>1508</v>
      </c>
    </row>
    <row r="49" spans="1:5" ht="15">
      <c r="A49" s="290">
        <v>153</v>
      </c>
      <c r="B49" s="291" t="s">
        <v>1517</v>
      </c>
      <c r="C49" s="288" t="s">
        <v>1371</v>
      </c>
      <c r="D49" s="321" t="s">
        <v>1490</v>
      </c>
      <c r="E49" s="289" t="s">
        <v>1508</v>
      </c>
    </row>
    <row r="50" spans="1:5" ht="15">
      <c r="A50" s="290">
        <v>154</v>
      </c>
      <c r="B50" s="291" t="s">
        <v>74</v>
      </c>
      <c r="C50" s="288" t="s">
        <v>2649</v>
      </c>
      <c r="D50" s="321" t="s">
        <v>2651</v>
      </c>
      <c r="E50" s="376" t="s">
        <v>2650</v>
      </c>
    </row>
    <row r="51" spans="1:5" ht="15">
      <c r="A51" s="290">
        <v>155</v>
      </c>
      <c r="B51" s="291" t="s">
        <v>75</v>
      </c>
      <c r="C51" s="288" t="s">
        <v>2646</v>
      </c>
      <c r="D51" s="321" t="s">
        <v>2648</v>
      </c>
      <c r="E51" s="376" t="s">
        <v>2647</v>
      </c>
    </row>
    <row r="52" spans="1:5" ht="15">
      <c r="A52" s="290">
        <v>156</v>
      </c>
      <c r="B52" s="291" t="s">
        <v>76</v>
      </c>
      <c r="C52" s="288" t="s">
        <v>2649</v>
      </c>
      <c r="D52" s="321" t="s">
        <v>2651</v>
      </c>
      <c r="E52" s="376" t="s">
        <v>2650</v>
      </c>
    </row>
    <row r="53" spans="1:5" ht="15">
      <c r="A53" s="290">
        <v>159</v>
      </c>
      <c r="B53" s="291" t="s">
        <v>1518</v>
      </c>
      <c r="C53" s="288" t="s">
        <v>2649</v>
      </c>
      <c r="D53" s="321" t="s">
        <v>2651</v>
      </c>
      <c r="E53" s="376" t="s">
        <v>2650</v>
      </c>
    </row>
    <row r="54" spans="1:5" ht="15">
      <c r="A54" s="290">
        <v>163</v>
      </c>
      <c r="B54" s="291" t="s">
        <v>78</v>
      </c>
      <c r="C54" s="288" t="s">
        <v>1369</v>
      </c>
      <c r="D54" s="321" t="s">
        <v>1413</v>
      </c>
      <c r="E54" s="289" t="s">
        <v>1370</v>
      </c>
    </row>
    <row r="55" spans="1:5" ht="15">
      <c r="A55" s="290">
        <v>169</v>
      </c>
      <c r="B55" s="291" t="s">
        <v>79</v>
      </c>
      <c r="C55" s="288" t="s">
        <v>1371</v>
      </c>
      <c r="D55" s="321" t="s">
        <v>1490</v>
      </c>
      <c r="E55" s="289" t="s">
        <v>1508</v>
      </c>
    </row>
    <row r="56" spans="1:5" ht="15">
      <c r="A56" s="290">
        <v>170</v>
      </c>
      <c r="B56" s="291" t="s">
        <v>80</v>
      </c>
      <c r="C56" s="288" t="s">
        <v>1371</v>
      </c>
      <c r="D56" s="321" t="s">
        <v>1490</v>
      </c>
      <c r="E56" s="289" t="s">
        <v>1508</v>
      </c>
    </row>
    <row r="57" spans="1:5" ht="15">
      <c r="A57" s="292">
        <v>190</v>
      </c>
      <c r="B57" s="293" t="s">
        <v>1519</v>
      </c>
      <c r="C57" s="288" t="s">
        <v>2649</v>
      </c>
      <c r="D57" s="321" t="s">
        <v>2651</v>
      </c>
      <c r="E57" s="376" t="s">
        <v>2650</v>
      </c>
    </row>
    <row r="58" spans="1:5" ht="15">
      <c r="A58" s="290">
        <v>192</v>
      </c>
      <c r="B58" s="291" t="s">
        <v>1520</v>
      </c>
      <c r="C58" s="288" t="s">
        <v>1423</v>
      </c>
      <c r="D58" s="321" t="s">
        <v>1424</v>
      </c>
      <c r="E58" s="289" t="s">
        <v>1425</v>
      </c>
    </row>
    <row r="59" spans="1:5" ht="15">
      <c r="A59" s="290">
        <v>197</v>
      </c>
      <c r="B59" s="291" t="s">
        <v>1521</v>
      </c>
      <c r="C59" s="288" t="s">
        <v>1421</v>
      </c>
      <c r="D59" s="321" t="s">
        <v>1422</v>
      </c>
      <c r="E59" s="289" t="s">
        <v>1431</v>
      </c>
    </row>
    <row r="60" spans="1:5" ht="15">
      <c r="A60" s="290">
        <v>200</v>
      </c>
      <c r="B60" s="291" t="s">
        <v>84</v>
      </c>
      <c r="C60" s="288" t="s">
        <v>1506</v>
      </c>
      <c r="D60" s="321" t="s">
        <v>1490</v>
      </c>
      <c r="E60" s="289" t="s">
        <v>1507</v>
      </c>
    </row>
    <row r="61" spans="1:5" ht="15">
      <c r="A61" s="290">
        <v>201</v>
      </c>
      <c r="B61" s="291" t="s">
        <v>1522</v>
      </c>
      <c r="C61" s="288" t="s">
        <v>1492</v>
      </c>
      <c r="D61" s="321" t="s">
        <v>1481</v>
      </c>
      <c r="E61" s="289" t="s">
        <v>1480</v>
      </c>
    </row>
    <row r="62" spans="1:5" ht="15">
      <c r="A62" s="290">
        <v>203</v>
      </c>
      <c r="B62" s="291" t="s">
        <v>86</v>
      </c>
      <c r="C62" s="288" t="s">
        <v>1426</v>
      </c>
      <c r="D62" s="321" t="s">
        <v>1427</v>
      </c>
      <c r="E62" s="289" t="s">
        <v>1373</v>
      </c>
    </row>
    <row r="63" spans="1:5" ht="15">
      <c r="A63" s="290">
        <v>206</v>
      </c>
      <c r="B63" s="291" t="s">
        <v>87</v>
      </c>
      <c r="C63" s="288" t="s">
        <v>1426</v>
      </c>
      <c r="D63" s="321" t="s">
        <v>1427</v>
      </c>
      <c r="E63" s="289" t="s">
        <v>1373</v>
      </c>
    </row>
    <row r="64" spans="1:5" ht="15">
      <c r="A64" s="290">
        <v>210</v>
      </c>
      <c r="B64" s="291" t="s">
        <v>89</v>
      </c>
      <c r="C64" s="288" t="s">
        <v>1421</v>
      </c>
      <c r="D64" s="321" t="s">
        <v>1422</v>
      </c>
      <c r="E64" s="289" t="s">
        <v>1431</v>
      </c>
    </row>
    <row r="65" spans="1:5" ht="15">
      <c r="A65" s="290">
        <v>212</v>
      </c>
      <c r="B65" s="291" t="s">
        <v>90</v>
      </c>
      <c r="C65" s="288" t="s">
        <v>1509</v>
      </c>
      <c r="D65" s="321" t="s">
        <v>1510</v>
      </c>
      <c r="E65" s="289" t="s">
        <v>1511</v>
      </c>
    </row>
    <row r="66" spans="1:5" ht="15">
      <c r="A66" s="290">
        <v>213</v>
      </c>
      <c r="B66" s="291" t="s">
        <v>91</v>
      </c>
      <c r="C66" s="288" t="s">
        <v>1423</v>
      </c>
      <c r="D66" s="321" t="s">
        <v>1424</v>
      </c>
      <c r="E66" s="289" t="s">
        <v>1425</v>
      </c>
    </row>
    <row r="67" spans="1:5" ht="15">
      <c r="A67" s="290">
        <v>221</v>
      </c>
      <c r="B67" s="291" t="s">
        <v>1523</v>
      </c>
      <c r="C67" s="288" t="s">
        <v>1423</v>
      </c>
      <c r="D67" s="321" t="s">
        <v>1424</v>
      </c>
      <c r="E67" s="289" t="s">
        <v>1425</v>
      </c>
    </row>
    <row r="68" spans="1:5" ht="15">
      <c r="A68" s="290">
        <v>222</v>
      </c>
      <c r="B68" s="291" t="s">
        <v>93</v>
      </c>
      <c r="C68" s="288" t="s">
        <v>1367</v>
      </c>
      <c r="D68" s="321" t="s">
        <v>1412</v>
      </c>
      <c r="E68" s="289" t="s">
        <v>1368</v>
      </c>
    </row>
    <row r="69" spans="1:5" ht="15">
      <c r="A69" s="290">
        <v>223</v>
      </c>
      <c r="B69" s="291" t="s">
        <v>94</v>
      </c>
      <c r="C69" s="288" t="s">
        <v>1509</v>
      </c>
      <c r="D69" s="321" t="s">
        <v>1510</v>
      </c>
      <c r="E69" s="289" t="s">
        <v>1511</v>
      </c>
    </row>
    <row r="70" spans="1:5" ht="15">
      <c r="A70" s="290">
        <v>224</v>
      </c>
      <c r="B70" s="291" t="s">
        <v>95</v>
      </c>
      <c r="C70" s="288" t="s">
        <v>1492</v>
      </c>
      <c r="D70" s="321" t="s">
        <v>1481</v>
      </c>
      <c r="E70" s="289" t="s">
        <v>1480</v>
      </c>
    </row>
    <row r="71" spans="1:5" ht="15">
      <c r="A71" s="290">
        <v>225</v>
      </c>
      <c r="B71" s="291" t="s">
        <v>1524</v>
      </c>
      <c r="C71" s="288" t="s">
        <v>2646</v>
      </c>
      <c r="D71" s="321" t="s">
        <v>2648</v>
      </c>
      <c r="E71" s="376" t="s">
        <v>2647</v>
      </c>
    </row>
    <row r="72" spans="1:5" ht="15">
      <c r="A72" s="290">
        <v>226</v>
      </c>
      <c r="B72" s="291" t="s">
        <v>97</v>
      </c>
      <c r="C72" s="288" t="s">
        <v>1423</v>
      </c>
      <c r="D72" s="321" t="s">
        <v>1424</v>
      </c>
      <c r="E72" s="289" t="s">
        <v>1425</v>
      </c>
    </row>
    <row r="73" spans="1:5" ht="15">
      <c r="A73" s="290">
        <v>227</v>
      </c>
      <c r="B73" s="291" t="s">
        <v>98</v>
      </c>
      <c r="C73" s="288" t="s">
        <v>1423</v>
      </c>
      <c r="D73" s="321" t="s">
        <v>1424</v>
      </c>
      <c r="E73" s="289" t="s">
        <v>1425</v>
      </c>
    </row>
    <row r="74" spans="1:5" ht="15">
      <c r="A74" s="290">
        <v>234</v>
      </c>
      <c r="B74" s="291" t="s">
        <v>1525</v>
      </c>
      <c r="C74" s="288" t="s">
        <v>1426</v>
      </c>
      <c r="D74" s="321" t="s">
        <v>1427</v>
      </c>
      <c r="E74" s="289" t="s">
        <v>1373</v>
      </c>
    </row>
    <row r="75" spans="1:5" ht="15">
      <c r="A75" s="290">
        <v>243</v>
      </c>
      <c r="B75" s="291" t="s">
        <v>99</v>
      </c>
      <c r="C75" s="288" t="s">
        <v>1426</v>
      </c>
      <c r="D75" s="321" t="s">
        <v>1427</v>
      </c>
      <c r="E75" s="289" t="s">
        <v>1373</v>
      </c>
    </row>
    <row r="76" spans="1:5" ht="15">
      <c r="A76" s="290">
        <v>244</v>
      </c>
      <c r="B76" s="291" t="s">
        <v>100</v>
      </c>
      <c r="C76" s="288" t="s">
        <v>1506</v>
      </c>
      <c r="D76" s="321" t="s">
        <v>1490</v>
      </c>
      <c r="E76" s="289" t="s">
        <v>1507</v>
      </c>
    </row>
    <row r="77" spans="1:5" ht="15">
      <c r="A77" s="290">
        <v>245</v>
      </c>
      <c r="B77" s="291" t="s">
        <v>101</v>
      </c>
      <c r="C77" s="288" t="s">
        <v>2649</v>
      </c>
      <c r="D77" s="321" t="s">
        <v>2651</v>
      </c>
      <c r="E77" s="376" t="s">
        <v>2650</v>
      </c>
    </row>
    <row r="78" spans="1:5" ht="15">
      <c r="A78" s="290">
        <v>249</v>
      </c>
      <c r="B78" s="291" t="s">
        <v>1526</v>
      </c>
      <c r="C78" s="288" t="s">
        <v>1367</v>
      </c>
      <c r="D78" s="321" t="s">
        <v>1412</v>
      </c>
      <c r="E78" s="289" t="s">
        <v>1368</v>
      </c>
    </row>
    <row r="79" spans="1:5" ht="15">
      <c r="A79" s="292">
        <v>251</v>
      </c>
      <c r="B79" s="293" t="s">
        <v>103</v>
      </c>
      <c r="C79" s="288" t="s">
        <v>2649</v>
      </c>
      <c r="D79" s="321" t="s">
        <v>2651</v>
      </c>
      <c r="E79" s="376" t="s">
        <v>2650</v>
      </c>
    </row>
    <row r="80" spans="1:5" ht="15">
      <c r="A80" s="290">
        <v>253</v>
      </c>
      <c r="B80" s="291" t="s">
        <v>104</v>
      </c>
      <c r="C80" s="288" t="s">
        <v>1423</v>
      </c>
      <c r="D80" s="321" t="s">
        <v>1424</v>
      </c>
      <c r="E80" s="289" t="s">
        <v>1425</v>
      </c>
    </row>
    <row r="81" spans="1:5" ht="15">
      <c r="A81" s="290">
        <v>254</v>
      </c>
      <c r="B81" s="291" t="s">
        <v>105</v>
      </c>
      <c r="C81" s="288" t="s">
        <v>1421</v>
      </c>
      <c r="D81" s="321" t="s">
        <v>1422</v>
      </c>
      <c r="E81" s="289" t="s">
        <v>1431</v>
      </c>
    </row>
    <row r="82" spans="1:5" ht="15">
      <c r="A82" s="290">
        <v>265</v>
      </c>
      <c r="B82" s="291" t="s">
        <v>106</v>
      </c>
      <c r="C82" s="288" t="s">
        <v>1421</v>
      </c>
      <c r="D82" s="321" t="s">
        <v>1422</v>
      </c>
      <c r="E82" s="289" t="s">
        <v>1431</v>
      </c>
    </row>
    <row r="83" spans="1:5" ht="15">
      <c r="A83" s="290">
        <v>266</v>
      </c>
      <c r="B83" s="291" t="s">
        <v>1269</v>
      </c>
      <c r="C83" s="288" t="s">
        <v>1421</v>
      </c>
      <c r="D83" s="321" t="s">
        <v>1422</v>
      </c>
      <c r="E83" s="289" t="s">
        <v>1431</v>
      </c>
    </row>
    <row r="84" spans="1:5" ht="15">
      <c r="A84" s="290">
        <v>267</v>
      </c>
      <c r="B84" s="291" t="s">
        <v>107</v>
      </c>
      <c r="C84" s="288" t="s">
        <v>1421</v>
      </c>
      <c r="D84" s="321" t="s">
        <v>1422</v>
      </c>
      <c r="E84" s="289" t="s">
        <v>1431</v>
      </c>
    </row>
    <row r="85" spans="1:5" ht="15">
      <c r="A85" s="290">
        <v>268</v>
      </c>
      <c r="B85" s="291" t="s">
        <v>108</v>
      </c>
      <c r="C85" s="288" t="s">
        <v>1421</v>
      </c>
      <c r="D85" s="321" t="s">
        <v>1422</v>
      </c>
      <c r="E85" s="289" t="s">
        <v>1431</v>
      </c>
    </row>
    <row r="86" spans="1:5" ht="15">
      <c r="A86" s="290">
        <v>269</v>
      </c>
      <c r="B86" s="291" t="s">
        <v>109</v>
      </c>
      <c r="C86" s="288" t="s">
        <v>1421</v>
      </c>
      <c r="D86" s="321" t="s">
        <v>1422</v>
      </c>
      <c r="E86" s="289" t="s">
        <v>1431</v>
      </c>
    </row>
    <row r="87" spans="1:5" ht="15">
      <c r="A87" s="290">
        <v>270</v>
      </c>
      <c r="B87" s="291" t="s">
        <v>110</v>
      </c>
      <c r="C87" s="288" t="s">
        <v>1421</v>
      </c>
      <c r="D87" s="321" t="s">
        <v>1422</v>
      </c>
      <c r="E87" s="289" t="s">
        <v>1431</v>
      </c>
    </row>
    <row r="88" spans="1:5" ht="15">
      <c r="A88" s="290">
        <v>271</v>
      </c>
      <c r="B88" s="291" t="s">
        <v>111</v>
      </c>
      <c r="C88" s="288" t="s">
        <v>1421</v>
      </c>
      <c r="D88" s="321" t="s">
        <v>1422</v>
      </c>
      <c r="E88" s="289" t="s">
        <v>1431</v>
      </c>
    </row>
    <row r="89" spans="1:5" ht="15">
      <c r="A89" s="290">
        <v>272</v>
      </c>
      <c r="B89" s="291" t="s">
        <v>112</v>
      </c>
      <c r="C89" s="288" t="s">
        <v>1421</v>
      </c>
      <c r="D89" s="321" t="s">
        <v>1422</v>
      </c>
      <c r="E89" s="289" t="s">
        <v>1431</v>
      </c>
    </row>
    <row r="90" spans="1:5" ht="15">
      <c r="A90" s="290">
        <v>273</v>
      </c>
      <c r="B90" s="291" t="s">
        <v>113</v>
      </c>
      <c r="C90" s="288" t="s">
        <v>1421</v>
      </c>
      <c r="D90" s="321" t="s">
        <v>1422</v>
      </c>
      <c r="E90" s="289" t="s">
        <v>1431</v>
      </c>
    </row>
    <row r="91" spans="1:5" ht="15">
      <c r="A91" s="290">
        <v>281</v>
      </c>
      <c r="B91" s="291" t="s">
        <v>1527</v>
      </c>
      <c r="C91" s="288" t="s">
        <v>1509</v>
      </c>
      <c r="D91" s="321" t="s">
        <v>1510</v>
      </c>
      <c r="E91" s="289" t="s">
        <v>1511</v>
      </c>
    </row>
    <row r="92" spans="1:5" ht="15">
      <c r="A92" s="290">
        <v>283</v>
      </c>
      <c r="B92" s="291" t="s">
        <v>115</v>
      </c>
      <c r="C92" s="288" t="s">
        <v>1369</v>
      </c>
      <c r="D92" s="321" t="s">
        <v>1413</v>
      </c>
      <c r="E92" s="289" t="s">
        <v>1370</v>
      </c>
    </row>
    <row r="93" spans="1:5" ht="15">
      <c r="A93" s="290">
        <v>287</v>
      </c>
      <c r="B93" s="291" t="s">
        <v>1528</v>
      </c>
      <c r="C93" s="288" t="s">
        <v>1506</v>
      </c>
      <c r="D93" s="321" t="s">
        <v>1490</v>
      </c>
      <c r="E93" s="289" t="s">
        <v>1507</v>
      </c>
    </row>
    <row r="94" spans="1:5" ht="15">
      <c r="A94" s="290">
        <v>288</v>
      </c>
      <c r="B94" s="291" t="s">
        <v>117</v>
      </c>
      <c r="C94" s="288" t="s">
        <v>1426</v>
      </c>
      <c r="D94" s="321" t="s">
        <v>1427</v>
      </c>
      <c r="E94" s="289" t="s">
        <v>1373</v>
      </c>
    </row>
    <row r="95" spans="1:5" ht="15">
      <c r="A95" s="290">
        <v>290</v>
      </c>
      <c r="B95" s="291" t="s">
        <v>118</v>
      </c>
      <c r="C95" s="288" t="s">
        <v>1369</v>
      </c>
      <c r="D95" s="321" t="s">
        <v>1413</v>
      </c>
      <c r="E95" s="289" t="s">
        <v>1370</v>
      </c>
    </row>
    <row r="96" spans="1:5" ht="15">
      <c r="A96" s="290">
        <v>291</v>
      </c>
      <c r="B96" s="291" t="s">
        <v>119</v>
      </c>
      <c r="C96" s="288" t="s">
        <v>1421</v>
      </c>
      <c r="D96" s="321" t="s">
        <v>1422</v>
      </c>
      <c r="E96" s="289" t="s">
        <v>1431</v>
      </c>
    </row>
    <row r="97" spans="1:5" ht="15">
      <c r="A97" s="290">
        <v>292</v>
      </c>
      <c r="B97" s="291" t="s">
        <v>120</v>
      </c>
      <c r="C97" s="288" t="s">
        <v>1509</v>
      </c>
      <c r="D97" s="321" t="s">
        <v>1510</v>
      </c>
      <c r="E97" s="289" t="s">
        <v>1511</v>
      </c>
    </row>
    <row r="98" spans="1:5" ht="15">
      <c r="A98" s="290">
        <v>293</v>
      </c>
      <c r="B98" s="291" t="s">
        <v>1529</v>
      </c>
      <c r="C98" s="288" t="s">
        <v>2652</v>
      </c>
      <c r="D98" s="321" t="s">
        <v>2653</v>
      </c>
      <c r="E98" s="376" t="s">
        <v>2654</v>
      </c>
    </row>
    <row r="99" spans="1:5" ht="15">
      <c r="A99" s="290">
        <v>294</v>
      </c>
      <c r="B99" s="291" t="s">
        <v>1530</v>
      </c>
      <c r="C99" s="288" t="s">
        <v>1421</v>
      </c>
      <c r="D99" s="321" t="s">
        <v>1422</v>
      </c>
      <c r="E99" s="289" t="s">
        <v>1431</v>
      </c>
    </row>
    <row r="100" spans="1:5" ht="15">
      <c r="A100" s="290">
        <v>295</v>
      </c>
      <c r="B100" s="291" t="s">
        <v>1531</v>
      </c>
      <c r="C100" s="288" t="s">
        <v>1421</v>
      </c>
      <c r="D100" s="321" t="s">
        <v>1422</v>
      </c>
      <c r="E100" s="289" t="s">
        <v>1431</v>
      </c>
    </row>
    <row r="101" spans="1:5" ht="15">
      <c r="A101" s="290">
        <v>296</v>
      </c>
      <c r="B101" s="291" t="s">
        <v>1532</v>
      </c>
      <c r="C101" s="288" t="s">
        <v>1594</v>
      </c>
      <c r="D101" s="321" t="s">
        <v>1596</v>
      </c>
      <c r="E101" s="376" t="s">
        <v>1597</v>
      </c>
    </row>
    <row r="102" spans="1:5" ht="15">
      <c r="A102" s="290">
        <v>298</v>
      </c>
      <c r="B102" s="291" t="s">
        <v>125</v>
      </c>
      <c r="C102" s="288" t="s">
        <v>2646</v>
      </c>
      <c r="D102" s="321" t="s">
        <v>2648</v>
      </c>
      <c r="E102" s="376" t="s">
        <v>2647</v>
      </c>
    </row>
    <row r="103" spans="1:5" ht="15">
      <c r="A103" s="290">
        <v>299</v>
      </c>
      <c r="B103" s="291" t="s">
        <v>126</v>
      </c>
      <c r="C103" s="288" t="s">
        <v>2646</v>
      </c>
      <c r="D103" s="321" t="s">
        <v>2648</v>
      </c>
      <c r="E103" s="376" t="s">
        <v>2647</v>
      </c>
    </row>
    <row r="104" spans="1:5" ht="15">
      <c r="A104" s="290">
        <v>300</v>
      </c>
      <c r="B104" s="291" t="s">
        <v>127</v>
      </c>
      <c r="C104" s="288" t="s">
        <v>2646</v>
      </c>
      <c r="D104" s="321" t="s">
        <v>2648</v>
      </c>
      <c r="E104" s="376" t="s">
        <v>2647</v>
      </c>
    </row>
    <row r="105" spans="1:5" ht="15">
      <c r="A105" s="290">
        <v>301</v>
      </c>
      <c r="B105" s="291" t="s">
        <v>128</v>
      </c>
      <c r="C105" s="288" t="s">
        <v>2646</v>
      </c>
      <c r="D105" s="321" t="s">
        <v>2648</v>
      </c>
      <c r="E105" s="376" t="s">
        <v>2647</v>
      </c>
    </row>
    <row r="106" spans="1:5" ht="15">
      <c r="A106" s="290">
        <v>302</v>
      </c>
      <c r="B106" s="291" t="s">
        <v>129</v>
      </c>
      <c r="C106" s="288" t="s">
        <v>2646</v>
      </c>
      <c r="D106" s="321" t="s">
        <v>2648</v>
      </c>
      <c r="E106" s="376" t="s">
        <v>2647</v>
      </c>
    </row>
    <row r="107" spans="1:5" ht="15">
      <c r="A107" s="290">
        <v>303</v>
      </c>
      <c r="B107" s="291" t="s">
        <v>130</v>
      </c>
      <c r="C107" s="288" t="s">
        <v>2646</v>
      </c>
      <c r="D107" s="321" t="s">
        <v>2648</v>
      </c>
      <c r="E107" s="376" t="s">
        <v>2647</v>
      </c>
    </row>
    <row r="108" spans="1:5" ht="15">
      <c r="A108" s="292">
        <v>309</v>
      </c>
      <c r="B108" s="293" t="s">
        <v>1533</v>
      </c>
      <c r="C108" s="288" t="s">
        <v>1371</v>
      </c>
      <c r="D108" s="321" t="s">
        <v>1490</v>
      </c>
      <c r="E108" s="289" t="s">
        <v>1508</v>
      </c>
    </row>
    <row r="109" spans="1:5" ht="15">
      <c r="A109" s="290">
        <v>310</v>
      </c>
      <c r="B109" s="291" t="s">
        <v>1534</v>
      </c>
      <c r="C109" s="288" t="s">
        <v>2649</v>
      </c>
      <c r="D109" s="321" t="s">
        <v>2651</v>
      </c>
      <c r="E109" s="376" t="s">
        <v>2650</v>
      </c>
    </row>
    <row r="110" spans="1:5" ht="15">
      <c r="A110" s="290">
        <v>311</v>
      </c>
      <c r="B110" s="291" t="s">
        <v>132</v>
      </c>
      <c r="C110" s="288" t="s">
        <v>2646</v>
      </c>
      <c r="D110" s="321" t="s">
        <v>2648</v>
      </c>
      <c r="E110" s="376" t="s">
        <v>2647</v>
      </c>
    </row>
    <row r="111" spans="1:5" ht="15">
      <c r="A111" s="290">
        <v>312</v>
      </c>
      <c r="B111" s="291" t="s">
        <v>1535</v>
      </c>
      <c r="C111" s="288" t="s">
        <v>1423</v>
      </c>
      <c r="D111" s="321" t="s">
        <v>1424</v>
      </c>
      <c r="E111" s="289" t="s">
        <v>1425</v>
      </c>
    </row>
    <row r="112" spans="1:5" ht="15">
      <c r="A112" s="292">
        <v>313</v>
      </c>
      <c r="B112" s="293" t="s">
        <v>1536</v>
      </c>
      <c r="C112" s="288" t="s">
        <v>1421</v>
      </c>
      <c r="D112" s="321" t="s">
        <v>1422</v>
      </c>
      <c r="E112" s="289" t="s">
        <v>1431</v>
      </c>
    </row>
    <row r="113" spans="1:5" ht="15">
      <c r="A113" s="290">
        <v>314</v>
      </c>
      <c r="B113" s="291" t="s">
        <v>1537</v>
      </c>
      <c r="C113" s="288" t="s">
        <v>1426</v>
      </c>
      <c r="D113" s="321" t="s">
        <v>1427</v>
      </c>
      <c r="E113" s="289" t="s">
        <v>1373</v>
      </c>
    </row>
    <row r="114" spans="1:5" ht="15">
      <c r="A114" s="290">
        <v>315</v>
      </c>
      <c r="B114" s="291" t="s">
        <v>1538</v>
      </c>
      <c r="C114" s="288" t="s">
        <v>2652</v>
      </c>
      <c r="D114" s="321" t="s">
        <v>2653</v>
      </c>
      <c r="E114" s="376" t="s">
        <v>2654</v>
      </c>
    </row>
    <row r="115" spans="1:5" ht="15">
      <c r="A115" s="290">
        <v>324</v>
      </c>
      <c r="B115" s="291" t="s">
        <v>135</v>
      </c>
      <c r="C115" s="288" t="s">
        <v>1423</v>
      </c>
      <c r="D115" s="321" t="s">
        <v>1424</v>
      </c>
      <c r="E115" s="289" t="s">
        <v>1425</v>
      </c>
    </row>
    <row r="116" spans="1:5" ht="15">
      <c r="A116" s="290">
        <v>340</v>
      </c>
      <c r="B116" s="291" t="s">
        <v>136</v>
      </c>
      <c r="C116" s="288" t="s">
        <v>1371</v>
      </c>
      <c r="D116" s="321" t="s">
        <v>1490</v>
      </c>
      <c r="E116" s="289" t="s">
        <v>1508</v>
      </c>
    </row>
    <row r="117" spans="1:5" ht="15">
      <c r="A117" s="290">
        <v>342</v>
      </c>
      <c r="B117" s="291" t="s">
        <v>137</v>
      </c>
      <c r="C117" s="288" t="s">
        <v>2646</v>
      </c>
      <c r="D117" s="321" t="s">
        <v>2648</v>
      </c>
      <c r="E117" s="376" t="s">
        <v>2647</v>
      </c>
    </row>
    <row r="118" spans="1:5" ht="15">
      <c r="A118" s="290">
        <v>343</v>
      </c>
      <c r="B118" s="291" t="s">
        <v>138</v>
      </c>
      <c r="C118" s="288" t="s">
        <v>2646</v>
      </c>
      <c r="D118" s="321" t="s">
        <v>2648</v>
      </c>
      <c r="E118" s="376" t="s">
        <v>2647</v>
      </c>
    </row>
    <row r="119" spans="1:5" ht="15">
      <c r="A119" s="290">
        <v>344</v>
      </c>
      <c r="B119" s="291" t="s">
        <v>1539</v>
      </c>
      <c r="C119" s="288" t="s">
        <v>1421</v>
      </c>
      <c r="D119" s="321" t="s">
        <v>1422</v>
      </c>
      <c r="E119" s="289" t="s">
        <v>1431</v>
      </c>
    </row>
    <row r="120" spans="1:5" ht="15">
      <c r="A120" s="290">
        <v>345</v>
      </c>
      <c r="B120" s="291" t="s">
        <v>140</v>
      </c>
      <c r="C120" s="288" t="s">
        <v>1594</v>
      </c>
      <c r="D120" s="321" t="s">
        <v>1596</v>
      </c>
      <c r="E120" s="376" t="s">
        <v>1597</v>
      </c>
    </row>
    <row r="121" spans="1:5" ht="15">
      <c r="A121" s="290">
        <v>346</v>
      </c>
      <c r="B121" s="291" t="s">
        <v>141</v>
      </c>
      <c r="C121" s="288" t="s">
        <v>1367</v>
      </c>
      <c r="D121" s="321" t="s">
        <v>1412</v>
      </c>
      <c r="E121" s="289" t="s">
        <v>1368</v>
      </c>
    </row>
    <row r="122" spans="1:5" ht="15">
      <c r="A122" s="290">
        <v>347</v>
      </c>
      <c r="B122" s="291" t="s">
        <v>142</v>
      </c>
      <c r="C122" s="288" t="s">
        <v>1492</v>
      </c>
      <c r="D122" s="321" t="s">
        <v>1481</v>
      </c>
      <c r="E122" s="289" t="s">
        <v>1480</v>
      </c>
    </row>
    <row r="123" spans="1:5" ht="15">
      <c r="A123" s="290">
        <v>348</v>
      </c>
      <c r="B123" s="291" t="s">
        <v>143</v>
      </c>
      <c r="C123" s="288" t="s">
        <v>2646</v>
      </c>
      <c r="D123" s="321" t="s">
        <v>2648</v>
      </c>
      <c r="E123" s="376" t="s">
        <v>2647</v>
      </c>
    </row>
    <row r="124" spans="1:5" ht="15">
      <c r="A124" s="290">
        <v>349</v>
      </c>
      <c r="B124" s="291" t="s">
        <v>1540</v>
      </c>
      <c r="C124" s="288" t="s">
        <v>2652</v>
      </c>
      <c r="D124" s="321" t="s">
        <v>2653</v>
      </c>
      <c r="E124" s="376" t="s">
        <v>2654</v>
      </c>
    </row>
    <row r="125" spans="1:5" ht="15">
      <c r="A125" s="290">
        <v>371</v>
      </c>
      <c r="B125" s="291" t="s">
        <v>145</v>
      </c>
      <c r="C125" s="288" t="s">
        <v>1369</v>
      </c>
      <c r="D125" s="321" t="s">
        <v>1413</v>
      </c>
      <c r="E125" s="289" t="s">
        <v>1370</v>
      </c>
    </row>
    <row r="126" spans="1:5" ht="15">
      <c r="A126" s="290">
        <v>373</v>
      </c>
      <c r="B126" s="291" t="s">
        <v>1541</v>
      </c>
      <c r="C126" s="288" t="s">
        <v>1421</v>
      </c>
      <c r="D126" s="321" t="s">
        <v>1422</v>
      </c>
      <c r="E126" s="289" t="s">
        <v>1431</v>
      </c>
    </row>
    <row r="127" spans="1:5" ht="15">
      <c r="A127" s="290">
        <v>374</v>
      </c>
      <c r="B127" s="291" t="s">
        <v>608</v>
      </c>
      <c r="C127" s="288" t="s">
        <v>1369</v>
      </c>
      <c r="D127" s="321" t="s">
        <v>1413</v>
      </c>
      <c r="E127" s="289" t="s">
        <v>1370</v>
      </c>
    </row>
    <row r="128" spans="1:5" ht="15">
      <c r="A128" s="290">
        <v>375</v>
      </c>
      <c r="B128" s="291" t="s">
        <v>1542</v>
      </c>
      <c r="C128" s="288" t="s">
        <v>1509</v>
      </c>
      <c r="D128" s="321" t="s">
        <v>1510</v>
      </c>
      <c r="E128" s="289" t="s">
        <v>1511</v>
      </c>
    </row>
    <row r="129" spans="1:5" ht="15">
      <c r="A129" s="290">
        <v>376</v>
      </c>
      <c r="B129" s="291" t="s">
        <v>609</v>
      </c>
      <c r="C129" s="288" t="s">
        <v>1492</v>
      </c>
      <c r="D129" s="321" t="s">
        <v>1481</v>
      </c>
      <c r="E129" s="289" t="s">
        <v>1480</v>
      </c>
    </row>
    <row r="130" spans="1:5" ht="15">
      <c r="A130" s="290">
        <v>378</v>
      </c>
      <c r="B130" s="291" t="s">
        <v>610</v>
      </c>
      <c r="C130" s="288" t="s">
        <v>1492</v>
      </c>
      <c r="D130" s="321" t="s">
        <v>1481</v>
      </c>
      <c r="E130" s="289" t="s">
        <v>1480</v>
      </c>
    </row>
    <row r="131" spans="1:5" ht="15">
      <c r="A131" s="290">
        <v>379</v>
      </c>
      <c r="B131" s="291" t="s">
        <v>1244</v>
      </c>
      <c r="C131" s="288" t="s">
        <v>1369</v>
      </c>
      <c r="D131" s="321" t="s">
        <v>1413</v>
      </c>
      <c r="E131" s="289" t="s">
        <v>1370</v>
      </c>
    </row>
    <row r="132" spans="1:5" ht="15">
      <c r="A132" s="290">
        <v>382</v>
      </c>
      <c r="B132" s="291" t="s">
        <v>1245</v>
      </c>
      <c r="C132" s="288" t="s">
        <v>1371</v>
      </c>
      <c r="D132" s="321" t="s">
        <v>1490</v>
      </c>
      <c r="E132" s="289" t="s">
        <v>1508</v>
      </c>
    </row>
    <row r="133" spans="1:5" ht="15">
      <c r="A133" s="290">
        <v>383</v>
      </c>
      <c r="B133" s="291" t="s">
        <v>1246</v>
      </c>
      <c r="C133" s="288" t="s">
        <v>1367</v>
      </c>
      <c r="D133" s="321" t="s">
        <v>1412</v>
      </c>
      <c r="E133" s="289" t="s">
        <v>1368</v>
      </c>
    </row>
    <row r="134" spans="1:5" ht="15">
      <c r="A134" s="290">
        <v>385</v>
      </c>
      <c r="B134" s="291" t="s">
        <v>692</v>
      </c>
      <c r="C134" s="288" t="s">
        <v>1492</v>
      </c>
      <c r="D134" s="321" t="s">
        <v>1481</v>
      </c>
      <c r="E134" s="289" t="s">
        <v>1480</v>
      </c>
    </row>
    <row r="135" spans="1:5" ht="15">
      <c r="A135" s="290">
        <v>386</v>
      </c>
      <c r="B135" s="291" t="s">
        <v>1543</v>
      </c>
      <c r="C135" s="288" t="s">
        <v>1426</v>
      </c>
      <c r="D135" s="321" t="s">
        <v>1427</v>
      </c>
      <c r="E135" s="289" t="s">
        <v>1373</v>
      </c>
    </row>
    <row r="136" spans="1:5" ht="15">
      <c r="A136" s="290">
        <v>387</v>
      </c>
      <c r="B136" s="291" t="s">
        <v>1268</v>
      </c>
      <c r="C136" s="288" t="s">
        <v>1426</v>
      </c>
      <c r="D136" s="321" t="s">
        <v>1427</v>
      </c>
      <c r="E136" s="289" t="s">
        <v>1373</v>
      </c>
    </row>
    <row r="137" spans="1:5" ht="15">
      <c r="A137" s="290">
        <v>388</v>
      </c>
      <c r="B137" s="291" t="s">
        <v>1495</v>
      </c>
      <c r="C137" s="288" t="s">
        <v>1369</v>
      </c>
      <c r="D137" s="321" t="s">
        <v>1413</v>
      </c>
      <c r="E137" s="289" t="s">
        <v>1370</v>
      </c>
    </row>
    <row r="138" spans="1:5" ht="15">
      <c r="A138" s="292">
        <v>389</v>
      </c>
      <c r="B138" s="293" t="s">
        <v>1544</v>
      </c>
      <c r="C138" s="288" t="s">
        <v>1594</v>
      </c>
      <c r="D138" s="321" t="s">
        <v>1596</v>
      </c>
      <c r="E138" s="376" t="s">
        <v>1597</v>
      </c>
    </row>
    <row r="139" spans="1:5" ht="15">
      <c r="A139" s="290">
        <v>422</v>
      </c>
      <c r="B139" s="291" t="s">
        <v>149</v>
      </c>
      <c r="C139" s="288" t="s">
        <v>1367</v>
      </c>
      <c r="D139" s="321" t="s">
        <v>1412</v>
      </c>
      <c r="E139" s="289" t="s">
        <v>1368</v>
      </c>
    </row>
    <row r="140" spans="1:5" ht="15">
      <c r="A140" s="290">
        <v>423</v>
      </c>
      <c r="B140" s="291" t="s">
        <v>1545</v>
      </c>
      <c r="C140" s="288" t="s">
        <v>1506</v>
      </c>
      <c r="D140" s="321" t="s">
        <v>1490</v>
      </c>
      <c r="E140" s="289" t="s">
        <v>1507</v>
      </c>
    </row>
    <row r="141" spans="1:5" ht="15">
      <c r="A141" s="290">
        <v>512</v>
      </c>
      <c r="B141" s="291" t="s">
        <v>1546</v>
      </c>
      <c r="C141" s="288" t="s">
        <v>1595</v>
      </c>
      <c r="D141" s="321" t="s">
        <v>1598</v>
      </c>
      <c r="E141" s="376" t="s">
        <v>1599</v>
      </c>
    </row>
    <row r="142" spans="1:5" ht="15">
      <c r="A142" s="290">
        <v>513</v>
      </c>
      <c r="B142" s="291" t="s">
        <v>160</v>
      </c>
      <c r="C142" s="288" t="s">
        <v>1492</v>
      </c>
      <c r="D142" s="321" t="s">
        <v>1481</v>
      </c>
      <c r="E142" s="289" t="s">
        <v>1480</v>
      </c>
    </row>
    <row r="143" spans="1:5" ht="15">
      <c r="A143" s="290">
        <v>514</v>
      </c>
      <c r="B143" s="291" t="s">
        <v>161</v>
      </c>
      <c r="C143" s="288" t="s">
        <v>1492</v>
      </c>
      <c r="D143" s="321" t="s">
        <v>1481</v>
      </c>
      <c r="E143" s="289" t="s">
        <v>1480</v>
      </c>
    </row>
    <row r="144" spans="1:5" ht="15">
      <c r="A144" s="290">
        <v>517</v>
      </c>
      <c r="B144" s="291" t="s">
        <v>162</v>
      </c>
      <c r="C144" s="288" t="s">
        <v>1421</v>
      </c>
      <c r="D144" s="321" t="s">
        <v>1422</v>
      </c>
      <c r="E144" s="289" t="s">
        <v>1431</v>
      </c>
    </row>
    <row r="145" spans="1:5" ht="15">
      <c r="A145" s="290">
        <v>520</v>
      </c>
      <c r="B145" s="291" t="s">
        <v>1285</v>
      </c>
      <c r="C145" s="288" t="s">
        <v>1423</v>
      </c>
      <c r="D145" s="321" t="s">
        <v>1424</v>
      </c>
      <c r="E145" s="289" t="s">
        <v>1425</v>
      </c>
    </row>
    <row r="146" spans="1:5" ht="15">
      <c r="A146" s="290">
        <v>522</v>
      </c>
      <c r="B146" s="291" t="s">
        <v>163</v>
      </c>
      <c r="C146" s="288" t="s">
        <v>1423</v>
      </c>
      <c r="D146" s="321" t="s">
        <v>1424</v>
      </c>
      <c r="E146" s="289" t="s">
        <v>1425</v>
      </c>
    </row>
    <row r="147" spans="1:5" ht="15">
      <c r="A147" s="290">
        <v>525</v>
      </c>
      <c r="B147" s="291" t="s">
        <v>1547</v>
      </c>
      <c r="C147" s="288" t="s">
        <v>1369</v>
      </c>
      <c r="D147" s="321" t="s">
        <v>1413</v>
      </c>
      <c r="E147" s="289" t="s">
        <v>1370</v>
      </c>
    </row>
    <row r="148" spans="1:5" ht="15">
      <c r="A148" s="290">
        <v>526</v>
      </c>
      <c r="B148" s="291" t="s">
        <v>1548</v>
      </c>
      <c r="C148" s="288" t="s">
        <v>1492</v>
      </c>
      <c r="D148" s="321" t="s">
        <v>1481</v>
      </c>
      <c r="E148" s="289" t="s">
        <v>1480</v>
      </c>
    </row>
    <row r="149" spans="1:5" ht="15">
      <c r="A149" s="290">
        <v>548</v>
      </c>
      <c r="B149" s="291" t="s">
        <v>1549</v>
      </c>
      <c r="C149" s="288" t="s">
        <v>1506</v>
      </c>
      <c r="D149" s="321" t="s">
        <v>1490</v>
      </c>
      <c r="E149" s="289" t="s">
        <v>1507</v>
      </c>
    </row>
    <row r="150" spans="1:5" ht="15">
      <c r="A150" s="292">
        <v>551</v>
      </c>
      <c r="B150" s="293" t="s">
        <v>165</v>
      </c>
      <c r="C150" s="288" t="s">
        <v>1369</v>
      </c>
      <c r="D150" s="321" t="s">
        <v>1413</v>
      </c>
      <c r="E150" s="289" t="s">
        <v>1370</v>
      </c>
    </row>
    <row r="151" spans="1:5" ht="15">
      <c r="A151" s="290">
        <v>572</v>
      </c>
      <c r="B151" s="291" t="s">
        <v>166</v>
      </c>
      <c r="C151" s="288" t="s">
        <v>1367</v>
      </c>
      <c r="D151" s="321" t="s">
        <v>1412</v>
      </c>
      <c r="E151" s="289" t="s">
        <v>1368</v>
      </c>
    </row>
    <row r="152" spans="1:5" ht="15">
      <c r="A152" s="290">
        <v>573</v>
      </c>
      <c r="B152" s="291" t="s">
        <v>1550</v>
      </c>
      <c r="C152" s="288" t="s">
        <v>1492</v>
      </c>
      <c r="D152" s="321" t="s">
        <v>1481</v>
      </c>
      <c r="E152" s="289" t="s">
        <v>1480</v>
      </c>
    </row>
    <row r="153" spans="1:5" ht="15">
      <c r="A153" s="290">
        <v>574</v>
      </c>
      <c r="B153" s="291" t="s">
        <v>1551</v>
      </c>
      <c r="C153" s="288" t="s">
        <v>1421</v>
      </c>
      <c r="D153" s="321" t="s">
        <v>1422</v>
      </c>
      <c r="E153" s="289" t="s">
        <v>1431</v>
      </c>
    </row>
    <row r="154" spans="1:5" ht="15">
      <c r="A154" s="290">
        <v>576</v>
      </c>
      <c r="B154" s="291" t="s">
        <v>1552</v>
      </c>
      <c r="C154" s="288" t="s">
        <v>1492</v>
      </c>
      <c r="D154" s="321" t="s">
        <v>1481</v>
      </c>
      <c r="E154" s="289" t="s">
        <v>1480</v>
      </c>
    </row>
    <row r="155" spans="1:5" ht="15">
      <c r="A155" s="290">
        <v>578</v>
      </c>
      <c r="B155" s="291" t="s">
        <v>168</v>
      </c>
      <c r="C155" s="288" t="s">
        <v>1506</v>
      </c>
      <c r="D155" s="321" t="s">
        <v>1490</v>
      </c>
      <c r="E155" s="289" t="s">
        <v>1507</v>
      </c>
    </row>
    <row r="156" spans="1:5" ht="15">
      <c r="A156" s="290">
        <v>579</v>
      </c>
      <c r="B156" s="291" t="s">
        <v>1553</v>
      </c>
      <c r="C156" s="288" t="s">
        <v>2649</v>
      </c>
      <c r="D156" s="321" t="s">
        <v>2651</v>
      </c>
      <c r="E156" s="376" t="s">
        <v>2650</v>
      </c>
    </row>
    <row r="157" spans="1:5" ht="15">
      <c r="A157" s="290">
        <v>580</v>
      </c>
      <c r="B157" s="291" t="s">
        <v>169</v>
      </c>
      <c r="C157" s="288" t="s">
        <v>2652</v>
      </c>
      <c r="D157" s="321" t="s">
        <v>2653</v>
      </c>
      <c r="E157" s="376" t="s">
        <v>2654</v>
      </c>
    </row>
    <row r="158" spans="1:5" ht="15">
      <c r="A158" s="290">
        <v>584</v>
      </c>
      <c r="B158" s="291" t="s">
        <v>1554</v>
      </c>
      <c r="C158" s="288" t="s">
        <v>1367</v>
      </c>
      <c r="D158" s="321" t="s">
        <v>1412</v>
      </c>
      <c r="E158" s="289" t="s">
        <v>1368</v>
      </c>
    </row>
    <row r="159" spans="1:5" ht="15">
      <c r="A159" s="292">
        <v>585</v>
      </c>
      <c r="B159" s="293" t="s">
        <v>1555</v>
      </c>
      <c r="C159" s="288" t="s">
        <v>2649</v>
      </c>
      <c r="D159" s="321" t="s">
        <v>2651</v>
      </c>
      <c r="E159" s="376" t="s">
        <v>2650</v>
      </c>
    </row>
    <row r="160" spans="1:5" ht="15">
      <c r="A160" s="292">
        <v>586</v>
      </c>
      <c r="B160" s="293" t="s">
        <v>172</v>
      </c>
      <c r="C160" s="288" t="s">
        <v>2649</v>
      </c>
      <c r="D160" s="321" t="s">
        <v>2651</v>
      </c>
      <c r="E160" s="376" t="s">
        <v>2650</v>
      </c>
    </row>
    <row r="161" spans="1:5" ht="15">
      <c r="A161" s="290">
        <v>587</v>
      </c>
      <c r="B161" s="294" t="s">
        <v>1556</v>
      </c>
      <c r="C161" s="288" t="s">
        <v>1509</v>
      </c>
      <c r="D161" s="321" t="s">
        <v>1510</v>
      </c>
      <c r="E161" s="289" t="s">
        <v>1511</v>
      </c>
    </row>
    <row r="162" spans="1:5" ht="15">
      <c r="A162" s="290">
        <v>588</v>
      </c>
      <c r="B162" s="291" t="s">
        <v>1557</v>
      </c>
      <c r="C162" s="288" t="s">
        <v>1492</v>
      </c>
      <c r="D162" s="321" t="s">
        <v>1481</v>
      </c>
      <c r="E162" s="289" t="s">
        <v>1480</v>
      </c>
    </row>
    <row r="163" spans="1:5" ht="15">
      <c r="A163" s="290">
        <v>590</v>
      </c>
      <c r="B163" s="291" t="s">
        <v>1287</v>
      </c>
      <c r="C163" s="288" t="s">
        <v>2652</v>
      </c>
      <c r="D163" s="321" t="s">
        <v>2653</v>
      </c>
      <c r="E163" s="376" t="s">
        <v>2654</v>
      </c>
    </row>
    <row r="164" spans="1:5" ht="15">
      <c r="A164" s="290">
        <v>591</v>
      </c>
      <c r="B164" s="291" t="s">
        <v>1558</v>
      </c>
      <c r="C164" s="288" t="s">
        <v>1371</v>
      </c>
      <c r="D164" s="321" t="s">
        <v>1490</v>
      </c>
      <c r="E164" s="289" t="s">
        <v>1508</v>
      </c>
    </row>
    <row r="165" spans="1:5" ht="15">
      <c r="A165" s="290">
        <v>592</v>
      </c>
      <c r="B165" s="291" t="s">
        <v>1559</v>
      </c>
      <c r="C165" s="288" t="s">
        <v>1426</v>
      </c>
      <c r="D165" s="321" t="s">
        <v>1427</v>
      </c>
      <c r="E165" s="289" t="s">
        <v>1373</v>
      </c>
    </row>
    <row r="166" spans="1:5" ht="15">
      <c r="A166" s="290">
        <v>593</v>
      </c>
      <c r="B166" s="291" t="s">
        <v>1288</v>
      </c>
      <c r="C166" s="288" t="s">
        <v>2646</v>
      </c>
      <c r="D166" s="321" t="s">
        <v>2648</v>
      </c>
      <c r="E166" s="376" t="s">
        <v>2647</v>
      </c>
    </row>
    <row r="167" spans="1:5" ht="15">
      <c r="A167" s="290">
        <v>594</v>
      </c>
      <c r="B167" s="291" t="s">
        <v>88</v>
      </c>
      <c r="C167" s="288" t="s">
        <v>1423</v>
      </c>
      <c r="D167" s="321" t="s">
        <v>1424</v>
      </c>
      <c r="E167" s="289" t="s">
        <v>1425</v>
      </c>
    </row>
    <row r="168" spans="1:5" ht="15">
      <c r="A168" s="290">
        <v>595</v>
      </c>
      <c r="B168" s="291" t="s">
        <v>611</v>
      </c>
      <c r="C168" s="288" t="s">
        <v>1423</v>
      </c>
      <c r="D168" s="321" t="s">
        <v>1424</v>
      </c>
      <c r="E168" s="289" t="s">
        <v>1425</v>
      </c>
    </row>
    <row r="169" spans="1:5" ht="15">
      <c r="A169" s="290">
        <v>596</v>
      </c>
      <c r="B169" s="291" t="s">
        <v>1560</v>
      </c>
      <c r="C169" s="288" t="s">
        <v>1506</v>
      </c>
      <c r="D169" s="321" t="s">
        <v>1490</v>
      </c>
      <c r="E169" s="289" t="s">
        <v>1507</v>
      </c>
    </row>
    <row r="170" spans="1:5" ht="15">
      <c r="A170" s="290">
        <v>597</v>
      </c>
      <c r="B170" s="291" t="s">
        <v>677</v>
      </c>
      <c r="C170" s="288" t="s">
        <v>1509</v>
      </c>
      <c r="D170" s="321" t="s">
        <v>1510</v>
      </c>
      <c r="E170" s="289" t="s">
        <v>1511</v>
      </c>
    </row>
    <row r="171" spans="1:5" ht="15">
      <c r="A171" s="290">
        <v>598</v>
      </c>
      <c r="B171" s="295" t="s">
        <v>672</v>
      </c>
      <c r="C171" s="288" t="s">
        <v>1421</v>
      </c>
      <c r="D171" s="321" t="s">
        <v>1422</v>
      </c>
      <c r="E171" s="289" t="s">
        <v>1431</v>
      </c>
    </row>
    <row r="172" spans="1:5" ht="15">
      <c r="A172" s="290">
        <v>599</v>
      </c>
      <c r="B172" s="291" t="s">
        <v>1249</v>
      </c>
      <c r="C172" s="288" t="s">
        <v>1421</v>
      </c>
      <c r="D172" s="321" t="s">
        <v>1422</v>
      </c>
      <c r="E172" s="289" t="s">
        <v>1431</v>
      </c>
    </row>
    <row r="173" spans="1:5" ht="15">
      <c r="A173" s="290">
        <v>600</v>
      </c>
      <c r="B173" s="291" t="s">
        <v>1289</v>
      </c>
      <c r="C173" s="288" t="s">
        <v>2652</v>
      </c>
      <c r="D173" s="321" t="s">
        <v>2653</v>
      </c>
      <c r="E173" s="376" t="s">
        <v>2654</v>
      </c>
    </row>
    <row r="174" spans="1:5" ht="15">
      <c r="A174" s="290">
        <v>601</v>
      </c>
      <c r="B174" s="291" t="s">
        <v>1561</v>
      </c>
      <c r="C174" s="288" t="s">
        <v>1371</v>
      </c>
      <c r="D174" s="321" t="s">
        <v>1490</v>
      </c>
      <c r="E174" s="289" t="s">
        <v>1508</v>
      </c>
    </row>
    <row r="175" spans="1:5" ht="15">
      <c r="A175" s="290">
        <v>633</v>
      </c>
      <c r="B175" s="291" t="s">
        <v>173</v>
      </c>
      <c r="C175" s="288" t="s">
        <v>1509</v>
      </c>
      <c r="D175" s="321" t="s">
        <v>1510</v>
      </c>
      <c r="E175" s="289" t="s">
        <v>1511</v>
      </c>
    </row>
    <row r="176" spans="1:5" ht="15">
      <c r="A176" s="290">
        <v>634</v>
      </c>
      <c r="B176" s="291" t="s">
        <v>174</v>
      </c>
      <c r="C176" s="288" t="s">
        <v>1426</v>
      </c>
      <c r="D176" s="321" t="s">
        <v>1427</v>
      </c>
      <c r="E176" s="289" t="s">
        <v>1373</v>
      </c>
    </row>
    <row r="177" spans="1:5" ht="15">
      <c r="A177" s="290">
        <v>650</v>
      </c>
      <c r="B177" s="291" t="s">
        <v>175</v>
      </c>
      <c r="C177" s="288" t="s">
        <v>1371</v>
      </c>
      <c r="D177" s="321" t="s">
        <v>1490</v>
      </c>
      <c r="E177" s="289" t="s">
        <v>1508</v>
      </c>
    </row>
    <row r="178" spans="1:5" ht="15">
      <c r="A178" s="290">
        <v>660</v>
      </c>
      <c r="B178" s="291" t="s">
        <v>1562</v>
      </c>
      <c r="C178" s="288" t="s">
        <v>1371</v>
      </c>
      <c r="D178" s="321" t="s">
        <v>1490</v>
      </c>
      <c r="E178" s="289" t="s">
        <v>1508</v>
      </c>
    </row>
    <row r="179" spans="1:5" ht="15">
      <c r="A179" s="290">
        <v>661</v>
      </c>
      <c r="B179" s="291" t="s">
        <v>177</v>
      </c>
      <c r="C179" s="288" t="s">
        <v>1367</v>
      </c>
      <c r="D179" s="321" t="s">
        <v>1412</v>
      </c>
      <c r="E179" s="289" t="s">
        <v>1368</v>
      </c>
    </row>
    <row r="180" spans="1:5" ht="15">
      <c r="A180" s="290">
        <v>670</v>
      </c>
      <c r="B180" s="291" t="s">
        <v>178</v>
      </c>
      <c r="C180" s="288" t="s">
        <v>1423</v>
      </c>
      <c r="D180" s="321" t="s">
        <v>1424</v>
      </c>
      <c r="E180" s="289" t="s">
        <v>1425</v>
      </c>
    </row>
    <row r="181" spans="1:5" ht="15">
      <c r="A181" s="290">
        <v>680</v>
      </c>
      <c r="B181" s="291" t="s">
        <v>1563</v>
      </c>
      <c r="C181" s="288" t="s">
        <v>1367</v>
      </c>
      <c r="D181" s="321" t="s">
        <v>1412</v>
      </c>
      <c r="E181" s="289" t="s">
        <v>1368</v>
      </c>
    </row>
    <row r="182" spans="1:5" ht="15">
      <c r="A182" s="290">
        <v>681</v>
      </c>
      <c r="B182" s="291" t="s">
        <v>1564</v>
      </c>
      <c r="C182" s="288" t="s">
        <v>1423</v>
      </c>
      <c r="D182" s="321" t="s">
        <v>1424</v>
      </c>
      <c r="E182" s="289" t="s">
        <v>1425</v>
      </c>
    </row>
    <row r="183" spans="1:5" ht="15">
      <c r="A183" s="290">
        <v>682</v>
      </c>
      <c r="B183" s="291" t="s">
        <v>1565</v>
      </c>
      <c r="C183" s="288" t="s">
        <v>1509</v>
      </c>
      <c r="D183" s="321" t="s">
        <v>1510</v>
      </c>
      <c r="E183" s="289" t="s">
        <v>1511</v>
      </c>
    </row>
    <row r="184" spans="1:5" ht="15">
      <c r="A184" s="290">
        <v>683</v>
      </c>
      <c r="B184" s="291" t="s">
        <v>1566</v>
      </c>
      <c r="C184" s="288" t="s">
        <v>1367</v>
      </c>
      <c r="D184" s="321" t="s">
        <v>1412</v>
      </c>
      <c r="E184" s="289" t="s">
        <v>1368</v>
      </c>
    </row>
    <row r="185" spans="1:5" ht="15">
      <c r="A185" s="290">
        <v>716</v>
      </c>
      <c r="B185" s="291" t="s">
        <v>1567</v>
      </c>
      <c r="C185" s="288" t="s">
        <v>1492</v>
      </c>
      <c r="D185" s="321" t="s">
        <v>1481</v>
      </c>
      <c r="E185" s="289" t="s">
        <v>1480</v>
      </c>
    </row>
    <row r="186" spans="1:5" ht="15">
      <c r="A186" s="290">
        <v>821</v>
      </c>
      <c r="B186" s="291" t="s">
        <v>1568</v>
      </c>
      <c r="C186" s="288" t="s">
        <v>1371</v>
      </c>
      <c r="D186" s="321" t="s">
        <v>1490</v>
      </c>
      <c r="E186" s="289" t="s">
        <v>1508</v>
      </c>
    </row>
    <row r="187" spans="1:5" ht="15">
      <c r="A187" s="290">
        <v>862</v>
      </c>
      <c r="B187" s="291" t="s">
        <v>187</v>
      </c>
      <c r="C187" s="288" t="s">
        <v>1371</v>
      </c>
      <c r="D187" s="321" t="s">
        <v>1490</v>
      </c>
      <c r="E187" s="289" t="s">
        <v>1508</v>
      </c>
    </row>
    <row r="188" spans="1:5" ht="15">
      <c r="A188" s="290">
        <v>865</v>
      </c>
      <c r="B188" s="291" t="s">
        <v>1569</v>
      </c>
      <c r="C188" s="288" t="s">
        <v>1509</v>
      </c>
      <c r="D188" s="321" t="s">
        <v>1510</v>
      </c>
      <c r="E188" s="289" t="s">
        <v>1511</v>
      </c>
    </row>
    <row r="189" spans="1:5" ht="15">
      <c r="A189" s="290">
        <v>867</v>
      </c>
      <c r="B189" s="291" t="s">
        <v>189</v>
      </c>
      <c r="C189" s="288" t="s">
        <v>1509</v>
      </c>
      <c r="D189" s="321" t="s">
        <v>1510</v>
      </c>
      <c r="E189" s="289" t="s">
        <v>1511</v>
      </c>
    </row>
    <row r="190" spans="1:5" ht="15">
      <c r="A190" s="290">
        <v>901</v>
      </c>
      <c r="B190" s="291" t="s">
        <v>190</v>
      </c>
      <c r="C190" s="288" t="s">
        <v>2652</v>
      </c>
      <c r="D190" s="321" t="s">
        <v>2653</v>
      </c>
      <c r="E190" s="376" t="s">
        <v>2654</v>
      </c>
    </row>
    <row r="191" spans="1:5" ht="15">
      <c r="A191" s="290">
        <v>902</v>
      </c>
      <c r="B191" s="291" t="s">
        <v>191</v>
      </c>
      <c r="C191" s="288" t="s">
        <v>2652</v>
      </c>
      <c r="D191" s="321" t="s">
        <v>2653</v>
      </c>
      <c r="E191" s="376" t="s">
        <v>2654</v>
      </c>
    </row>
    <row r="192" spans="1:5" ht="15">
      <c r="A192" s="290">
        <v>903</v>
      </c>
      <c r="B192" s="291" t="s">
        <v>192</v>
      </c>
      <c r="C192" s="288" t="s">
        <v>2652</v>
      </c>
      <c r="D192" s="321" t="s">
        <v>2653</v>
      </c>
      <c r="E192" s="376" t="s">
        <v>2654</v>
      </c>
    </row>
    <row r="193" spans="1:5" ht="15">
      <c r="A193" s="290">
        <v>904</v>
      </c>
      <c r="B193" s="291" t="s">
        <v>193</v>
      </c>
      <c r="C193" s="288" t="s">
        <v>2652</v>
      </c>
      <c r="D193" s="321" t="s">
        <v>2653</v>
      </c>
      <c r="E193" s="376" t="s">
        <v>2654</v>
      </c>
    </row>
    <row r="194" spans="1:5" ht="15">
      <c r="A194" s="290">
        <v>905</v>
      </c>
      <c r="B194" s="291" t="s">
        <v>194</v>
      </c>
      <c r="C194" s="288" t="s">
        <v>2652</v>
      </c>
      <c r="D194" s="321" t="s">
        <v>2653</v>
      </c>
      <c r="E194" s="376" t="s">
        <v>2654</v>
      </c>
    </row>
    <row r="195" spans="1:5" ht="15">
      <c r="A195" s="290">
        <v>906</v>
      </c>
      <c r="B195" s="291" t="s">
        <v>195</v>
      </c>
      <c r="C195" s="288" t="s">
        <v>2652</v>
      </c>
      <c r="D195" s="321" t="s">
        <v>2653</v>
      </c>
      <c r="E195" s="376" t="s">
        <v>2654</v>
      </c>
    </row>
    <row r="196" spans="1:5" ht="15">
      <c r="A196" s="290">
        <v>907</v>
      </c>
      <c r="B196" s="291" t="s">
        <v>196</v>
      </c>
      <c r="C196" s="288" t="s">
        <v>2652</v>
      </c>
      <c r="D196" s="321" t="s">
        <v>2653</v>
      </c>
      <c r="E196" s="376" t="s">
        <v>2654</v>
      </c>
    </row>
    <row r="197" spans="1:5" ht="15">
      <c r="A197" s="290">
        <v>908</v>
      </c>
      <c r="B197" s="291" t="s">
        <v>197</v>
      </c>
      <c r="C197" s="288" t="s">
        <v>2652</v>
      </c>
      <c r="D197" s="321" t="s">
        <v>2653</v>
      </c>
      <c r="E197" s="376" t="s">
        <v>2654</v>
      </c>
    </row>
    <row r="198" spans="1:5" ht="15">
      <c r="A198" s="290">
        <v>909</v>
      </c>
      <c r="B198" s="291" t="s">
        <v>198</v>
      </c>
      <c r="C198" s="288" t="s">
        <v>2652</v>
      </c>
      <c r="D198" s="321" t="s">
        <v>2653</v>
      </c>
      <c r="E198" s="376" t="s">
        <v>2654</v>
      </c>
    </row>
    <row r="199" spans="1:5" ht="15">
      <c r="A199" s="290">
        <v>1101</v>
      </c>
      <c r="B199" s="291" t="s">
        <v>200</v>
      </c>
      <c r="C199" s="288" t="s">
        <v>1421</v>
      </c>
      <c r="D199" s="321" t="s">
        <v>1422</v>
      </c>
      <c r="E199" s="289" t="s">
        <v>1431</v>
      </c>
    </row>
    <row r="200" spans="1:5" ht="15">
      <c r="A200" s="290">
        <v>1102</v>
      </c>
      <c r="B200" s="291" t="s">
        <v>201</v>
      </c>
      <c r="C200" s="288" t="s">
        <v>1421</v>
      </c>
      <c r="D200" s="321" t="s">
        <v>1422</v>
      </c>
      <c r="E200" s="289" t="s">
        <v>1431</v>
      </c>
    </row>
    <row r="201" spans="1:5" ht="15">
      <c r="A201" s="290">
        <v>1103</v>
      </c>
      <c r="B201" s="291" t="s">
        <v>202</v>
      </c>
      <c r="C201" s="288" t="s">
        <v>1421</v>
      </c>
      <c r="D201" s="321" t="s">
        <v>1422</v>
      </c>
      <c r="E201" s="289" t="s">
        <v>1431</v>
      </c>
    </row>
    <row r="202" spans="1:5" ht="15">
      <c r="A202" s="290">
        <v>1104</v>
      </c>
      <c r="B202" s="291" t="s">
        <v>203</v>
      </c>
      <c r="C202" s="288" t="s">
        <v>1421</v>
      </c>
      <c r="D202" s="321" t="s">
        <v>1422</v>
      </c>
      <c r="E202" s="289" t="s">
        <v>1431</v>
      </c>
    </row>
    <row r="203" spans="1:5" ht="15">
      <c r="A203" s="290">
        <v>1105</v>
      </c>
      <c r="B203" s="291" t="s">
        <v>204</v>
      </c>
      <c r="C203" s="288" t="s">
        <v>1421</v>
      </c>
      <c r="D203" s="321" t="s">
        <v>1422</v>
      </c>
      <c r="E203" s="289" t="s">
        <v>1431</v>
      </c>
    </row>
    <row r="204" spans="1:5" ht="15">
      <c r="A204" s="290">
        <v>1106</v>
      </c>
      <c r="B204" s="291" t="s">
        <v>205</v>
      </c>
      <c r="C204" s="288" t="s">
        <v>1421</v>
      </c>
      <c r="D204" s="321" t="s">
        <v>1422</v>
      </c>
      <c r="E204" s="289" t="s">
        <v>1431</v>
      </c>
    </row>
    <row r="205" spans="1:5" ht="15">
      <c r="A205" s="290">
        <v>1107</v>
      </c>
      <c r="B205" s="291" t="s">
        <v>206</v>
      </c>
      <c r="C205" s="288" t="s">
        <v>1421</v>
      </c>
      <c r="D205" s="321" t="s">
        <v>1422</v>
      </c>
      <c r="E205" s="289" t="s">
        <v>1431</v>
      </c>
    </row>
    <row r="206" spans="1:5" ht="15">
      <c r="A206" s="290">
        <v>1108</v>
      </c>
      <c r="B206" s="291" t="s">
        <v>207</v>
      </c>
      <c r="C206" s="288" t="s">
        <v>1421</v>
      </c>
      <c r="D206" s="321" t="s">
        <v>1422</v>
      </c>
      <c r="E206" s="289" t="s">
        <v>1431</v>
      </c>
    </row>
    <row r="207" spans="1:5" ht="15">
      <c r="A207" s="290">
        <v>1109</v>
      </c>
      <c r="B207" s="291" t="s">
        <v>208</v>
      </c>
      <c r="C207" s="288" t="s">
        <v>1421</v>
      </c>
      <c r="D207" s="321" t="s">
        <v>1422</v>
      </c>
      <c r="E207" s="289" t="s">
        <v>1431</v>
      </c>
    </row>
    <row r="208" spans="1:5" ht="15">
      <c r="A208" s="290">
        <v>1110</v>
      </c>
      <c r="B208" s="291" t="s">
        <v>209</v>
      </c>
      <c r="C208" s="288" t="s">
        <v>1421</v>
      </c>
      <c r="D208" s="321" t="s">
        <v>1422</v>
      </c>
      <c r="E208" s="289" t="s">
        <v>1431</v>
      </c>
    </row>
    <row r="209" spans="1:5" ht="15">
      <c r="A209" s="290">
        <v>1111</v>
      </c>
      <c r="B209" s="291" t="s">
        <v>210</v>
      </c>
      <c r="C209" s="288" t="s">
        <v>1421</v>
      </c>
      <c r="D209" s="321" t="s">
        <v>1422</v>
      </c>
      <c r="E209" s="289" t="s">
        <v>1431</v>
      </c>
    </row>
    <row r="210" spans="1:5" ht="15">
      <c r="A210" s="290">
        <v>1112</v>
      </c>
      <c r="B210" s="291" t="s">
        <v>211</v>
      </c>
      <c r="C210" s="288" t="s">
        <v>1421</v>
      </c>
      <c r="D210" s="321" t="s">
        <v>1422</v>
      </c>
      <c r="E210" s="289" t="s">
        <v>1431</v>
      </c>
    </row>
    <row r="211" spans="1:5" ht="15">
      <c r="A211" s="290">
        <v>1113</v>
      </c>
      <c r="B211" s="291" t="s">
        <v>212</v>
      </c>
      <c r="C211" s="288" t="s">
        <v>1421</v>
      </c>
      <c r="D211" s="321" t="s">
        <v>1422</v>
      </c>
      <c r="E211" s="289" t="s">
        <v>1431</v>
      </c>
    </row>
    <row r="212" spans="1:5" ht="15">
      <c r="A212" s="290">
        <v>1114</v>
      </c>
      <c r="B212" s="291" t="s">
        <v>1387</v>
      </c>
      <c r="C212" s="288" t="s">
        <v>1421</v>
      </c>
      <c r="D212" s="321" t="s">
        <v>1422</v>
      </c>
      <c r="E212" s="289" t="s">
        <v>1431</v>
      </c>
    </row>
    <row r="213" spans="1:5" ht="15">
      <c r="A213" s="290">
        <v>1115</v>
      </c>
      <c r="B213" s="291" t="s">
        <v>213</v>
      </c>
      <c r="C213" s="288" t="s">
        <v>1421</v>
      </c>
      <c r="D213" s="321" t="s">
        <v>1422</v>
      </c>
      <c r="E213" s="289" t="s">
        <v>1431</v>
      </c>
    </row>
    <row r="214" spans="1:5" ht="15">
      <c r="A214" s="290">
        <v>1116</v>
      </c>
      <c r="B214" s="291" t="s">
        <v>214</v>
      </c>
      <c r="C214" s="288" t="s">
        <v>1421</v>
      </c>
      <c r="D214" s="321" t="s">
        <v>1422</v>
      </c>
      <c r="E214" s="289" t="s">
        <v>1431</v>
      </c>
    </row>
    <row r="215" spans="1:5" ht="15">
      <c r="A215" s="290">
        <v>1117</v>
      </c>
      <c r="B215" s="291" t="s">
        <v>215</v>
      </c>
      <c r="C215" s="288" t="s">
        <v>1421</v>
      </c>
      <c r="D215" s="321" t="s">
        <v>1422</v>
      </c>
      <c r="E215" s="289" t="s">
        <v>1431</v>
      </c>
    </row>
    <row r="216" spans="1:5" ht="15">
      <c r="A216" s="290">
        <v>1118</v>
      </c>
      <c r="B216" s="291" t="s">
        <v>216</v>
      </c>
      <c r="C216" s="288" t="s">
        <v>1421</v>
      </c>
      <c r="D216" s="321" t="s">
        <v>1422</v>
      </c>
      <c r="E216" s="289" t="s">
        <v>1431</v>
      </c>
    </row>
    <row r="217" spans="1:5" ht="15">
      <c r="A217" s="290">
        <v>1119</v>
      </c>
      <c r="B217" s="291" t="s">
        <v>217</v>
      </c>
      <c r="C217" s="288" t="s">
        <v>1421</v>
      </c>
      <c r="D217" s="321" t="s">
        <v>1422</v>
      </c>
      <c r="E217" s="289" t="s">
        <v>1431</v>
      </c>
    </row>
    <row r="218" spans="1:5" ht="15">
      <c r="A218" s="290">
        <v>1120</v>
      </c>
      <c r="B218" s="291" t="s">
        <v>218</v>
      </c>
      <c r="C218" s="288" t="s">
        <v>1421</v>
      </c>
      <c r="D218" s="321" t="s">
        <v>1422</v>
      </c>
      <c r="E218" s="289" t="s">
        <v>1431</v>
      </c>
    </row>
    <row r="219" spans="1:5" ht="15">
      <c r="A219" s="290">
        <v>1121</v>
      </c>
      <c r="B219" s="291" t="s">
        <v>219</v>
      </c>
      <c r="C219" s="288" t="s">
        <v>1421</v>
      </c>
      <c r="D219" s="321" t="s">
        <v>1422</v>
      </c>
      <c r="E219" s="289" t="s">
        <v>1431</v>
      </c>
    </row>
    <row r="220" spans="1:5" ht="15">
      <c r="A220" s="290">
        <v>1122</v>
      </c>
      <c r="B220" s="291" t="s">
        <v>220</v>
      </c>
      <c r="C220" s="288" t="s">
        <v>1421</v>
      </c>
      <c r="D220" s="321" t="s">
        <v>1422</v>
      </c>
      <c r="E220" s="289" t="s">
        <v>1431</v>
      </c>
    </row>
    <row r="221" spans="1:5" ht="15">
      <c r="A221" s="290">
        <v>1123</v>
      </c>
      <c r="B221" s="291" t="s">
        <v>221</v>
      </c>
      <c r="C221" s="288" t="s">
        <v>1421</v>
      </c>
      <c r="D221" s="321" t="s">
        <v>1422</v>
      </c>
      <c r="E221" s="289" t="s">
        <v>1431</v>
      </c>
    </row>
    <row r="222" spans="1:5" ht="15">
      <c r="A222" s="290">
        <v>1124</v>
      </c>
      <c r="B222" s="291" t="s">
        <v>222</v>
      </c>
      <c r="C222" s="288" t="s">
        <v>1421</v>
      </c>
      <c r="D222" s="321" t="s">
        <v>1422</v>
      </c>
      <c r="E222" s="289" t="s">
        <v>1431</v>
      </c>
    </row>
    <row r="223" spans="1:5" ht="15">
      <c r="A223" s="290">
        <v>1125</v>
      </c>
      <c r="B223" s="291" t="s">
        <v>223</v>
      </c>
      <c r="C223" s="288" t="s">
        <v>1421</v>
      </c>
      <c r="D223" s="321" t="s">
        <v>1422</v>
      </c>
      <c r="E223" s="289" t="s">
        <v>1431</v>
      </c>
    </row>
    <row r="224" spans="1:5" ht="15">
      <c r="A224" s="290">
        <v>1126</v>
      </c>
      <c r="B224" s="291" t="s">
        <v>224</v>
      </c>
      <c r="C224" s="288" t="s">
        <v>1421</v>
      </c>
      <c r="D224" s="321" t="s">
        <v>1422</v>
      </c>
      <c r="E224" s="289" t="s">
        <v>1431</v>
      </c>
    </row>
    <row r="225" spans="1:5" ht="15">
      <c r="A225" s="290">
        <v>1127</v>
      </c>
      <c r="B225" s="291" t="s">
        <v>225</v>
      </c>
      <c r="C225" s="288" t="s">
        <v>1421</v>
      </c>
      <c r="D225" s="321" t="s">
        <v>1422</v>
      </c>
      <c r="E225" s="289" t="s">
        <v>1431</v>
      </c>
    </row>
    <row r="226" spans="1:5" ht="15">
      <c r="A226" s="290">
        <v>1128</v>
      </c>
      <c r="B226" s="291" t="s">
        <v>226</v>
      </c>
      <c r="C226" s="288" t="s">
        <v>1421</v>
      </c>
      <c r="D226" s="321" t="s">
        <v>1422</v>
      </c>
      <c r="E226" s="289" t="s">
        <v>1431</v>
      </c>
    </row>
    <row r="227" spans="1:5" ht="15">
      <c r="A227" s="290">
        <v>1129</v>
      </c>
      <c r="B227" s="291" t="s">
        <v>227</v>
      </c>
      <c r="C227" s="288" t="s">
        <v>1421</v>
      </c>
      <c r="D227" s="321" t="s">
        <v>1422</v>
      </c>
      <c r="E227" s="289" t="s">
        <v>1431</v>
      </c>
    </row>
    <row r="228" spans="1:5" ht="15">
      <c r="A228" s="290">
        <v>1201</v>
      </c>
      <c r="B228" s="291" t="s">
        <v>228</v>
      </c>
      <c r="C228" s="288" t="s">
        <v>1421</v>
      </c>
      <c r="D228" s="321" t="s">
        <v>1422</v>
      </c>
      <c r="E228" s="289" t="s">
        <v>1431</v>
      </c>
    </row>
    <row r="229" spans="1:5" ht="15">
      <c r="A229" s="290">
        <v>1202</v>
      </c>
      <c r="B229" s="291" t="s">
        <v>229</v>
      </c>
      <c r="C229" s="288" t="s">
        <v>1421</v>
      </c>
      <c r="D229" s="321" t="s">
        <v>1422</v>
      </c>
      <c r="E229" s="289" t="s">
        <v>1431</v>
      </c>
    </row>
    <row r="230" spans="1:5" ht="15">
      <c r="A230" s="290">
        <v>1203</v>
      </c>
      <c r="B230" s="291" t="s">
        <v>230</v>
      </c>
      <c r="C230" s="288" t="s">
        <v>1421</v>
      </c>
      <c r="D230" s="321" t="s">
        <v>1422</v>
      </c>
      <c r="E230" s="289" t="s">
        <v>1431</v>
      </c>
    </row>
    <row r="231" spans="1:5" ht="15">
      <c r="A231" s="290">
        <v>1204</v>
      </c>
      <c r="B231" s="291" t="s">
        <v>231</v>
      </c>
      <c r="C231" s="288" t="s">
        <v>1421</v>
      </c>
      <c r="D231" s="321" t="s">
        <v>1422</v>
      </c>
      <c r="E231" s="289" t="s">
        <v>1431</v>
      </c>
    </row>
    <row r="232" spans="1:5" ht="15">
      <c r="A232" s="290">
        <v>1205</v>
      </c>
      <c r="B232" s="291" t="s">
        <v>232</v>
      </c>
      <c r="C232" s="288" t="s">
        <v>1421</v>
      </c>
      <c r="D232" s="321" t="s">
        <v>1422</v>
      </c>
      <c r="E232" s="289" t="s">
        <v>1431</v>
      </c>
    </row>
    <row r="233" spans="1:5" ht="15">
      <c r="A233" s="290">
        <v>1206</v>
      </c>
      <c r="B233" s="291" t="s">
        <v>233</v>
      </c>
      <c r="C233" s="288" t="s">
        <v>1421</v>
      </c>
      <c r="D233" s="321" t="s">
        <v>1422</v>
      </c>
      <c r="E233" s="289" t="s">
        <v>1431</v>
      </c>
    </row>
    <row r="234" spans="1:5" ht="15">
      <c r="A234" s="290">
        <v>1207</v>
      </c>
      <c r="B234" s="291" t="s">
        <v>234</v>
      </c>
      <c r="C234" s="288" t="s">
        <v>1421</v>
      </c>
      <c r="D234" s="321" t="s">
        <v>1422</v>
      </c>
      <c r="E234" s="289" t="s">
        <v>1431</v>
      </c>
    </row>
    <row r="235" spans="1:5" ht="15">
      <c r="A235" s="290">
        <v>1208</v>
      </c>
      <c r="B235" s="291" t="s">
        <v>235</v>
      </c>
      <c r="C235" s="288" t="s">
        <v>1421</v>
      </c>
      <c r="D235" s="321" t="s">
        <v>1422</v>
      </c>
      <c r="E235" s="289" t="s">
        <v>1431</v>
      </c>
    </row>
    <row r="236" spans="1:5" ht="15">
      <c r="A236" s="290">
        <v>1209</v>
      </c>
      <c r="B236" s="291" t="s">
        <v>236</v>
      </c>
      <c r="C236" s="288" t="s">
        <v>1421</v>
      </c>
      <c r="D236" s="321" t="s">
        <v>1422</v>
      </c>
      <c r="E236" s="289" t="s">
        <v>1431</v>
      </c>
    </row>
    <row r="237" spans="1:5" ht="15">
      <c r="A237" s="290">
        <v>1210</v>
      </c>
      <c r="B237" s="291" t="s">
        <v>237</v>
      </c>
      <c r="C237" s="288" t="s">
        <v>1421</v>
      </c>
      <c r="D237" s="321" t="s">
        <v>1422</v>
      </c>
      <c r="E237" s="289" t="s">
        <v>1431</v>
      </c>
    </row>
    <row r="238" spans="1:5" ht="15">
      <c r="A238" s="290">
        <v>1211</v>
      </c>
      <c r="B238" s="291" t="s">
        <v>238</v>
      </c>
      <c r="C238" s="288" t="s">
        <v>1421</v>
      </c>
      <c r="D238" s="321" t="s">
        <v>1422</v>
      </c>
      <c r="E238" s="289" t="s">
        <v>1431</v>
      </c>
    </row>
    <row r="239" spans="1:5" ht="15">
      <c r="A239" s="290">
        <v>1212</v>
      </c>
      <c r="B239" s="291" t="s">
        <v>239</v>
      </c>
      <c r="C239" s="288" t="s">
        <v>1421</v>
      </c>
      <c r="D239" s="321" t="s">
        <v>1422</v>
      </c>
      <c r="E239" s="289" t="s">
        <v>1431</v>
      </c>
    </row>
    <row r="240" spans="1:5" ht="15">
      <c r="A240" s="290">
        <v>1213</v>
      </c>
      <c r="B240" s="291" t="s">
        <v>240</v>
      </c>
      <c r="C240" s="288" t="s">
        <v>1421</v>
      </c>
      <c r="D240" s="321" t="s">
        <v>1422</v>
      </c>
      <c r="E240" s="289" t="s">
        <v>1431</v>
      </c>
    </row>
    <row r="241" spans="1:5" ht="15">
      <c r="A241" s="290">
        <v>1214</v>
      </c>
      <c r="B241" s="291" t="s">
        <v>241</v>
      </c>
      <c r="C241" s="288" t="s">
        <v>1421</v>
      </c>
      <c r="D241" s="321" t="s">
        <v>1422</v>
      </c>
      <c r="E241" s="289" t="s">
        <v>1431</v>
      </c>
    </row>
    <row r="242" spans="1:5" ht="15">
      <c r="A242" s="290">
        <v>1215</v>
      </c>
      <c r="B242" s="291" t="s">
        <v>242</v>
      </c>
      <c r="C242" s="288" t="s">
        <v>1421</v>
      </c>
      <c r="D242" s="321" t="s">
        <v>1422</v>
      </c>
      <c r="E242" s="289" t="s">
        <v>1431</v>
      </c>
    </row>
    <row r="243" spans="1:5" ht="15">
      <c r="A243" s="290">
        <v>1216</v>
      </c>
      <c r="B243" s="291" t="s">
        <v>243</v>
      </c>
      <c r="C243" s="288" t="s">
        <v>1421</v>
      </c>
      <c r="D243" s="321" t="s">
        <v>1422</v>
      </c>
      <c r="E243" s="289" t="s">
        <v>1431</v>
      </c>
    </row>
    <row r="244" spans="1:5" ht="15">
      <c r="A244" s="290">
        <v>1217</v>
      </c>
      <c r="B244" s="291" t="s">
        <v>244</v>
      </c>
      <c r="C244" s="288" t="s">
        <v>1421</v>
      </c>
      <c r="D244" s="321" t="s">
        <v>1422</v>
      </c>
      <c r="E244" s="289" t="s">
        <v>1431</v>
      </c>
    </row>
    <row r="245" spans="1:5" ht="15">
      <c r="A245" s="290">
        <v>1218</v>
      </c>
      <c r="B245" s="291" t="s">
        <v>245</v>
      </c>
      <c r="C245" s="288" t="s">
        <v>1421</v>
      </c>
      <c r="D245" s="321" t="s">
        <v>1422</v>
      </c>
      <c r="E245" s="289" t="s">
        <v>1431</v>
      </c>
    </row>
    <row r="246" spans="1:5" ht="15">
      <c r="A246" s="290">
        <v>1219</v>
      </c>
      <c r="B246" s="291" t="s">
        <v>246</v>
      </c>
      <c r="C246" s="288" t="s">
        <v>1421</v>
      </c>
      <c r="D246" s="321" t="s">
        <v>1422</v>
      </c>
      <c r="E246" s="289" t="s">
        <v>1431</v>
      </c>
    </row>
    <row r="247" spans="1:5" ht="15">
      <c r="A247" s="290">
        <v>1220</v>
      </c>
      <c r="B247" s="291" t="s">
        <v>247</v>
      </c>
      <c r="C247" s="288" t="s">
        <v>1421</v>
      </c>
      <c r="D247" s="321" t="s">
        <v>1422</v>
      </c>
      <c r="E247" s="289" t="s">
        <v>1431</v>
      </c>
    </row>
    <row r="248" spans="1:5" ht="15">
      <c r="A248" s="290">
        <v>1221</v>
      </c>
      <c r="B248" s="291" t="s">
        <v>248</v>
      </c>
      <c r="C248" s="288" t="s">
        <v>1421</v>
      </c>
      <c r="D248" s="321" t="s">
        <v>1422</v>
      </c>
      <c r="E248" s="289" t="s">
        <v>1431</v>
      </c>
    </row>
    <row r="249" spans="1:5" ht="15">
      <c r="A249" s="290">
        <v>1222</v>
      </c>
      <c r="B249" s="291" t="s">
        <v>249</v>
      </c>
      <c r="C249" s="288" t="s">
        <v>1421</v>
      </c>
      <c r="D249" s="321" t="s">
        <v>1422</v>
      </c>
      <c r="E249" s="289" t="s">
        <v>1431</v>
      </c>
    </row>
    <row r="250" spans="1:5" ht="15">
      <c r="A250" s="290">
        <v>1223</v>
      </c>
      <c r="B250" s="291" t="s">
        <v>250</v>
      </c>
      <c r="C250" s="288" t="s">
        <v>1421</v>
      </c>
      <c r="D250" s="321" t="s">
        <v>1422</v>
      </c>
      <c r="E250" s="289" t="s">
        <v>1431</v>
      </c>
    </row>
    <row r="251" spans="1:5" ht="15">
      <c r="A251" s="290">
        <v>1224</v>
      </c>
      <c r="B251" s="291" t="s">
        <v>251</v>
      </c>
      <c r="C251" s="288" t="s">
        <v>1421</v>
      </c>
      <c r="D251" s="321" t="s">
        <v>1422</v>
      </c>
      <c r="E251" s="289" t="s">
        <v>1431</v>
      </c>
    </row>
    <row r="252" spans="1:5" ht="15">
      <c r="A252" s="290">
        <v>1225</v>
      </c>
      <c r="B252" s="291" t="s">
        <v>252</v>
      </c>
      <c r="C252" s="288" t="s">
        <v>1421</v>
      </c>
      <c r="D252" s="321" t="s">
        <v>1422</v>
      </c>
      <c r="E252" s="289" t="s">
        <v>1431</v>
      </c>
    </row>
    <row r="253" spans="1:5" ht="15">
      <c r="A253" s="290">
        <v>1226</v>
      </c>
      <c r="B253" s="291" t="s">
        <v>253</v>
      </c>
      <c r="C253" s="288" t="s">
        <v>1421</v>
      </c>
      <c r="D253" s="321" t="s">
        <v>1422</v>
      </c>
      <c r="E253" s="289" t="s">
        <v>1431</v>
      </c>
    </row>
    <row r="254" spans="1:5" ht="15">
      <c r="A254" s="290">
        <v>1227</v>
      </c>
      <c r="B254" s="291" t="s">
        <v>254</v>
      </c>
      <c r="C254" s="288" t="s">
        <v>1421</v>
      </c>
      <c r="D254" s="321" t="s">
        <v>1422</v>
      </c>
      <c r="E254" s="289" t="s">
        <v>1431</v>
      </c>
    </row>
    <row r="255" spans="1:5" ht="15">
      <c r="A255" s="290">
        <v>1228</v>
      </c>
      <c r="B255" s="291" t="s">
        <v>255</v>
      </c>
      <c r="C255" s="288" t="s">
        <v>1421</v>
      </c>
      <c r="D255" s="321" t="s">
        <v>1422</v>
      </c>
      <c r="E255" s="289" t="s">
        <v>1431</v>
      </c>
    </row>
    <row r="256" spans="1:5" ht="15">
      <c r="A256" s="290">
        <v>1229</v>
      </c>
      <c r="B256" s="291" t="s">
        <v>256</v>
      </c>
      <c r="C256" s="288" t="s">
        <v>1421</v>
      </c>
      <c r="D256" s="321" t="s">
        <v>1422</v>
      </c>
      <c r="E256" s="289" t="s">
        <v>1431</v>
      </c>
    </row>
    <row r="257" spans="1:5" ht="15">
      <c r="A257" s="290">
        <v>1230</v>
      </c>
      <c r="B257" s="291" t="s">
        <v>257</v>
      </c>
      <c r="C257" s="288" t="s">
        <v>1421</v>
      </c>
      <c r="D257" s="321" t="s">
        <v>1422</v>
      </c>
      <c r="E257" s="289" t="s">
        <v>1431</v>
      </c>
    </row>
    <row r="258" spans="1:5" ht="15">
      <c r="A258" s="290">
        <v>1231</v>
      </c>
      <c r="B258" s="291" t="s">
        <v>258</v>
      </c>
      <c r="C258" s="288" t="s">
        <v>1421</v>
      </c>
      <c r="D258" s="321" t="s">
        <v>1422</v>
      </c>
      <c r="E258" s="289" t="s">
        <v>1431</v>
      </c>
    </row>
    <row r="259" spans="1:5" ht="15">
      <c r="A259" s="290">
        <v>1232</v>
      </c>
      <c r="B259" s="291" t="s">
        <v>259</v>
      </c>
      <c r="C259" s="288" t="s">
        <v>1421</v>
      </c>
      <c r="D259" s="321" t="s">
        <v>1422</v>
      </c>
      <c r="E259" s="289" t="s">
        <v>1431</v>
      </c>
    </row>
    <row r="260" spans="1:5" ht="15">
      <c r="A260" s="290">
        <v>1233</v>
      </c>
      <c r="B260" s="291" t="s">
        <v>260</v>
      </c>
      <c r="C260" s="288" t="s">
        <v>1421</v>
      </c>
      <c r="D260" s="321" t="s">
        <v>1422</v>
      </c>
      <c r="E260" s="289" t="s">
        <v>1431</v>
      </c>
    </row>
    <row r="261" spans="1:5" ht="15">
      <c r="A261" s="290">
        <v>1234</v>
      </c>
      <c r="B261" s="291" t="s">
        <v>261</v>
      </c>
      <c r="C261" s="288" t="s">
        <v>1421</v>
      </c>
      <c r="D261" s="321" t="s">
        <v>1422</v>
      </c>
      <c r="E261" s="289" t="s">
        <v>1431</v>
      </c>
    </row>
    <row r="262" spans="1:5" ht="15">
      <c r="A262" s="290">
        <v>1235</v>
      </c>
      <c r="B262" s="291" t="s">
        <v>262</v>
      </c>
      <c r="C262" s="288" t="s">
        <v>1421</v>
      </c>
      <c r="D262" s="321" t="s">
        <v>1422</v>
      </c>
      <c r="E262" s="289" t="s">
        <v>1431</v>
      </c>
    </row>
    <row r="263" spans="1:5" ht="15">
      <c r="A263" s="290">
        <v>1236</v>
      </c>
      <c r="B263" s="291" t="s">
        <v>263</v>
      </c>
      <c r="C263" s="288" t="s">
        <v>1421</v>
      </c>
      <c r="D263" s="321" t="s">
        <v>1422</v>
      </c>
      <c r="E263" s="289" t="s">
        <v>1431</v>
      </c>
    </row>
    <row r="264" spans="1:5" ht="15">
      <c r="A264" s="290">
        <v>1237</v>
      </c>
      <c r="B264" s="291" t="s">
        <v>264</v>
      </c>
      <c r="C264" s="288" t="s">
        <v>1421</v>
      </c>
      <c r="D264" s="321" t="s">
        <v>1422</v>
      </c>
      <c r="E264" s="289" t="s">
        <v>1431</v>
      </c>
    </row>
    <row r="265" spans="1:5" ht="15">
      <c r="A265" s="290">
        <v>1238</v>
      </c>
      <c r="B265" s="291" t="s">
        <v>265</v>
      </c>
      <c r="C265" s="288" t="s">
        <v>1421</v>
      </c>
      <c r="D265" s="321" t="s">
        <v>1422</v>
      </c>
      <c r="E265" s="289" t="s">
        <v>1431</v>
      </c>
    </row>
    <row r="266" spans="1:5" ht="15">
      <c r="A266" s="290">
        <v>1239</v>
      </c>
      <c r="B266" s="291" t="s">
        <v>266</v>
      </c>
      <c r="C266" s="288" t="s">
        <v>1421</v>
      </c>
      <c r="D266" s="321" t="s">
        <v>1422</v>
      </c>
      <c r="E266" s="289" t="s">
        <v>1431</v>
      </c>
    </row>
    <row r="267" spans="1:5" ht="15">
      <c r="A267" s="290">
        <v>1240</v>
      </c>
      <c r="B267" s="291" t="s">
        <v>267</v>
      </c>
      <c r="C267" s="288" t="s">
        <v>1421</v>
      </c>
      <c r="D267" s="321" t="s">
        <v>1422</v>
      </c>
      <c r="E267" s="289" t="s">
        <v>1431</v>
      </c>
    </row>
    <row r="268" spans="1:5" ht="15">
      <c r="A268" s="290">
        <v>1241</v>
      </c>
      <c r="B268" s="291" t="s">
        <v>268</v>
      </c>
      <c r="C268" s="288" t="s">
        <v>1421</v>
      </c>
      <c r="D268" s="321" t="s">
        <v>1422</v>
      </c>
      <c r="E268" s="289" t="s">
        <v>1431</v>
      </c>
    </row>
    <row r="269" spans="1:5" ht="15">
      <c r="A269" s="290">
        <v>1242</v>
      </c>
      <c r="B269" s="291" t="s">
        <v>269</v>
      </c>
      <c r="C269" s="288" t="s">
        <v>1421</v>
      </c>
      <c r="D269" s="321" t="s">
        <v>1422</v>
      </c>
      <c r="E269" s="289" t="s">
        <v>1431</v>
      </c>
    </row>
    <row r="270" spans="1:5" ht="15">
      <c r="A270" s="290">
        <v>1243</v>
      </c>
      <c r="B270" s="291" t="s">
        <v>270</v>
      </c>
      <c r="C270" s="288" t="s">
        <v>1421</v>
      </c>
      <c r="D270" s="321" t="s">
        <v>1422</v>
      </c>
      <c r="E270" s="289" t="s">
        <v>1431</v>
      </c>
    </row>
    <row r="271" spans="1:5" ht="15">
      <c r="A271" s="290">
        <v>1244</v>
      </c>
      <c r="B271" s="291" t="s">
        <v>271</v>
      </c>
      <c r="C271" s="288" t="s">
        <v>1421</v>
      </c>
      <c r="D271" s="321" t="s">
        <v>1422</v>
      </c>
      <c r="E271" s="289" t="s">
        <v>1431</v>
      </c>
    </row>
    <row r="272" spans="1:5" ht="15">
      <c r="A272" s="290">
        <v>1245</v>
      </c>
      <c r="B272" s="291" t="s">
        <v>272</v>
      </c>
      <c r="C272" s="288" t="s">
        <v>1421</v>
      </c>
      <c r="D272" s="321" t="s">
        <v>1422</v>
      </c>
      <c r="E272" s="289" t="s">
        <v>1431</v>
      </c>
    </row>
    <row r="273" spans="1:5" ht="15">
      <c r="A273" s="290">
        <v>1246</v>
      </c>
      <c r="B273" s="291" t="s">
        <v>273</v>
      </c>
      <c r="C273" s="288" t="s">
        <v>1421</v>
      </c>
      <c r="D273" s="321" t="s">
        <v>1422</v>
      </c>
      <c r="E273" s="289" t="s">
        <v>1431</v>
      </c>
    </row>
    <row r="274" spans="1:5" ht="15">
      <c r="A274" s="290">
        <v>1247</v>
      </c>
      <c r="B274" s="291" t="s">
        <v>274</v>
      </c>
      <c r="C274" s="288" t="s">
        <v>1421</v>
      </c>
      <c r="D274" s="321" t="s">
        <v>1422</v>
      </c>
      <c r="E274" s="289" t="s">
        <v>1431</v>
      </c>
    </row>
    <row r="275" spans="1:5" ht="15">
      <c r="A275" s="290">
        <v>1248</v>
      </c>
      <c r="B275" s="291" t="s">
        <v>275</v>
      </c>
      <c r="C275" s="288" t="s">
        <v>1421</v>
      </c>
      <c r="D275" s="321" t="s">
        <v>1422</v>
      </c>
      <c r="E275" s="289" t="s">
        <v>1431</v>
      </c>
    </row>
    <row r="276" spans="1:5" ht="15">
      <c r="A276" s="290">
        <v>1249</v>
      </c>
      <c r="B276" s="291" t="s">
        <v>276</v>
      </c>
      <c r="C276" s="288" t="s">
        <v>1421</v>
      </c>
      <c r="D276" s="321" t="s">
        <v>1422</v>
      </c>
      <c r="E276" s="289" t="s">
        <v>1431</v>
      </c>
    </row>
    <row r="277" spans="1:5" ht="15">
      <c r="A277" s="290">
        <v>1250</v>
      </c>
      <c r="B277" s="291" t="s">
        <v>277</v>
      </c>
      <c r="C277" s="288" t="s">
        <v>1421</v>
      </c>
      <c r="D277" s="321" t="s">
        <v>1422</v>
      </c>
      <c r="E277" s="289" t="s">
        <v>1431</v>
      </c>
    </row>
    <row r="278" spans="1:5" ht="15">
      <c r="A278" s="290">
        <v>1251</v>
      </c>
      <c r="B278" s="291" t="s">
        <v>278</v>
      </c>
      <c r="C278" s="288" t="s">
        <v>1421</v>
      </c>
      <c r="D278" s="321" t="s">
        <v>1422</v>
      </c>
      <c r="E278" s="289" t="s">
        <v>1431</v>
      </c>
    </row>
    <row r="279" spans="1:5" ht="15">
      <c r="A279" s="290">
        <v>1252</v>
      </c>
      <c r="B279" s="291" t="s">
        <v>279</v>
      </c>
      <c r="C279" s="288" t="s">
        <v>1421</v>
      </c>
      <c r="D279" s="321" t="s">
        <v>1422</v>
      </c>
      <c r="E279" s="289" t="s">
        <v>1431</v>
      </c>
    </row>
    <row r="280" spans="1:5" ht="15">
      <c r="A280" s="290">
        <v>1253</v>
      </c>
      <c r="B280" s="291" t="s">
        <v>280</v>
      </c>
      <c r="C280" s="288" t="s">
        <v>1421</v>
      </c>
      <c r="D280" s="321" t="s">
        <v>1422</v>
      </c>
      <c r="E280" s="289" t="s">
        <v>1431</v>
      </c>
    </row>
    <row r="281" spans="1:5" ht="15">
      <c r="A281" s="290">
        <v>1254</v>
      </c>
      <c r="B281" s="291" t="s">
        <v>281</v>
      </c>
      <c r="C281" s="288" t="s">
        <v>1421</v>
      </c>
      <c r="D281" s="321" t="s">
        <v>1422</v>
      </c>
      <c r="E281" s="289" t="s">
        <v>1431</v>
      </c>
    </row>
    <row r="282" spans="1:5" ht="15">
      <c r="A282" s="290">
        <v>1255</v>
      </c>
      <c r="B282" s="291" t="s">
        <v>282</v>
      </c>
      <c r="C282" s="288" t="s">
        <v>1421</v>
      </c>
      <c r="D282" s="321" t="s">
        <v>1422</v>
      </c>
      <c r="E282" s="289" t="s">
        <v>1431</v>
      </c>
    </row>
    <row r="283" spans="1:5" ht="15">
      <c r="A283" s="290">
        <v>1256</v>
      </c>
      <c r="B283" s="291" t="s">
        <v>283</v>
      </c>
      <c r="C283" s="288" t="s">
        <v>1421</v>
      </c>
      <c r="D283" s="321" t="s">
        <v>1422</v>
      </c>
      <c r="E283" s="289" t="s">
        <v>1431</v>
      </c>
    </row>
    <row r="284" spans="1:5" ht="15">
      <c r="A284" s="290">
        <v>1257</v>
      </c>
      <c r="B284" s="291" t="s">
        <v>284</v>
      </c>
      <c r="C284" s="288" t="s">
        <v>1421</v>
      </c>
      <c r="D284" s="321" t="s">
        <v>1422</v>
      </c>
      <c r="E284" s="289" t="s">
        <v>1431</v>
      </c>
    </row>
    <row r="285" spans="1:5" ht="15">
      <c r="A285" s="290">
        <v>1258</v>
      </c>
      <c r="B285" s="291" t="s">
        <v>285</v>
      </c>
      <c r="C285" s="288" t="s">
        <v>1421</v>
      </c>
      <c r="D285" s="321" t="s">
        <v>1422</v>
      </c>
      <c r="E285" s="289" t="s">
        <v>1431</v>
      </c>
    </row>
    <row r="286" spans="1:5" ht="15">
      <c r="A286" s="290">
        <v>1259</v>
      </c>
      <c r="B286" s="291" t="s">
        <v>286</v>
      </c>
      <c r="C286" s="288" t="s">
        <v>1421</v>
      </c>
      <c r="D286" s="321" t="s">
        <v>1422</v>
      </c>
      <c r="E286" s="289" t="s">
        <v>1431</v>
      </c>
    </row>
    <row r="287" spans="1:5" ht="15">
      <c r="A287" s="290">
        <v>1260</v>
      </c>
      <c r="B287" s="291" t="s">
        <v>287</v>
      </c>
      <c r="C287" s="288" t="s">
        <v>1421</v>
      </c>
      <c r="D287" s="321" t="s">
        <v>1422</v>
      </c>
      <c r="E287" s="289" t="s">
        <v>1431</v>
      </c>
    </row>
    <row r="288" spans="1:5" ht="15">
      <c r="A288" s="290">
        <v>1261</v>
      </c>
      <c r="B288" s="291" t="s">
        <v>288</v>
      </c>
      <c r="C288" s="288" t="s">
        <v>1421</v>
      </c>
      <c r="D288" s="321" t="s">
        <v>1422</v>
      </c>
      <c r="E288" s="289" t="s">
        <v>1431</v>
      </c>
    </row>
    <row r="289" spans="1:5" ht="15">
      <c r="A289" s="290">
        <v>1262</v>
      </c>
      <c r="B289" s="291" t="s">
        <v>289</v>
      </c>
      <c r="C289" s="288" t="s">
        <v>1421</v>
      </c>
      <c r="D289" s="321" t="s">
        <v>1422</v>
      </c>
      <c r="E289" s="289" t="s">
        <v>1431</v>
      </c>
    </row>
    <row r="290" spans="1:5" ht="15">
      <c r="A290" s="290">
        <v>1263</v>
      </c>
      <c r="B290" s="291" t="s">
        <v>290</v>
      </c>
      <c r="C290" s="288" t="s">
        <v>1421</v>
      </c>
      <c r="D290" s="321" t="s">
        <v>1422</v>
      </c>
      <c r="E290" s="289" t="s">
        <v>1431</v>
      </c>
    </row>
    <row r="291" spans="1:5" ht="15">
      <c r="A291" s="290">
        <v>1264</v>
      </c>
      <c r="B291" s="291" t="s">
        <v>291</v>
      </c>
      <c r="C291" s="288" t="s">
        <v>1421</v>
      </c>
      <c r="D291" s="321" t="s">
        <v>1422</v>
      </c>
      <c r="E291" s="289" t="s">
        <v>1431</v>
      </c>
    </row>
    <row r="292" spans="1:5" ht="15">
      <c r="A292" s="290">
        <v>1265</v>
      </c>
      <c r="B292" s="291" t="s">
        <v>292</v>
      </c>
      <c r="C292" s="288" t="s">
        <v>1421</v>
      </c>
      <c r="D292" s="321" t="s">
        <v>1422</v>
      </c>
      <c r="E292" s="289" t="s">
        <v>1431</v>
      </c>
    </row>
    <row r="293" spans="1:5" ht="15">
      <c r="A293" s="290">
        <v>1266</v>
      </c>
      <c r="B293" s="291" t="s">
        <v>293</v>
      </c>
      <c r="C293" s="288" t="s">
        <v>1421</v>
      </c>
      <c r="D293" s="321" t="s">
        <v>1422</v>
      </c>
      <c r="E293" s="289" t="s">
        <v>1431</v>
      </c>
    </row>
    <row r="294" spans="1:5" ht="15">
      <c r="A294" s="290">
        <v>1267</v>
      </c>
      <c r="B294" s="291" t="s">
        <v>294</v>
      </c>
      <c r="C294" s="288" t="s">
        <v>1421</v>
      </c>
      <c r="D294" s="321" t="s">
        <v>1422</v>
      </c>
      <c r="E294" s="289" t="s">
        <v>1431</v>
      </c>
    </row>
    <row r="295" spans="1:5" ht="15">
      <c r="A295" s="290">
        <v>1268</v>
      </c>
      <c r="B295" s="291" t="s">
        <v>295</v>
      </c>
      <c r="C295" s="288" t="s">
        <v>1421</v>
      </c>
      <c r="D295" s="321" t="s">
        <v>1422</v>
      </c>
      <c r="E295" s="289" t="s">
        <v>1431</v>
      </c>
    </row>
    <row r="296" spans="1:5" ht="15">
      <c r="A296" s="290">
        <v>1269</v>
      </c>
      <c r="B296" s="291" t="s">
        <v>296</v>
      </c>
      <c r="C296" s="288" t="s">
        <v>1421</v>
      </c>
      <c r="D296" s="321" t="s">
        <v>1422</v>
      </c>
      <c r="E296" s="289" t="s">
        <v>1431</v>
      </c>
    </row>
    <row r="297" spans="1:5" ht="15">
      <c r="A297" s="290">
        <v>1270</v>
      </c>
      <c r="B297" s="291" t="s">
        <v>297</v>
      </c>
      <c r="C297" s="288" t="s">
        <v>1421</v>
      </c>
      <c r="D297" s="321" t="s">
        <v>1422</v>
      </c>
      <c r="E297" s="289" t="s">
        <v>1431</v>
      </c>
    </row>
    <row r="298" spans="1:5" ht="15">
      <c r="A298" s="290">
        <v>1271</v>
      </c>
      <c r="B298" s="291" t="s">
        <v>298</v>
      </c>
      <c r="C298" s="288" t="s">
        <v>1421</v>
      </c>
      <c r="D298" s="321" t="s">
        <v>1422</v>
      </c>
      <c r="E298" s="289" t="s">
        <v>1431</v>
      </c>
    </row>
    <row r="299" spans="1:5" ht="15">
      <c r="A299" s="290">
        <v>1272</v>
      </c>
      <c r="B299" s="291" t="s">
        <v>299</v>
      </c>
      <c r="C299" s="288" t="s">
        <v>1421</v>
      </c>
      <c r="D299" s="321" t="s">
        <v>1422</v>
      </c>
      <c r="E299" s="289" t="s">
        <v>1431</v>
      </c>
    </row>
    <row r="300" spans="1:5" ht="15">
      <c r="A300" s="290">
        <v>1273</v>
      </c>
      <c r="B300" s="291" t="s">
        <v>300</v>
      </c>
      <c r="C300" s="288" t="s">
        <v>1421</v>
      </c>
      <c r="D300" s="321" t="s">
        <v>1422</v>
      </c>
      <c r="E300" s="289" t="s">
        <v>1431</v>
      </c>
    </row>
    <row r="301" spans="1:5" ht="15">
      <c r="A301" s="290">
        <v>1274</v>
      </c>
      <c r="B301" s="291" t="s">
        <v>301</v>
      </c>
      <c r="C301" s="288" t="s">
        <v>1421</v>
      </c>
      <c r="D301" s="321" t="s">
        <v>1422</v>
      </c>
      <c r="E301" s="289" t="s">
        <v>1431</v>
      </c>
    </row>
    <row r="302" spans="1:5" ht="15">
      <c r="A302" s="290">
        <v>1275</v>
      </c>
      <c r="B302" s="291" t="s">
        <v>302</v>
      </c>
      <c r="C302" s="288" t="s">
        <v>1421</v>
      </c>
      <c r="D302" s="321" t="s">
        <v>1422</v>
      </c>
      <c r="E302" s="289" t="s">
        <v>1431</v>
      </c>
    </row>
    <row r="303" spans="1:5" ht="15">
      <c r="A303" s="290">
        <v>1276</v>
      </c>
      <c r="B303" s="291" t="s">
        <v>303</v>
      </c>
      <c r="C303" s="288" t="s">
        <v>1421</v>
      </c>
      <c r="D303" s="321" t="s">
        <v>1422</v>
      </c>
      <c r="E303" s="289" t="s">
        <v>1431</v>
      </c>
    </row>
    <row r="304" spans="1:5" ht="15">
      <c r="A304" s="290">
        <v>1277</v>
      </c>
      <c r="B304" s="291" t="s">
        <v>304</v>
      </c>
      <c r="C304" s="288" t="s">
        <v>1421</v>
      </c>
      <c r="D304" s="321" t="s">
        <v>1422</v>
      </c>
      <c r="E304" s="289" t="s">
        <v>1431</v>
      </c>
    </row>
    <row r="305" spans="1:5" ht="15">
      <c r="A305" s="290">
        <v>1278</v>
      </c>
      <c r="B305" s="291" t="s">
        <v>305</v>
      </c>
      <c r="C305" s="288" t="s">
        <v>1421</v>
      </c>
      <c r="D305" s="321" t="s">
        <v>1422</v>
      </c>
      <c r="E305" s="289" t="s">
        <v>1431</v>
      </c>
    </row>
    <row r="306" spans="1:5" ht="15">
      <c r="A306" s="290">
        <v>1279</v>
      </c>
      <c r="B306" s="291" t="s">
        <v>306</v>
      </c>
      <c r="C306" s="288" t="s">
        <v>1421</v>
      </c>
      <c r="D306" s="321" t="s">
        <v>1422</v>
      </c>
      <c r="E306" s="289" t="s">
        <v>1431</v>
      </c>
    </row>
    <row r="307" spans="1:5" ht="15">
      <c r="A307" s="290">
        <v>1280</v>
      </c>
      <c r="B307" s="291" t="s">
        <v>307</v>
      </c>
      <c r="C307" s="288" t="s">
        <v>1421</v>
      </c>
      <c r="D307" s="321" t="s">
        <v>1422</v>
      </c>
      <c r="E307" s="289" t="s">
        <v>1431</v>
      </c>
    </row>
    <row r="308" spans="1:5" ht="15">
      <c r="A308" s="290">
        <v>1281</v>
      </c>
      <c r="B308" s="291" t="s">
        <v>308</v>
      </c>
      <c r="C308" s="288" t="s">
        <v>1421</v>
      </c>
      <c r="D308" s="321" t="s">
        <v>1422</v>
      </c>
      <c r="E308" s="289" t="s">
        <v>1431</v>
      </c>
    </row>
    <row r="309" spans="1:5" ht="15">
      <c r="A309" s="290">
        <v>1282</v>
      </c>
      <c r="B309" s="291" t="s">
        <v>309</v>
      </c>
      <c r="C309" s="288" t="s">
        <v>1421</v>
      </c>
      <c r="D309" s="321" t="s">
        <v>1422</v>
      </c>
      <c r="E309" s="289" t="s">
        <v>1431</v>
      </c>
    </row>
    <row r="310" spans="1:5" ht="15">
      <c r="A310" s="290">
        <v>1283</v>
      </c>
      <c r="B310" s="291" t="s">
        <v>310</v>
      </c>
      <c r="C310" s="288" t="s">
        <v>1421</v>
      </c>
      <c r="D310" s="321" t="s">
        <v>1422</v>
      </c>
      <c r="E310" s="289" t="s">
        <v>1431</v>
      </c>
    </row>
    <row r="311" spans="1:5" ht="15">
      <c r="A311" s="290">
        <v>1284</v>
      </c>
      <c r="B311" s="291" t="s">
        <v>311</v>
      </c>
      <c r="C311" s="288" t="s">
        <v>1421</v>
      </c>
      <c r="D311" s="321" t="s">
        <v>1422</v>
      </c>
      <c r="E311" s="289" t="s">
        <v>1431</v>
      </c>
    </row>
    <row r="312" spans="1:5" ht="15">
      <c r="A312" s="290">
        <v>1285</v>
      </c>
      <c r="B312" s="291" t="s">
        <v>312</v>
      </c>
      <c r="C312" s="288" t="s">
        <v>1421</v>
      </c>
      <c r="D312" s="321" t="s">
        <v>1422</v>
      </c>
      <c r="E312" s="289" t="s">
        <v>1431</v>
      </c>
    </row>
    <row r="313" spans="1:5" ht="15">
      <c r="A313" s="290">
        <v>1286</v>
      </c>
      <c r="B313" s="291" t="s">
        <v>313</v>
      </c>
      <c r="C313" s="288" t="s">
        <v>1421</v>
      </c>
      <c r="D313" s="321" t="s">
        <v>1422</v>
      </c>
      <c r="E313" s="289" t="s">
        <v>1431</v>
      </c>
    </row>
    <row r="314" spans="1:5" ht="15">
      <c r="A314" s="290">
        <v>1287</v>
      </c>
      <c r="B314" s="291" t="s">
        <v>314</v>
      </c>
      <c r="C314" s="288" t="s">
        <v>1421</v>
      </c>
      <c r="D314" s="321" t="s">
        <v>1422</v>
      </c>
      <c r="E314" s="289" t="s">
        <v>1431</v>
      </c>
    </row>
    <row r="315" spans="1:5" ht="15">
      <c r="A315" s="290">
        <v>1301</v>
      </c>
      <c r="B315" s="291" t="s">
        <v>315</v>
      </c>
      <c r="C315" s="288" t="s">
        <v>1421</v>
      </c>
      <c r="D315" s="321" t="s">
        <v>1422</v>
      </c>
      <c r="E315" s="289" t="s">
        <v>1431</v>
      </c>
    </row>
    <row r="316" spans="1:5" ht="15">
      <c r="A316" s="290">
        <v>1302</v>
      </c>
      <c r="B316" s="291" t="s">
        <v>316</v>
      </c>
      <c r="C316" s="288" t="s">
        <v>1421</v>
      </c>
      <c r="D316" s="321" t="s">
        <v>1422</v>
      </c>
      <c r="E316" s="289" t="s">
        <v>1431</v>
      </c>
    </row>
    <row r="317" spans="1:5" ht="15">
      <c r="A317" s="290">
        <v>1303</v>
      </c>
      <c r="B317" s="291" t="s">
        <v>317</v>
      </c>
      <c r="C317" s="288" t="s">
        <v>1421</v>
      </c>
      <c r="D317" s="321" t="s">
        <v>1422</v>
      </c>
      <c r="E317" s="289" t="s">
        <v>1431</v>
      </c>
    </row>
    <row r="318" spans="1:5" ht="15">
      <c r="A318" s="290">
        <v>1304</v>
      </c>
      <c r="B318" s="291" t="s">
        <v>318</v>
      </c>
      <c r="C318" s="288" t="s">
        <v>1421</v>
      </c>
      <c r="D318" s="321" t="s">
        <v>1422</v>
      </c>
      <c r="E318" s="289" t="s">
        <v>1431</v>
      </c>
    </row>
    <row r="319" spans="1:5" ht="15">
      <c r="A319" s="290">
        <v>1305</v>
      </c>
      <c r="B319" s="291" t="s">
        <v>319</v>
      </c>
      <c r="C319" s="288" t="s">
        <v>1421</v>
      </c>
      <c r="D319" s="321" t="s">
        <v>1422</v>
      </c>
      <c r="E319" s="289" t="s">
        <v>1431</v>
      </c>
    </row>
    <row r="320" spans="1:5" ht="15">
      <c r="A320" s="290">
        <v>1306</v>
      </c>
      <c r="B320" s="291" t="s">
        <v>320</v>
      </c>
      <c r="C320" s="288" t="s">
        <v>1421</v>
      </c>
      <c r="D320" s="321" t="s">
        <v>1422</v>
      </c>
      <c r="E320" s="289" t="s">
        <v>1431</v>
      </c>
    </row>
    <row r="321" spans="1:5" ht="15">
      <c r="A321" s="290">
        <v>1307</v>
      </c>
      <c r="B321" s="291" t="s">
        <v>321</v>
      </c>
      <c r="C321" s="288" t="s">
        <v>1421</v>
      </c>
      <c r="D321" s="321" t="s">
        <v>1422</v>
      </c>
      <c r="E321" s="289" t="s">
        <v>1431</v>
      </c>
    </row>
    <row r="322" spans="1:5" ht="15">
      <c r="A322" s="290">
        <v>1308</v>
      </c>
      <c r="B322" s="291" t="s">
        <v>322</v>
      </c>
      <c r="C322" s="288" t="s">
        <v>1421</v>
      </c>
      <c r="D322" s="321" t="s">
        <v>1422</v>
      </c>
      <c r="E322" s="289" t="s">
        <v>1431</v>
      </c>
    </row>
    <row r="323" spans="1:5" ht="15">
      <c r="A323" s="290">
        <v>1309</v>
      </c>
      <c r="B323" s="291" t="s">
        <v>323</v>
      </c>
      <c r="C323" s="288" t="s">
        <v>1421</v>
      </c>
      <c r="D323" s="321" t="s">
        <v>1422</v>
      </c>
      <c r="E323" s="289" t="s">
        <v>1431</v>
      </c>
    </row>
    <row r="324" spans="1:5" ht="15">
      <c r="A324" s="290">
        <v>1310</v>
      </c>
      <c r="B324" s="291" t="s">
        <v>324</v>
      </c>
      <c r="C324" s="288" t="s">
        <v>1421</v>
      </c>
      <c r="D324" s="321" t="s">
        <v>1422</v>
      </c>
      <c r="E324" s="289" t="s">
        <v>1431</v>
      </c>
    </row>
    <row r="325" spans="1:5" ht="15">
      <c r="A325" s="290">
        <v>1311</v>
      </c>
      <c r="B325" s="291" t="s">
        <v>325</v>
      </c>
      <c r="C325" s="288" t="s">
        <v>1421</v>
      </c>
      <c r="D325" s="321" t="s">
        <v>1422</v>
      </c>
      <c r="E325" s="289" t="s">
        <v>1431</v>
      </c>
    </row>
    <row r="326" spans="1:5" ht="15">
      <c r="A326" s="290">
        <v>1312</v>
      </c>
      <c r="B326" s="291" t="s">
        <v>326</v>
      </c>
      <c r="C326" s="288" t="s">
        <v>1421</v>
      </c>
      <c r="D326" s="321" t="s">
        <v>1422</v>
      </c>
      <c r="E326" s="289" t="s">
        <v>1431</v>
      </c>
    </row>
    <row r="327" spans="1:5" ht="15">
      <c r="A327" s="290">
        <v>1313</v>
      </c>
      <c r="B327" s="291" t="s">
        <v>327</v>
      </c>
      <c r="C327" s="288" t="s">
        <v>1421</v>
      </c>
      <c r="D327" s="321" t="s">
        <v>1422</v>
      </c>
      <c r="E327" s="289" t="s">
        <v>1431</v>
      </c>
    </row>
    <row r="328" spans="1:5" ht="15">
      <c r="A328" s="290">
        <v>1314</v>
      </c>
      <c r="B328" s="291" t="s">
        <v>328</v>
      </c>
      <c r="C328" s="288" t="s">
        <v>1421</v>
      </c>
      <c r="D328" s="321" t="s">
        <v>1422</v>
      </c>
      <c r="E328" s="289" t="s">
        <v>1431</v>
      </c>
    </row>
    <row r="329" spans="1:5" ht="15">
      <c r="A329" s="290">
        <v>1315</v>
      </c>
      <c r="B329" s="291" t="s">
        <v>329</v>
      </c>
      <c r="C329" s="288" t="s">
        <v>1421</v>
      </c>
      <c r="D329" s="321" t="s">
        <v>1422</v>
      </c>
      <c r="E329" s="289" t="s">
        <v>1431</v>
      </c>
    </row>
    <row r="330" spans="1:5" ht="15">
      <c r="A330" s="290">
        <v>1316</v>
      </c>
      <c r="B330" s="291" t="s">
        <v>330</v>
      </c>
      <c r="C330" s="288" t="s">
        <v>1421</v>
      </c>
      <c r="D330" s="321" t="s">
        <v>1422</v>
      </c>
      <c r="E330" s="289" t="s">
        <v>1431</v>
      </c>
    </row>
    <row r="331" spans="1:5" ht="15">
      <c r="A331" s="290">
        <v>1317</v>
      </c>
      <c r="B331" s="291" t="s">
        <v>331</v>
      </c>
      <c r="C331" s="288" t="s">
        <v>1421</v>
      </c>
      <c r="D331" s="321" t="s">
        <v>1422</v>
      </c>
      <c r="E331" s="289" t="s">
        <v>1431</v>
      </c>
    </row>
    <row r="332" spans="1:5" ht="15">
      <c r="A332" s="290">
        <v>1318</v>
      </c>
      <c r="B332" s="291" t="s">
        <v>332</v>
      </c>
      <c r="C332" s="288" t="s">
        <v>1421</v>
      </c>
      <c r="D332" s="321" t="s">
        <v>1422</v>
      </c>
      <c r="E332" s="289" t="s">
        <v>1431</v>
      </c>
    </row>
    <row r="333" spans="1:5" ht="15">
      <c r="A333" s="290">
        <v>1319</v>
      </c>
      <c r="B333" s="291" t="s">
        <v>333</v>
      </c>
      <c r="C333" s="288" t="s">
        <v>1421</v>
      </c>
      <c r="D333" s="321" t="s">
        <v>1422</v>
      </c>
      <c r="E333" s="289" t="s">
        <v>1431</v>
      </c>
    </row>
    <row r="334" spans="1:5" ht="15">
      <c r="A334" s="290">
        <v>1320</v>
      </c>
      <c r="B334" s="291" t="s">
        <v>334</v>
      </c>
      <c r="C334" s="288" t="s">
        <v>1421</v>
      </c>
      <c r="D334" s="321" t="s">
        <v>1422</v>
      </c>
      <c r="E334" s="289" t="s">
        <v>1431</v>
      </c>
    </row>
    <row r="335" spans="1:5" ht="15">
      <c r="A335" s="290">
        <v>1321</v>
      </c>
      <c r="B335" s="291" t="s">
        <v>335</v>
      </c>
      <c r="C335" s="288" t="s">
        <v>1421</v>
      </c>
      <c r="D335" s="321" t="s">
        <v>1422</v>
      </c>
      <c r="E335" s="289" t="s">
        <v>1431</v>
      </c>
    </row>
    <row r="336" spans="1:5" ht="15">
      <c r="A336" s="290">
        <v>1322</v>
      </c>
      <c r="B336" s="291" t="s">
        <v>336</v>
      </c>
      <c r="C336" s="288" t="s">
        <v>1421</v>
      </c>
      <c r="D336" s="321" t="s">
        <v>1422</v>
      </c>
      <c r="E336" s="289" t="s">
        <v>1431</v>
      </c>
    </row>
    <row r="337" spans="1:5" ht="15">
      <c r="A337" s="290">
        <v>1323</v>
      </c>
      <c r="B337" s="291" t="s">
        <v>337</v>
      </c>
      <c r="C337" s="288" t="s">
        <v>1421</v>
      </c>
      <c r="D337" s="321" t="s">
        <v>1422</v>
      </c>
      <c r="E337" s="289" t="s">
        <v>1431</v>
      </c>
    </row>
    <row r="338" spans="1:5" ht="15">
      <c r="A338" s="290">
        <v>1324</v>
      </c>
      <c r="B338" s="291" t="s">
        <v>338</v>
      </c>
      <c r="C338" s="288" t="s">
        <v>1421</v>
      </c>
      <c r="D338" s="321" t="s">
        <v>1422</v>
      </c>
      <c r="E338" s="289" t="s">
        <v>1431</v>
      </c>
    </row>
    <row r="339" spans="1:5" ht="15">
      <c r="A339" s="290">
        <v>1325</v>
      </c>
      <c r="B339" s="291" t="s">
        <v>339</v>
      </c>
      <c r="C339" s="288" t="s">
        <v>1421</v>
      </c>
      <c r="D339" s="321" t="s">
        <v>1422</v>
      </c>
      <c r="E339" s="289" t="s">
        <v>1431</v>
      </c>
    </row>
    <row r="340" spans="1:5" ht="15">
      <c r="A340" s="290">
        <v>1326</v>
      </c>
      <c r="B340" s="291" t="s">
        <v>340</v>
      </c>
      <c r="C340" s="288" t="s">
        <v>1421</v>
      </c>
      <c r="D340" s="321" t="s">
        <v>1422</v>
      </c>
      <c r="E340" s="289" t="s">
        <v>1431</v>
      </c>
    </row>
    <row r="341" spans="1:5" ht="15">
      <c r="A341" s="290">
        <v>1327</v>
      </c>
      <c r="B341" s="291" t="s">
        <v>341</v>
      </c>
      <c r="C341" s="288" t="s">
        <v>1421</v>
      </c>
      <c r="D341" s="321" t="s">
        <v>1422</v>
      </c>
      <c r="E341" s="289" t="s">
        <v>1431</v>
      </c>
    </row>
    <row r="342" spans="1:5" ht="15">
      <c r="A342" s="290">
        <v>1328</v>
      </c>
      <c r="B342" s="291" t="s">
        <v>342</v>
      </c>
      <c r="C342" s="288" t="s">
        <v>1421</v>
      </c>
      <c r="D342" s="321" t="s">
        <v>1422</v>
      </c>
      <c r="E342" s="289" t="s">
        <v>1431</v>
      </c>
    </row>
    <row r="343" spans="1:5" ht="15">
      <c r="A343" s="290">
        <v>1329</v>
      </c>
      <c r="B343" s="291" t="s">
        <v>343</v>
      </c>
      <c r="C343" s="288" t="s">
        <v>1421</v>
      </c>
      <c r="D343" s="321" t="s">
        <v>1422</v>
      </c>
      <c r="E343" s="289" t="s">
        <v>1431</v>
      </c>
    </row>
    <row r="344" spans="1:5" ht="15">
      <c r="A344" s="290">
        <v>1330</v>
      </c>
      <c r="B344" s="291" t="s">
        <v>344</v>
      </c>
      <c r="C344" s="288" t="s">
        <v>1421</v>
      </c>
      <c r="D344" s="321" t="s">
        <v>1422</v>
      </c>
      <c r="E344" s="289" t="s">
        <v>1431</v>
      </c>
    </row>
    <row r="345" spans="1:5" ht="15">
      <c r="A345" s="290">
        <v>1331</v>
      </c>
      <c r="B345" s="291" t="s">
        <v>345</v>
      </c>
      <c r="C345" s="288" t="s">
        <v>1421</v>
      </c>
      <c r="D345" s="321" t="s">
        <v>1422</v>
      </c>
      <c r="E345" s="289" t="s">
        <v>1431</v>
      </c>
    </row>
    <row r="346" spans="1:5" ht="15">
      <c r="A346" s="290">
        <v>1332</v>
      </c>
      <c r="B346" s="291" t="s">
        <v>346</v>
      </c>
      <c r="C346" s="288" t="s">
        <v>1421</v>
      </c>
      <c r="D346" s="321" t="s">
        <v>1422</v>
      </c>
      <c r="E346" s="289" t="s">
        <v>1431</v>
      </c>
    </row>
    <row r="347" spans="1:5" ht="15">
      <c r="A347" s="290">
        <v>1333</v>
      </c>
      <c r="B347" s="291" t="s">
        <v>347</v>
      </c>
      <c r="C347" s="288" t="s">
        <v>1421</v>
      </c>
      <c r="D347" s="321" t="s">
        <v>1422</v>
      </c>
      <c r="E347" s="289" t="s">
        <v>1431</v>
      </c>
    </row>
    <row r="348" spans="1:5" ht="15">
      <c r="A348" s="290">
        <v>1334</v>
      </c>
      <c r="B348" s="291" t="s">
        <v>348</v>
      </c>
      <c r="C348" s="288" t="s">
        <v>1421</v>
      </c>
      <c r="D348" s="321" t="s">
        <v>1422</v>
      </c>
      <c r="E348" s="289" t="s">
        <v>1431</v>
      </c>
    </row>
    <row r="349" spans="1:5" ht="15">
      <c r="A349" s="290">
        <v>1335</v>
      </c>
      <c r="B349" s="291" t="s">
        <v>349</v>
      </c>
      <c r="C349" s="288" t="s">
        <v>1421</v>
      </c>
      <c r="D349" s="321" t="s">
        <v>1422</v>
      </c>
      <c r="E349" s="289" t="s">
        <v>1431</v>
      </c>
    </row>
    <row r="350" spans="1:5" ht="15">
      <c r="A350" s="290">
        <v>1336</v>
      </c>
      <c r="B350" s="291" t="s">
        <v>350</v>
      </c>
      <c r="C350" s="288" t="s">
        <v>1421</v>
      </c>
      <c r="D350" s="321" t="s">
        <v>1422</v>
      </c>
      <c r="E350" s="289" t="s">
        <v>1431</v>
      </c>
    </row>
    <row r="351" spans="1:5" ht="15">
      <c r="A351" s="290">
        <v>1337</v>
      </c>
      <c r="B351" s="291" t="s">
        <v>351</v>
      </c>
      <c r="C351" s="288" t="s">
        <v>1421</v>
      </c>
      <c r="D351" s="321" t="s">
        <v>1422</v>
      </c>
      <c r="E351" s="289" t="s">
        <v>1431</v>
      </c>
    </row>
    <row r="352" spans="1:5" ht="15">
      <c r="A352" s="290">
        <v>1338</v>
      </c>
      <c r="B352" s="291" t="s">
        <v>352</v>
      </c>
      <c r="C352" s="288" t="s">
        <v>1421</v>
      </c>
      <c r="D352" s="321" t="s">
        <v>1422</v>
      </c>
      <c r="E352" s="289" t="s">
        <v>1431</v>
      </c>
    </row>
    <row r="353" spans="1:5" ht="15">
      <c r="A353" s="290">
        <v>1339</v>
      </c>
      <c r="B353" s="291" t="s">
        <v>353</v>
      </c>
      <c r="C353" s="288" t="s">
        <v>1421</v>
      </c>
      <c r="D353" s="321" t="s">
        <v>1422</v>
      </c>
      <c r="E353" s="289" t="s">
        <v>1431</v>
      </c>
    </row>
    <row r="354" spans="1:5" ht="15">
      <c r="A354" s="290">
        <v>1340</v>
      </c>
      <c r="B354" s="291" t="s">
        <v>354</v>
      </c>
      <c r="C354" s="288" t="s">
        <v>1421</v>
      </c>
      <c r="D354" s="321" t="s">
        <v>1422</v>
      </c>
      <c r="E354" s="289" t="s">
        <v>1431</v>
      </c>
    </row>
    <row r="355" spans="1:5" ht="15">
      <c r="A355" s="290">
        <v>1341</v>
      </c>
      <c r="B355" s="291" t="s">
        <v>355</v>
      </c>
      <c r="C355" s="288" t="s">
        <v>1421</v>
      </c>
      <c r="D355" s="321" t="s">
        <v>1422</v>
      </c>
      <c r="E355" s="289" t="s">
        <v>1431</v>
      </c>
    </row>
    <row r="356" spans="1:5" ht="15">
      <c r="A356" s="290">
        <v>1342</v>
      </c>
      <c r="B356" s="291" t="s">
        <v>356</v>
      </c>
      <c r="C356" s="288" t="s">
        <v>1421</v>
      </c>
      <c r="D356" s="321" t="s">
        <v>1422</v>
      </c>
      <c r="E356" s="289" t="s">
        <v>1431</v>
      </c>
    </row>
    <row r="357" spans="1:5" ht="15">
      <c r="A357" s="290">
        <v>1343</v>
      </c>
      <c r="B357" s="291" t="s">
        <v>357</v>
      </c>
      <c r="C357" s="288" t="s">
        <v>1421</v>
      </c>
      <c r="D357" s="321" t="s">
        <v>1422</v>
      </c>
      <c r="E357" s="289" t="s">
        <v>1431</v>
      </c>
    </row>
    <row r="358" spans="1:5" ht="15">
      <c r="A358" s="290">
        <v>1344</v>
      </c>
      <c r="B358" s="291" t="s">
        <v>358</v>
      </c>
      <c r="C358" s="288" t="s">
        <v>1421</v>
      </c>
      <c r="D358" s="321" t="s">
        <v>1422</v>
      </c>
      <c r="E358" s="289" t="s">
        <v>1431</v>
      </c>
    </row>
    <row r="359" spans="1:5" ht="15">
      <c r="A359" s="290">
        <v>1345</v>
      </c>
      <c r="B359" s="291" t="s">
        <v>359</v>
      </c>
      <c r="C359" s="288" t="s">
        <v>1421</v>
      </c>
      <c r="D359" s="321" t="s">
        <v>1422</v>
      </c>
      <c r="E359" s="289" t="s">
        <v>1431</v>
      </c>
    </row>
    <row r="360" spans="1:5" ht="15">
      <c r="A360" s="290">
        <v>1346</v>
      </c>
      <c r="B360" s="291" t="s">
        <v>360</v>
      </c>
      <c r="C360" s="288" t="s">
        <v>1421</v>
      </c>
      <c r="D360" s="321" t="s">
        <v>1422</v>
      </c>
      <c r="E360" s="289" t="s">
        <v>1431</v>
      </c>
    </row>
    <row r="361" spans="1:5" ht="15">
      <c r="A361" s="290">
        <v>1347</v>
      </c>
      <c r="B361" s="291" t="s">
        <v>361</v>
      </c>
      <c r="C361" s="288" t="s">
        <v>1421</v>
      </c>
      <c r="D361" s="321" t="s">
        <v>1422</v>
      </c>
      <c r="E361" s="289" t="s">
        <v>1431</v>
      </c>
    </row>
    <row r="362" spans="1:5" ht="15">
      <c r="A362" s="290">
        <v>1401</v>
      </c>
      <c r="B362" s="291" t="s">
        <v>362</v>
      </c>
      <c r="C362" s="288" t="s">
        <v>1421</v>
      </c>
      <c r="D362" s="321" t="s">
        <v>1422</v>
      </c>
      <c r="E362" s="289" t="s">
        <v>1431</v>
      </c>
    </row>
    <row r="363" spans="1:5" ht="15">
      <c r="A363" s="290">
        <v>1402</v>
      </c>
      <c r="B363" s="291" t="s">
        <v>363</v>
      </c>
      <c r="C363" s="288" t="s">
        <v>1421</v>
      </c>
      <c r="D363" s="321" t="s">
        <v>1422</v>
      </c>
      <c r="E363" s="289" t="s">
        <v>1431</v>
      </c>
    </row>
    <row r="364" spans="1:5" ht="15">
      <c r="A364" s="290">
        <v>1403</v>
      </c>
      <c r="B364" s="291" t="s">
        <v>1388</v>
      </c>
      <c r="C364" s="288" t="s">
        <v>1421</v>
      </c>
      <c r="D364" s="321" t="s">
        <v>1422</v>
      </c>
      <c r="E364" s="289" t="s">
        <v>1431</v>
      </c>
    </row>
    <row r="365" spans="1:5" ht="15">
      <c r="A365" s="290">
        <v>1404</v>
      </c>
      <c r="B365" s="291" t="s">
        <v>364</v>
      </c>
      <c r="C365" s="288" t="s">
        <v>1421</v>
      </c>
      <c r="D365" s="321" t="s">
        <v>1422</v>
      </c>
      <c r="E365" s="289" t="s">
        <v>1431</v>
      </c>
    </row>
    <row r="366" spans="1:5" ht="15">
      <c r="A366" s="290">
        <v>1405</v>
      </c>
      <c r="B366" s="291" t="s">
        <v>365</v>
      </c>
      <c r="C366" s="288" t="s">
        <v>1421</v>
      </c>
      <c r="D366" s="321" t="s">
        <v>1422</v>
      </c>
      <c r="E366" s="289" t="s">
        <v>1431</v>
      </c>
    </row>
    <row r="367" spans="1:5" ht="15">
      <c r="A367" s="290">
        <v>1406</v>
      </c>
      <c r="B367" s="291" t="s">
        <v>366</v>
      </c>
      <c r="C367" s="288" t="s">
        <v>1421</v>
      </c>
      <c r="D367" s="321" t="s">
        <v>1422</v>
      </c>
      <c r="E367" s="289" t="s">
        <v>1431</v>
      </c>
    </row>
    <row r="368" spans="1:5" ht="15">
      <c r="A368" s="290">
        <v>1407</v>
      </c>
      <c r="B368" s="291" t="s">
        <v>367</v>
      </c>
      <c r="C368" s="288" t="s">
        <v>1421</v>
      </c>
      <c r="D368" s="321" t="s">
        <v>1422</v>
      </c>
      <c r="E368" s="289" t="s">
        <v>1431</v>
      </c>
    </row>
    <row r="369" spans="1:5" ht="15">
      <c r="A369" s="290">
        <v>1408</v>
      </c>
      <c r="B369" s="291" t="s">
        <v>368</v>
      </c>
      <c r="C369" s="288" t="s">
        <v>1421</v>
      </c>
      <c r="D369" s="321" t="s">
        <v>1422</v>
      </c>
      <c r="E369" s="289" t="s">
        <v>1431</v>
      </c>
    </row>
    <row r="370" spans="1:5" ht="15">
      <c r="A370" s="290">
        <v>1409</v>
      </c>
      <c r="B370" s="291" t="s">
        <v>369</v>
      </c>
      <c r="C370" s="288" t="s">
        <v>1421</v>
      </c>
      <c r="D370" s="321" t="s">
        <v>1422</v>
      </c>
      <c r="E370" s="289" t="s">
        <v>1431</v>
      </c>
    </row>
    <row r="371" spans="1:5" ht="15">
      <c r="A371" s="290">
        <v>1410</v>
      </c>
      <c r="B371" s="291" t="s">
        <v>370</v>
      </c>
      <c r="C371" s="288" t="s">
        <v>1421</v>
      </c>
      <c r="D371" s="321" t="s">
        <v>1422</v>
      </c>
      <c r="E371" s="289" t="s">
        <v>1431</v>
      </c>
    </row>
    <row r="372" spans="1:5" ht="15">
      <c r="A372" s="290">
        <v>1411</v>
      </c>
      <c r="B372" s="291" t="s">
        <v>371</v>
      </c>
      <c r="C372" s="288" t="s">
        <v>1421</v>
      </c>
      <c r="D372" s="321" t="s">
        <v>1422</v>
      </c>
      <c r="E372" s="289" t="s">
        <v>1431</v>
      </c>
    </row>
    <row r="373" spans="1:5" ht="15">
      <c r="A373" s="290">
        <v>1412</v>
      </c>
      <c r="B373" s="291" t="s">
        <v>372</v>
      </c>
      <c r="C373" s="288" t="s">
        <v>1421</v>
      </c>
      <c r="D373" s="321" t="s">
        <v>1422</v>
      </c>
      <c r="E373" s="289" t="s">
        <v>1431</v>
      </c>
    </row>
    <row r="374" spans="1:5" ht="15">
      <c r="A374" s="290">
        <v>1413</v>
      </c>
      <c r="B374" s="291" t="s">
        <v>345</v>
      </c>
      <c r="C374" s="288" t="s">
        <v>1421</v>
      </c>
      <c r="D374" s="321" t="s">
        <v>1422</v>
      </c>
      <c r="E374" s="289" t="s">
        <v>1431</v>
      </c>
    </row>
    <row r="375" spans="1:5" ht="15">
      <c r="A375" s="290">
        <v>1414</v>
      </c>
      <c r="B375" s="291" t="s">
        <v>373</v>
      </c>
      <c r="C375" s="288" t="s">
        <v>1421</v>
      </c>
      <c r="D375" s="321" t="s">
        <v>1422</v>
      </c>
      <c r="E375" s="289" t="s">
        <v>1431</v>
      </c>
    </row>
    <row r="376" spans="1:5" ht="15">
      <c r="A376" s="290">
        <v>1415</v>
      </c>
      <c r="B376" s="291" t="s">
        <v>374</v>
      </c>
      <c r="C376" s="288" t="s">
        <v>1421</v>
      </c>
      <c r="D376" s="321" t="s">
        <v>1422</v>
      </c>
      <c r="E376" s="289" t="s">
        <v>1431</v>
      </c>
    </row>
    <row r="377" spans="1:5" ht="15">
      <c r="A377" s="290">
        <v>1416</v>
      </c>
      <c r="B377" s="291" t="s">
        <v>375</v>
      </c>
      <c r="C377" s="288" t="s">
        <v>1421</v>
      </c>
      <c r="D377" s="321" t="s">
        <v>1422</v>
      </c>
      <c r="E377" s="289" t="s">
        <v>1431</v>
      </c>
    </row>
    <row r="378" spans="1:5" ht="15">
      <c r="A378" s="290">
        <v>1417</v>
      </c>
      <c r="B378" s="291" t="s">
        <v>376</v>
      </c>
      <c r="C378" s="288" t="s">
        <v>1421</v>
      </c>
      <c r="D378" s="321" t="s">
        <v>1422</v>
      </c>
      <c r="E378" s="289" t="s">
        <v>1431</v>
      </c>
    </row>
    <row r="379" spans="1:5" ht="15">
      <c r="A379" s="290">
        <v>1418</v>
      </c>
      <c r="B379" s="291" t="s">
        <v>377</v>
      </c>
      <c r="C379" s="288" t="s">
        <v>1421</v>
      </c>
      <c r="D379" s="321" t="s">
        <v>1422</v>
      </c>
      <c r="E379" s="289" t="s">
        <v>1431</v>
      </c>
    </row>
    <row r="380" spans="1:5" ht="15">
      <c r="A380" s="290">
        <v>1419</v>
      </c>
      <c r="B380" s="291" t="s">
        <v>378</v>
      </c>
      <c r="C380" s="288" t="s">
        <v>1421</v>
      </c>
      <c r="D380" s="321" t="s">
        <v>1422</v>
      </c>
      <c r="E380" s="289" t="s">
        <v>1431</v>
      </c>
    </row>
    <row r="381" spans="1:5" ht="15">
      <c r="A381" s="290">
        <v>1420</v>
      </c>
      <c r="B381" s="291" t="s">
        <v>379</v>
      </c>
      <c r="C381" s="288" t="s">
        <v>1421</v>
      </c>
      <c r="D381" s="321" t="s">
        <v>1422</v>
      </c>
      <c r="E381" s="289" t="s">
        <v>1431</v>
      </c>
    </row>
    <row r="382" spans="1:5" ht="15">
      <c r="A382" s="290">
        <v>1421</v>
      </c>
      <c r="B382" s="291" t="s">
        <v>380</v>
      </c>
      <c r="C382" s="288" t="s">
        <v>1421</v>
      </c>
      <c r="D382" s="321" t="s">
        <v>1422</v>
      </c>
      <c r="E382" s="289" t="s">
        <v>1431</v>
      </c>
    </row>
    <row r="383" spans="1:5" ht="15">
      <c r="A383" s="290">
        <v>1422</v>
      </c>
      <c r="B383" s="291" t="s">
        <v>381</v>
      </c>
      <c r="C383" s="288" t="s">
        <v>1421</v>
      </c>
      <c r="D383" s="321" t="s">
        <v>1422</v>
      </c>
      <c r="E383" s="289" t="s">
        <v>1431</v>
      </c>
    </row>
    <row r="384" spans="1:5" ht="15">
      <c r="A384" s="290">
        <v>1423</v>
      </c>
      <c r="B384" s="291" t="s">
        <v>382</v>
      </c>
      <c r="C384" s="288" t="s">
        <v>1421</v>
      </c>
      <c r="D384" s="321" t="s">
        <v>1422</v>
      </c>
      <c r="E384" s="289" t="s">
        <v>1431</v>
      </c>
    </row>
    <row r="385" spans="1:5" ht="15">
      <c r="A385" s="290">
        <v>1424</v>
      </c>
      <c r="B385" s="291" t="s">
        <v>383</v>
      </c>
      <c r="C385" s="288" t="s">
        <v>1421</v>
      </c>
      <c r="D385" s="321" t="s">
        <v>1422</v>
      </c>
      <c r="E385" s="289" t="s">
        <v>1431</v>
      </c>
    </row>
    <row r="386" spans="1:5" ht="15">
      <c r="A386" s="290">
        <v>1425</v>
      </c>
      <c r="B386" s="291" t="s">
        <v>384</v>
      </c>
      <c r="C386" s="288" t="s">
        <v>1421</v>
      </c>
      <c r="D386" s="321" t="s">
        <v>1422</v>
      </c>
      <c r="E386" s="289" t="s">
        <v>1431</v>
      </c>
    </row>
    <row r="387" spans="1:5" ht="15">
      <c r="A387" s="290">
        <v>1426</v>
      </c>
      <c r="B387" s="291" t="s">
        <v>385</v>
      </c>
      <c r="C387" s="288" t="s">
        <v>1421</v>
      </c>
      <c r="D387" s="321" t="s">
        <v>1422</v>
      </c>
      <c r="E387" s="289" t="s">
        <v>1431</v>
      </c>
    </row>
    <row r="388" spans="1:5" ht="15">
      <c r="A388" s="290">
        <v>1427</v>
      </c>
      <c r="B388" s="291" t="s">
        <v>386</v>
      </c>
      <c r="C388" s="288" t="s">
        <v>1421</v>
      </c>
      <c r="D388" s="321" t="s">
        <v>1422</v>
      </c>
      <c r="E388" s="289" t="s">
        <v>1431</v>
      </c>
    </row>
    <row r="389" spans="1:5" ht="15">
      <c r="A389" s="290">
        <v>1428</v>
      </c>
      <c r="B389" s="291" t="s">
        <v>1389</v>
      </c>
      <c r="C389" s="288" t="s">
        <v>1421</v>
      </c>
      <c r="D389" s="321" t="s">
        <v>1422</v>
      </c>
      <c r="E389" s="289" t="s">
        <v>1431</v>
      </c>
    </row>
    <row r="390" spans="1:5" ht="15">
      <c r="A390" s="290">
        <v>1429</v>
      </c>
      <c r="B390" s="291" t="s">
        <v>387</v>
      </c>
      <c r="C390" s="288" t="s">
        <v>1421</v>
      </c>
      <c r="D390" s="321" t="s">
        <v>1422</v>
      </c>
      <c r="E390" s="289" t="s">
        <v>1431</v>
      </c>
    </row>
    <row r="391" spans="1:5" ht="15">
      <c r="A391" s="290">
        <v>1430</v>
      </c>
      <c r="B391" s="291" t="s">
        <v>388</v>
      </c>
      <c r="C391" s="288" t="s">
        <v>1421</v>
      </c>
      <c r="D391" s="321" t="s">
        <v>1422</v>
      </c>
      <c r="E391" s="289" t="s">
        <v>1431</v>
      </c>
    </row>
    <row r="392" spans="1:5" ht="15">
      <c r="A392" s="290">
        <v>1431</v>
      </c>
      <c r="B392" s="291" t="s">
        <v>389</v>
      </c>
      <c r="C392" s="288" t="s">
        <v>1421</v>
      </c>
      <c r="D392" s="321" t="s">
        <v>1422</v>
      </c>
      <c r="E392" s="289" t="s">
        <v>1431</v>
      </c>
    </row>
    <row r="393" spans="1:5" ht="15">
      <c r="A393" s="290">
        <v>1432</v>
      </c>
      <c r="B393" s="291" t="s">
        <v>390</v>
      </c>
      <c r="C393" s="288" t="s">
        <v>1421</v>
      </c>
      <c r="D393" s="321" t="s">
        <v>1422</v>
      </c>
      <c r="E393" s="289" t="s">
        <v>1431</v>
      </c>
    </row>
    <row r="394" spans="1:5" ht="15">
      <c r="A394" s="290">
        <v>1434</v>
      </c>
      <c r="B394" s="291" t="s">
        <v>391</v>
      </c>
      <c r="C394" s="288" t="s">
        <v>1421</v>
      </c>
      <c r="D394" s="321" t="s">
        <v>1422</v>
      </c>
      <c r="E394" s="289" t="s">
        <v>1431</v>
      </c>
    </row>
    <row r="395" spans="1:5" ht="15">
      <c r="A395" s="290">
        <v>1435</v>
      </c>
      <c r="B395" s="291" t="s">
        <v>392</v>
      </c>
      <c r="C395" s="288" t="s">
        <v>1421</v>
      </c>
      <c r="D395" s="321" t="s">
        <v>1422</v>
      </c>
      <c r="E395" s="289" t="s">
        <v>1431</v>
      </c>
    </row>
    <row r="396" spans="1:5" ht="15">
      <c r="A396" s="290">
        <v>1501</v>
      </c>
      <c r="B396" s="291" t="s">
        <v>393</v>
      </c>
      <c r="C396" s="288" t="s">
        <v>1421</v>
      </c>
      <c r="D396" s="321" t="s">
        <v>1422</v>
      </c>
      <c r="E396" s="289" t="s">
        <v>1431</v>
      </c>
    </row>
    <row r="397" spans="1:5" ht="15">
      <c r="A397" s="290">
        <v>1502</v>
      </c>
      <c r="B397" s="291" t="s">
        <v>394</v>
      </c>
      <c r="C397" s="288" t="s">
        <v>1421</v>
      </c>
      <c r="D397" s="321" t="s">
        <v>1422</v>
      </c>
      <c r="E397" s="289" t="s">
        <v>1431</v>
      </c>
    </row>
    <row r="398" spans="1:5" ht="15">
      <c r="A398" s="290">
        <v>1503</v>
      </c>
      <c r="B398" s="291" t="s">
        <v>395</v>
      </c>
      <c r="C398" s="288" t="s">
        <v>1421</v>
      </c>
      <c r="D398" s="321" t="s">
        <v>1422</v>
      </c>
      <c r="E398" s="289" t="s">
        <v>1431</v>
      </c>
    </row>
    <row r="399" spans="1:5" ht="15">
      <c r="A399" s="290">
        <v>1504</v>
      </c>
      <c r="B399" s="291" t="s">
        <v>396</v>
      </c>
      <c r="C399" s="288" t="s">
        <v>1421</v>
      </c>
      <c r="D399" s="321" t="s">
        <v>1422</v>
      </c>
      <c r="E399" s="289" t="s">
        <v>1431</v>
      </c>
    </row>
    <row r="400" spans="1:5" ht="15">
      <c r="A400" s="290">
        <v>1505</v>
      </c>
      <c r="B400" s="291" t="s">
        <v>397</v>
      </c>
      <c r="C400" s="288" t="s">
        <v>1421</v>
      </c>
      <c r="D400" s="321" t="s">
        <v>1422</v>
      </c>
      <c r="E400" s="289" t="s">
        <v>1431</v>
      </c>
    </row>
    <row r="401" spans="1:5" ht="15">
      <c r="A401" s="290">
        <v>1506</v>
      </c>
      <c r="B401" s="291" t="s">
        <v>398</v>
      </c>
      <c r="C401" s="288" t="s">
        <v>1421</v>
      </c>
      <c r="D401" s="321" t="s">
        <v>1422</v>
      </c>
      <c r="E401" s="289" t="s">
        <v>1431</v>
      </c>
    </row>
    <row r="402" spans="1:5" ht="15">
      <c r="A402" s="290">
        <v>1507</v>
      </c>
      <c r="B402" s="291" t="s">
        <v>399</v>
      </c>
      <c r="C402" s="288" t="s">
        <v>1421</v>
      </c>
      <c r="D402" s="321" t="s">
        <v>1422</v>
      </c>
      <c r="E402" s="289" t="s">
        <v>1431</v>
      </c>
    </row>
    <row r="403" spans="1:5" ht="15">
      <c r="A403" s="290">
        <v>1508</v>
      </c>
      <c r="B403" s="291" t="s">
        <v>400</v>
      </c>
      <c r="C403" s="288" t="s">
        <v>1421</v>
      </c>
      <c r="D403" s="321" t="s">
        <v>1422</v>
      </c>
      <c r="E403" s="289" t="s">
        <v>1431</v>
      </c>
    </row>
    <row r="404" spans="1:5" ht="15">
      <c r="A404" s="290">
        <v>1509</v>
      </c>
      <c r="B404" s="291" t="s">
        <v>401</v>
      </c>
      <c r="C404" s="288" t="s">
        <v>1421</v>
      </c>
      <c r="D404" s="321" t="s">
        <v>1422</v>
      </c>
      <c r="E404" s="289" t="s">
        <v>1431</v>
      </c>
    </row>
    <row r="405" spans="1:5" ht="15">
      <c r="A405" s="290">
        <v>1510</v>
      </c>
      <c r="B405" s="291" t="s">
        <v>402</v>
      </c>
      <c r="C405" s="288" t="s">
        <v>1421</v>
      </c>
      <c r="D405" s="321" t="s">
        <v>1422</v>
      </c>
      <c r="E405" s="289" t="s">
        <v>1431</v>
      </c>
    </row>
    <row r="406" spans="1:5" ht="15">
      <c r="A406" s="290">
        <v>1511</v>
      </c>
      <c r="B406" s="291" t="s">
        <v>403</v>
      </c>
      <c r="C406" s="288" t="s">
        <v>1421</v>
      </c>
      <c r="D406" s="321" t="s">
        <v>1422</v>
      </c>
      <c r="E406" s="289" t="s">
        <v>1431</v>
      </c>
    </row>
    <row r="407" spans="1:5" ht="15">
      <c r="A407" s="290">
        <v>1512</v>
      </c>
      <c r="B407" s="291" t="s">
        <v>404</v>
      </c>
      <c r="C407" s="288" t="s">
        <v>1421</v>
      </c>
      <c r="D407" s="321" t="s">
        <v>1422</v>
      </c>
      <c r="E407" s="289" t="s">
        <v>1431</v>
      </c>
    </row>
    <row r="408" spans="1:5" ht="15">
      <c r="A408" s="290">
        <v>1513</v>
      </c>
      <c r="B408" s="291" t="s">
        <v>405</v>
      </c>
      <c r="C408" s="288" t="s">
        <v>1421</v>
      </c>
      <c r="D408" s="321" t="s">
        <v>1422</v>
      </c>
      <c r="E408" s="289" t="s">
        <v>1431</v>
      </c>
    </row>
    <row r="409" spans="1:5" ht="15">
      <c r="A409" s="290">
        <v>1514</v>
      </c>
      <c r="B409" s="291" t="s">
        <v>406</v>
      </c>
      <c r="C409" s="288" t="s">
        <v>1421</v>
      </c>
      <c r="D409" s="321" t="s">
        <v>1422</v>
      </c>
      <c r="E409" s="289" t="s">
        <v>1431</v>
      </c>
    </row>
    <row r="410" spans="1:5" ht="15">
      <c r="A410" s="290">
        <v>1515</v>
      </c>
      <c r="B410" s="291" t="s">
        <v>407</v>
      </c>
      <c r="C410" s="288" t="s">
        <v>1421</v>
      </c>
      <c r="D410" s="321" t="s">
        <v>1422</v>
      </c>
      <c r="E410" s="289" t="s">
        <v>1431</v>
      </c>
    </row>
    <row r="411" spans="1:5" ht="15">
      <c r="A411" s="290">
        <v>1516</v>
      </c>
      <c r="B411" s="291" t="s">
        <v>408</v>
      </c>
      <c r="C411" s="288" t="s">
        <v>1421</v>
      </c>
      <c r="D411" s="321" t="s">
        <v>1422</v>
      </c>
      <c r="E411" s="289" t="s">
        <v>1431</v>
      </c>
    </row>
    <row r="412" spans="1:5" ht="15">
      <c r="A412" s="290">
        <v>1517</v>
      </c>
      <c r="B412" s="291" t="s">
        <v>409</v>
      </c>
      <c r="C412" s="288" t="s">
        <v>1421</v>
      </c>
      <c r="D412" s="321" t="s">
        <v>1422</v>
      </c>
      <c r="E412" s="289" t="s">
        <v>1431</v>
      </c>
    </row>
    <row r="413" spans="1:5" ht="15">
      <c r="A413" s="290">
        <v>1518</v>
      </c>
      <c r="B413" s="291" t="s">
        <v>410</v>
      </c>
      <c r="C413" s="288" t="s">
        <v>1421</v>
      </c>
      <c r="D413" s="321" t="s">
        <v>1422</v>
      </c>
      <c r="E413" s="289" t="s">
        <v>1431</v>
      </c>
    </row>
    <row r="414" spans="1:5" ht="15">
      <c r="A414" s="290">
        <v>1519</v>
      </c>
      <c r="B414" s="291" t="s">
        <v>411</v>
      </c>
      <c r="C414" s="288" t="s">
        <v>1421</v>
      </c>
      <c r="D414" s="321" t="s">
        <v>1422</v>
      </c>
      <c r="E414" s="289" t="s">
        <v>1431</v>
      </c>
    </row>
    <row r="415" spans="1:5" ht="15">
      <c r="A415" s="290">
        <v>1520</v>
      </c>
      <c r="B415" s="291" t="s">
        <v>412</v>
      </c>
      <c r="C415" s="288" t="s">
        <v>1421</v>
      </c>
      <c r="D415" s="321" t="s">
        <v>1422</v>
      </c>
      <c r="E415" s="289" t="s">
        <v>1431</v>
      </c>
    </row>
    <row r="416" spans="1:5" ht="15">
      <c r="A416" s="290">
        <v>1521</v>
      </c>
      <c r="B416" s="291" t="s">
        <v>413</v>
      </c>
      <c r="C416" s="288" t="s">
        <v>1421</v>
      </c>
      <c r="D416" s="321" t="s">
        <v>1422</v>
      </c>
      <c r="E416" s="289" t="s">
        <v>1431</v>
      </c>
    </row>
    <row r="417" spans="1:5" ht="15">
      <c r="A417" s="290">
        <v>1522</v>
      </c>
      <c r="B417" s="291" t="s">
        <v>414</v>
      </c>
      <c r="C417" s="288" t="s">
        <v>1421</v>
      </c>
      <c r="D417" s="321" t="s">
        <v>1422</v>
      </c>
      <c r="E417" s="289" t="s">
        <v>1431</v>
      </c>
    </row>
    <row r="418" spans="1:5" ht="15">
      <c r="A418" s="290">
        <v>1523</v>
      </c>
      <c r="B418" s="291" t="s">
        <v>415</v>
      </c>
      <c r="C418" s="288" t="s">
        <v>1421</v>
      </c>
      <c r="D418" s="321" t="s">
        <v>1422</v>
      </c>
      <c r="E418" s="289" t="s">
        <v>1431</v>
      </c>
    </row>
    <row r="419" spans="1:5" ht="15">
      <c r="A419" s="290">
        <v>1524</v>
      </c>
      <c r="B419" s="291" t="s">
        <v>416</v>
      </c>
      <c r="C419" s="288" t="s">
        <v>1421</v>
      </c>
      <c r="D419" s="321" t="s">
        <v>1422</v>
      </c>
      <c r="E419" s="289" t="s">
        <v>1431</v>
      </c>
    </row>
    <row r="420" spans="1:5" ht="15">
      <c r="A420" s="290">
        <v>1525</v>
      </c>
      <c r="B420" s="291" t="s">
        <v>417</v>
      </c>
      <c r="C420" s="288" t="s">
        <v>1421</v>
      </c>
      <c r="D420" s="321" t="s">
        <v>1422</v>
      </c>
      <c r="E420" s="289" t="s">
        <v>1431</v>
      </c>
    </row>
    <row r="421" spans="1:5" ht="15">
      <c r="A421" s="290">
        <v>1526</v>
      </c>
      <c r="B421" s="291" t="s">
        <v>418</v>
      </c>
      <c r="C421" s="288" t="s">
        <v>1421</v>
      </c>
      <c r="D421" s="321" t="s">
        <v>1422</v>
      </c>
      <c r="E421" s="289" t="s">
        <v>1431</v>
      </c>
    </row>
    <row r="422" spans="1:5" ht="15">
      <c r="A422" s="290">
        <v>1527</v>
      </c>
      <c r="B422" s="291" t="s">
        <v>419</v>
      </c>
      <c r="C422" s="288" t="s">
        <v>1421</v>
      </c>
      <c r="D422" s="321" t="s">
        <v>1422</v>
      </c>
      <c r="E422" s="289" t="s">
        <v>1431</v>
      </c>
    </row>
    <row r="423" spans="1:5" ht="15">
      <c r="A423" s="290">
        <v>1528</v>
      </c>
      <c r="B423" s="291" t="s">
        <v>420</v>
      </c>
      <c r="C423" s="288" t="s">
        <v>1421</v>
      </c>
      <c r="D423" s="321" t="s">
        <v>1422</v>
      </c>
      <c r="E423" s="289" t="s">
        <v>1431</v>
      </c>
    </row>
    <row r="424" spans="1:5" ht="15">
      <c r="A424" s="290">
        <v>1529</v>
      </c>
      <c r="B424" s="291" t="s">
        <v>421</v>
      </c>
      <c r="C424" s="288" t="s">
        <v>1421</v>
      </c>
      <c r="D424" s="321" t="s">
        <v>1422</v>
      </c>
      <c r="E424" s="289" t="s">
        <v>1431</v>
      </c>
    </row>
    <row r="425" spans="1:5" ht="15">
      <c r="A425" s="290">
        <v>1530</v>
      </c>
      <c r="B425" s="291" t="s">
        <v>422</v>
      </c>
      <c r="C425" s="288" t="s">
        <v>1421</v>
      </c>
      <c r="D425" s="321" t="s">
        <v>1422</v>
      </c>
      <c r="E425" s="289" t="s">
        <v>1431</v>
      </c>
    </row>
    <row r="426" spans="1:5" ht="15">
      <c r="A426" s="290">
        <v>1531</v>
      </c>
      <c r="B426" s="291" t="s">
        <v>423</v>
      </c>
      <c r="C426" s="288" t="s">
        <v>1421</v>
      </c>
      <c r="D426" s="321" t="s">
        <v>1422</v>
      </c>
      <c r="E426" s="289" t="s">
        <v>1431</v>
      </c>
    </row>
    <row r="427" spans="1:5" ht="15">
      <c r="A427" s="290">
        <v>1532</v>
      </c>
      <c r="B427" s="291" t="s">
        <v>424</v>
      </c>
      <c r="C427" s="288" t="s">
        <v>1421</v>
      </c>
      <c r="D427" s="321" t="s">
        <v>1422</v>
      </c>
      <c r="E427" s="289" t="s">
        <v>1431</v>
      </c>
    </row>
    <row r="428" spans="1:5" ht="15">
      <c r="A428" s="290">
        <v>1533</v>
      </c>
      <c r="B428" s="291" t="s">
        <v>425</v>
      </c>
      <c r="C428" s="288" t="s">
        <v>1421</v>
      </c>
      <c r="D428" s="321" t="s">
        <v>1422</v>
      </c>
      <c r="E428" s="289" t="s">
        <v>1431</v>
      </c>
    </row>
    <row r="429" spans="1:5" ht="15">
      <c r="A429" s="290">
        <v>1534</v>
      </c>
      <c r="B429" s="291" t="s">
        <v>426</v>
      </c>
      <c r="C429" s="288" t="s">
        <v>1421</v>
      </c>
      <c r="D429" s="321" t="s">
        <v>1422</v>
      </c>
      <c r="E429" s="289" t="s">
        <v>1431</v>
      </c>
    </row>
    <row r="430" spans="1:5" ht="15">
      <c r="A430" s="290">
        <v>1535</v>
      </c>
      <c r="B430" s="291" t="s">
        <v>427</v>
      </c>
      <c r="C430" s="288" t="s">
        <v>1421</v>
      </c>
      <c r="D430" s="321" t="s">
        <v>1422</v>
      </c>
      <c r="E430" s="289" t="s">
        <v>1431</v>
      </c>
    </row>
    <row r="431" spans="1:5" ht="15">
      <c r="A431" s="290">
        <v>1536</v>
      </c>
      <c r="B431" s="291" t="s">
        <v>428</v>
      </c>
      <c r="C431" s="288" t="s">
        <v>1421</v>
      </c>
      <c r="D431" s="321" t="s">
        <v>1422</v>
      </c>
      <c r="E431" s="289" t="s">
        <v>1431</v>
      </c>
    </row>
    <row r="432" spans="1:5" ht="15">
      <c r="A432" s="290">
        <v>1537</v>
      </c>
      <c r="B432" s="291" t="s">
        <v>429</v>
      </c>
      <c r="C432" s="288" t="s">
        <v>1421</v>
      </c>
      <c r="D432" s="321" t="s">
        <v>1422</v>
      </c>
      <c r="E432" s="289" t="s">
        <v>1431</v>
      </c>
    </row>
    <row r="433" spans="1:5" ht="15">
      <c r="A433" s="290">
        <v>1538</v>
      </c>
      <c r="B433" s="291" t="s">
        <v>430</v>
      </c>
      <c r="C433" s="288" t="s">
        <v>1421</v>
      </c>
      <c r="D433" s="321" t="s">
        <v>1422</v>
      </c>
      <c r="E433" s="289" t="s">
        <v>1431</v>
      </c>
    </row>
    <row r="434" spans="1:5" ht="15">
      <c r="A434" s="290">
        <v>1539</v>
      </c>
      <c r="B434" s="291" t="s">
        <v>431</v>
      </c>
      <c r="C434" s="288" t="s">
        <v>1421</v>
      </c>
      <c r="D434" s="321" t="s">
        <v>1422</v>
      </c>
      <c r="E434" s="289" t="s">
        <v>1431</v>
      </c>
    </row>
    <row r="435" spans="1:5" ht="15">
      <c r="A435" s="290">
        <v>1540</v>
      </c>
      <c r="B435" s="291" t="s">
        <v>1252</v>
      </c>
      <c r="C435" s="288" t="s">
        <v>1421</v>
      </c>
      <c r="D435" s="321" t="s">
        <v>1422</v>
      </c>
      <c r="E435" s="289" t="s">
        <v>1431</v>
      </c>
    </row>
    <row r="436" spans="1:5" ht="15">
      <c r="A436" s="290">
        <v>1601</v>
      </c>
      <c r="B436" s="291" t="s">
        <v>432</v>
      </c>
      <c r="C436" s="288" t="s">
        <v>1421</v>
      </c>
      <c r="D436" s="321" t="s">
        <v>1422</v>
      </c>
      <c r="E436" s="289" t="s">
        <v>1431</v>
      </c>
    </row>
    <row r="437" spans="1:5" ht="15">
      <c r="A437" s="290">
        <v>1602</v>
      </c>
      <c r="B437" s="291" t="s">
        <v>433</v>
      </c>
      <c r="C437" s="288" t="s">
        <v>1421</v>
      </c>
      <c r="D437" s="321" t="s">
        <v>1422</v>
      </c>
      <c r="E437" s="289" t="s">
        <v>1431</v>
      </c>
    </row>
    <row r="438" spans="1:5" ht="15">
      <c r="A438" s="290">
        <v>1603</v>
      </c>
      <c r="B438" s="291" t="s">
        <v>434</v>
      </c>
      <c r="C438" s="288" t="s">
        <v>1421</v>
      </c>
      <c r="D438" s="321" t="s">
        <v>1422</v>
      </c>
      <c r="E438" s="289" t="s">
        <v>1431</v>
      </c>
    </row>
    <row r="439" spans="1:5" ht="15">
      <c r="A439" s="290">
        <v>1604</v>
      </c>
      <c r="B439" s="291" t="s">
        <v>435</v>
      </c>
      <c r="C439" s="288" t="s">
        <v>1421</v>
      </c>
      <c r="D439" s="321" t="s">
        <v>1422</v>
      </c>
      <c r="E439" s="289" t="s">
        <v>1431</v>
      </c>
    </row>
    <row r="440" spans="1:5" ht="15">
      <c r="A440" s="290">
        <v>1605</v>
      </c>
      <c r="B440" s="291" t="s">
        <v>436</v>
      </c>
      <c r="C440" s="288" t="s">
        <v>1421</v>
      </c>
      <c r="D440" s="321" t="s">
        <v>1422</v>
      </c>
      <c r="E440" s="289" t="s">
        <v>1431</v>
      </c>
    </row>
    <row r="441" spans="1:5" ht="15">
      <c r="A441" s="290">
        <v>1606</v>
      </c>
      <c r="B441" s="291" t="s">
        <v>437</v>
      </c>
      <c r="C441" s="288" t="s">
        <v>1421</v>
      </c>
      <c r="D441" s="321" t="s">
        <v>1422</v>
      </c>
      <c r="E441" s="289" t="s">
        <v>1431</v>
      </c>
    </row>
    <row r="442" spans="1:5" ht="15">
      <c r="A442" s="290">
        <v>1607</v>
      </c>
      <c r="B442" s="291" t="s">
        <v>438</v>
      </c>
      <c r="C442" s="288" t="s">
        <v>1421</v>
      </c>
      <c r="D442" s="321" t="s">
        <v>1422</v>
      </c>
      <c r="E442" s="289" t="s">
        <v>1431</v>
      </c>
    </row>
    <row r="443" spans="1:5" ht="15">
      <c r="A443" s="290">
        <v>1608</v>
      </c>
      <c r="B443" s="291" t="s">
        <v>439</v>
      </c>
      <c r="C443" s="288" t="s">
        <v>1421</v>
      </c>
      <c r="D443" s="321" t="s">
        <v>1422</v>
      </c>
      <c r="E443" s="289" t="s">
        <v>1431</v>
      </c>
    </row>
    <row r="444" spans="1:5" ht="15">
      <c r="A444" s="290">
        <v>1609</v>
      </c>
      <c r="B444" s="291" t="s">
        <v>440</v>
      </c>
      <c r="C444" s="288" t="s">
        <v>1421</v>
      </c>
      <c r="D444" s="321" t="s">
        <v>1422</v>
      </c>
      <c r="E444" s="289" t="s">
        <v>1431</v>
      </c>
    </row>
    <row r="445" spans="1:5" ht="15">
      <c r="A445" s="290">
        <v>1610</v>
      </c>
      <c r="B445" s="291" t="s">
        <v>1390</v>
      </c>
      <c r="C445" s="288" t="s">
        <v>1421</v>
      </c>
      <c r="D445" s="321" t="s">
        <v>1422</v>
      </c>
      <c r="E445" s="289" t="s">
        <v>1431</v>
      </c>
    </row>
    <row r="446" spans="1:5" ht="15">
      <c r="A446" s="290">
        <v>1611</v>
      </c>
      <c r="B446" s="291" t="s">
        <v>441</v>
      </c>
      <c r="C446" s="288" t="s">
        <v>1421</v>
      </c>
      <c r="D446" s="321" t="s">
        <v>1422</v>
      </c>
      <c r="E446" s="289" t="s">
        <v>1431</v>
      </c>
    </row>
    <row r="447" spans="1:5" ht="15">
      <c r="A447" s="290">
        <v>1701</v>
      </c>
      <c r="B447" s="291" t="s">
        <v>1391</v>
      </c>
      <c r="C447" s="288" t="s">
        <v>1421</v>
      </c>
      <c r="D447" s="321" t="s">
        <v>1422</v>
      </c>
      <c r="E447" s="289" t="s">
        <v>1431</v>
      </c>
    </row>
    <row r="448" spans="1:5" ht="15">
      <c r="A448" s="290">
        <v>1702</v>
      </c>
      <c r="B448" s="291" t="s">
        <v>442</v>
      </c>
      <c r="C448" s="288" t="s">
        <v>1421</v>
      </c>
      <c r="D448" s="321" t="s">
        <v>1422</v>
      </c>
      <c r="E448" s="289" t="s">
        <v>1431</v>
      </c>
    </row>
    <row r="449" spans="1:5" ht="15">
      <c r="A449" s="290">
        <v>1703</v>
      </c>
      <c r="B449" s="291" t="s">
        <v>443</v>
      </c>
      <c r="C449" s="288" t="s">
        <v>1421</v>
      </c>
      <c r="D449" s="321" t="s">
        <v>1422</v>
      </c>
      <c r="E449" s="289" t="s">
        <v>1431</v>
      </c>
    </row>
    <row r="450" spans="1:5" ht="15">
      <c r="A450" s="290">
        <v>1704</v>
      </c>
      <c r="B450" s="291" t="s">
        <v>1392</v>
      </c>
      <c r="C450" s="288" t="s">
        <v>1421</v>
      </c>
      <c r="D450" s="321" t="s">
        <v>1422</v>
      </c>
      <c r="E450" s="289" t="s">
        <v>1431</v>
      </c>
    </row>
    <row r="451" spans="1:5" ht="15">
      <c r="A451" s="290">
        <v>1705</v>
      </c>
      <c r="B451" s="291" t="s">
        <v>1393</v>
      </c>
      <c r="C451" s="288" t="s">
        <v>1421</v>
      </c>
      <c r="D451" s="321" t="s">
        <v>1422</v>
      </c>
      <c r="E451" s="289" t="s">
        <v>1431</v>
      </c>
    </row>
    <row r="452" spans="1:5" ht="15">
      <c r="A452" s="290">
        <v>1706</v>
      </c>
      <c r="B452" s="291" t="s">
        <v>444</v>
      </c>
      <c r="C452" s="288" t="s">
        <v>1421</v>
      </c>
      <c r="D452" s="321" t="s">
        <v>1422</v>
      </c>
      <c r="E452" s="289" t="s">
        <v>1431</v>
      </c>
    </row>
    <row r="453" spans="1:5" ht="15">
      <c r="A453" s="290">
        <v>1707</v>
      </c>
      <c r="B453" s="291" t="s">
        <v>445</v>
      </c>
      <c r="C453" s="288" t="s">
        <v>1421</v>
      </c>
      <c r="D453" s="321" t="s">
        <v>1422</v>
      </c>
      <c r="E453" s="289" t="s">
        <v>1431</v>
      </c>
    </row>
    <row r="454" spans="1:5" ht="15">
      <c r="A454" s="290">
        <v>1708</v>
      </c>
      <c r="B454" s="291" t="s">
        <v>446</v>
      </c>
      <c r="C454" s="288" t="s">
        <v>1421</v>
      </c>
      <c r="D454" s="321" t="s">
        <v>1422</v>
      </c>
      <c r="E454" s="289" t="s">
        <v>1431</v>
      </c>
    </row>
    <row r="455" spans="1:5" ht="15">
      <c r="A455" s="290">
        <v>1709</v>
      </c>
      <c r="B455" s="291" t="s">
        <v>447</v>
      </c>
      <c r="C455" s="288" t="s">
        <v>1421</v>
      </c>
      <c r="D455" s="321" t="s">
        <v>1422</v>
      </c>
      <c r="E455" s="289" t="s">
        <v>1431</v>
      </c>
    </row>
    <row r="456" spans="1:5" ht="15">
      <c r="A456" s="290">
        <v>1710</v>
      </c>
      <c r="B456" s="291" t="s">
        <v>448</v>
      </c>
      <c r="C456" s="288" t="s">
        <v>1421</v>
      </c>
      <c r="D456" s="321" t="s">
        <v>1422</v>
      </c>
      <c r="E456" s="289" t="s">
        <v>1431</v>
      </c>
    </row>
    <row r="457" spans="1:5" ht="15">
      <c r="A457" s="290">
        <v>1711</v>
      </c>
      <c r="B457" s="291" t="s">
        <v>449</v>
      </c>
      <c r="C457" s="288" t="s">
        <v>1421</v>
      </c>
      <c r="D457" s="321" t="s">
        <v>1422</v>
      </c>
      <c r="E457" s="289" t="s">
        <v>1431</v>
      </c>
    </row>
    <row r="458" spans="1:5" ht="15">
      <c r="A458" s="290">
        <v>1712</v>
      </c>
      <c r="B458" s="291" t="s">
        <v>450</v>
      </c>
      <c r="C458" s="288" t="s">
        <v>1421</v>
      </c>
      <c r="D458" s="321" t="s">
        <v>1422</v>
      </c>
      <c r="E458" s="289" t="s">
        <v>1431</v>
      </c>
    </row>
    <row r="459" spans="1:5" ht="15">
      <c r="A459" s="290">
        <v>1713</v>
      </c>
      <c r="B459" s="291" t="s">
        <v>451</v>
      </c>
      <c r="C459" s="288" t="s">
        <v>1421</v>
      </c>
      <c r="D459" s="321" t="s">
        <v>1422</v>
      </c>
      <c r="E459" s="289" t="s">
        <v>1431</v>
      </c>
    </row>
    <row r="460" spans="1:5" ht="15">
      <c r="A460" s="290">
        <v>1714</v>
      </c>
      <c r="B460" s="291" t="s">
        <v>452</v>
      </c>
      <c r="C460" s="288" t="s">
        <v>1421</v>
      </c>
      <c r="D460" s="321" t="s">
        <v>1422</v>
      </c>
      <c r="E460" s="289" t="s">
        <v>1431</v>
      </c>
    </row>
    <row r="461" spans="1:5" ht="15">
      <c r="A461" s="290">
        <v>1715</v>
      </c>
      <c r="B461" s="291" t="s">
        <v>453</v>
      </c>
      <c r="C461" s="288" t="s">
        <v>1421</v>
      </c>
      <c r="D461" s="321" t="s">
        <v>1422</v>
      </c>
      <c r="E461" s="289" t="s">
        <v>1431</v>
      </c>
    </row>
    <row r="462" spans="1:5" ht="15">
      <c r="A462" s="290">
        <v>1716</v>
      </c>
      <c r="B462" s="291" t="s">
        <v>454</v>
      </c>
      <c r="C462" s="288" t="s">
        <v>1421</v>
      </c>
      <c r="D462" s="321" t="s">
        <v>1422</v>
      </c>
      <c r="E462" s="289" t="s">
        <v>1431</v>
      </c>
    </row>
    <row r="463" spans="1:5" ht="15">
      <c r="A463" s="290">
        <v>1717</v>
      </c>
      <c r="B463" s="291" t="s">
        <v>455</v>
      </c>
      <c r="C463" s="288" t="s">
        <v>1421</v>
      </c>
      <c r="D463" s="321" t="s">
        <v>1422</v>
      </c>
      <c r="E463" s="289" t="s">
        <v>1431</v>
      </c>
    </row>
    <row r="464" spans="1:5" ht="15">
      <c r="A464" s="290">
        <v>1718</v>
      </c>
      <c r="B464" s="291" t="s">
        <v>456</v>
      </c>
      <c r="C464" s="288" t="s">
        <v>1421</v>
      </c>
      <c r="D464" s="321" t="s">
        <v>1422</v>
      </c>
      <c r="E464" s="289" t="s">
        <v>1431</v>
      </c>
    </row>
    <row r="465" spans="1:5" ht="15">
      <c r="A465" s="290">
        <v>1720</v>
      </c>
      <c r="B465" s="291" t="s">
        <v>457</v>
      </c>
      <c r="C465" s="288" t="s">
        <v>1421</v>
      </c>
      <c r="D465" s="321" t="s">
        <v>1422</v>
      </c>
      <c r="E465" s="289" t="s">
        <v>1431</v>
      </c>
    </row>
    <row r="466" spans="1:5" ht="15">
      <c r="A466" s="290">
        <v>1721</v>
      </c>
      <c r="B466" s="291" t="s">
        <v>458</v>
      </c>
      <c r="C466" s="288" t="s">
        <v>1421</v>
      </c>
      <c r="D466" s="321" t="s">
        <v>1422</v>
      </c>
      <c r="E466" s="289" t="s">
        <v>1431</v>
      </c>
    </row>
    <row r="467" spans="1:5" ht="15">
      <c r="A467" s="290">
        <v>1722</v>
      </c>
      <c r="B467" s="291" t="s">
        <v>459</v>
      </c>
      <c r="C467" s="288" t="s">
        <v>1421</v>
      </c>
      <c r="D467" s="321" t="s">
        <v>1422</v>
      </c>
      <c r="E467" s="289" t="s">
        <v>1431</v>
      </c>
    </row>
    <row r="468" spans="1:5" ht="15">
      <c r="A468" s="290">
        <v>1723</v>
      </c>
      <c r="B468" s="291" t="s">
        <v>460</v>
      </c>
      <c r="C468" s="288" t="s">
        <v>1421</v>
      </c>
      <c r="D468" s="321" t="s">
        <v>1422</v>
      </c>
      <c r="E468" s="289" t="s">
        <v>1431</v>
      </c>
    </row>
    <row r="469" spans="1:5" ht="15">
      <c r="A469" s="290">
        <v>1724</v>
      </c>
      <c r="B469" s="291" t="s">
        <v>461</v>
      </c>
      <c r="C469" s="288" t="s">
        <v>1421</v>
      </c>
      <c r="D469" s="321" t="s">
        <v>1422</v>
      </c>
      <c r="E469" s="289" t="s">
        <v>1431</v>
      </c>
    </row>
    <row r="470" spans="1:5" ht="15">
      <c r="A470" s="290">
        <v>1725</v>
      </c>
      <c r="B470" s="291" t="s">
        <v>462</v>
      </c>
      <c r="C470" s="288" t="s">
        <v>1421</v>
      </c>
      <c r="D470" s="321" t="s">
        <v>1422</v>
      </c>
      <c r="E470" s="289" t="s">
        <v>1431</v>
      </c>
    </row>
    <row r="471" spans="1:5" ht="15">
      <c r="A471" s="290">
        <v>1726</v>
      </c>
      <c r="B471" s="291" t="s">
        <v>463</v>
      </c>
      <c r="C471" s="288" t="s">
        <v>1421</v>
      </c>
      <c r="D471" s="321" t="s">
        <v>1422</v>
      </c>
      <c r="E471" s="289" t="s">
        <v>1431</v>
      </c>
    </row>
    <row r="472" spans="1:5" ht="15">
      <c r="A472" s="290">
        <v>1727</v>
      </c>
      <c r="B472" s="291" t="s">
        <v>464</v>
      </c>
      <c r="C472" s="288" t="s">
        <v>1421</v>
      </c>
      <c r="D472" s="321" t="s">
        <v>1422</v>
      </c>
      <c r="E472" s="289" t="s">
        <v>1431</v>
      </c>
    </row>
    <row r="473" spans="1:5" ht="15">
      <c r="A473" s="290">
        <v>1728</v>
      </c>
      <c r="B473" s="291" t="s">
        <v>465</v>
      </c>
      <c r="C473" s="288" t="s">
        <v>1421</v>
      </c>
      <c r="D473" s="321" t="s">
        <v>1422</v>
      </c>
      <c r="E473" s="289" t="s">
        <v>1431</v>
      </c>
    </row>
    <row r="474" spans="1:5" ht="15">
      <c r="A474" s="290">
        <v>1729</v>
      </c>
      <c r="B474" s="291" t="s">
        <v>466</v>
      </c>
      <c r="C474" s="288" t="s">
        <v>1421</v>
      </c>
      <c r="D474" s="321" t="s">
        <v>1422</v>
      </c>
      <c r="E474" s="289" t="s">
        <v>1431</v>
      </c>
    </row>
    <row r="475" spans="1:5" ht="15">
      <c r="A475" s="290">
        <v>1730</v>
      </c>
      <c r="B475" s="291" t="s">
        <v>467</v>
      </c>
      <c r="C475" s="288" t="s">
        <v>1421</v>
      </c>
      <c r="D475" s="321" t="s">
        <v>1422</v>
      </c>
      <c r="E475" s="289" t="s">
        <v>1431</v>
      </c>
    </row>
    <row r="476" spans="1:5" ht="15">
      <c r="A476" s="290">
        <v>1731</v>
      </c>
      <c r="B476" s="291" t="s">
        <v>468</v>
      </c>
      <c r="C476" s="288" t="s">
        <v>1421</v>
      </c>
      <c r="D476" s="321" t="s">
        <v>1422</v>
      </c>
      <c r="E476" s="289" t="s">
        <v>1431</v>
      </c>
    </row>
    <row r="477" spans="1:5" ht="15">
      <c r="A477" s="290">
        <v>1732</v>
      </c>
      <c r="B477" s="291" t="s">
        <v>469</v>
      </c>
      <c r="C477" s="288" t="s">
        <v>1421</v>
      </c>
      <c r="D477" s="321" t="s">
        <v>1422</v>
      </c>
      <c r="E477" s="289" t="s">
        <v>1431</v>
      </c>
    </row>
    <row r="478" spans="1:5" ht="15">
      <c r="A478" s="290">
        <v>1733</v>
      </c>
      <c r="B478" s="291" t="s">
        <v>470</v>
      </c>
      <c r="C478" s="288" t="s">
        <v>1421</v>
      </c>
      <c r="D478" s="321" t="s">
        <v>1422</v>
      </c>
      <c r="E478" s="289" t="s">
        <v>1431</v>
      </c>
    </row>
    <row r="479" spans="1:5" ht="15">
      <c r="A479" s="290">
        <v>1734</v>
      </c>
      <c r="B479" s="291" t="s">
        <v>471</v>
      </c>
      <c r="C479" s="288" t="s">
        <v>1421</v>
      </c>
      <c r="D479" s="321" t="s">
        <v>1422</v>
      </c>
      <c r="E479" s="289" t="s">
        <v>1431</v>
      </c>
    </row>
    <row r="480" spans="1:5" ht="15">
      <c r="A480" s="290">
        <v>1735</v>
      </c>
      <c r="B480" s="291" t="s">
        <v>472</v>
      </c>
      <c r="C480" s="288" t="s">
        <v>1421</v>
      </c>
      <c r="D480" s="321" t="s">
        <v>1422</v>
      </c>
      <c r="E480" s="289" t="s">
        <v>1431</v>
      </c>
    </row>
    <row r="481" spans="1:5" ht="15">
      <c r="A481" s="290">
        <v>1736</v>
      </c>
      <c r="B481" s="291" t="s">
        <v>473</v>
      </c>
      <c r="C481" s="288" t="s">
        <v>1421</v>
      </c>
      <c r="D481" s="321" t="s">
        <v>1422</v>
      </c>
      <c r="E481" s="289" t="s">
        <v>1431</v>
      </c>
    </row>
    <row r="482" spans="1:5" ht="15">
      <c r="A482" s="290">
        <v>1737</v>
      </c>
      <c r="B482" s="291" t="s">
        <v>474</v>
      </c>
      <c r="C482" s="288" t="s">
        <v>1421</v>
      </c>
      <c r="D482" s="321" t="s">
        <v>1422</v>
      </c>
      <c r="E482" s="289" t="s">
        <v>1431</v>
      </c>
    </row>
    <row r="483" spans="1:5" ht="15">
      <c r="A483" s="290">
        <v>1738</v>
      </c>
      <c r="B483" s="291" t="s">
        <v>475</v>
      </c>
      <c r="C483" s="288" t="s">
        <v>1421</v>
      </c>
      <c r="D483" s="321" t="s">
        <v>1422</v>
      </c>
      <c r="E483" s="289" t="s">
        <v>1431</v>
      </c>
    </row>
    <row r="484" spans="1:5" ht="15">
      <c r="A484" s="290">
        <v>1739</v>
      </c>
      <c r="B484" s="291" t="s">
        <v>476</v>
      </c>
      <c r="C484" s="288" t="s">
        <v>1421</v>
      </c>
      <c r="D484" s="321" t="s">
        <v>1422</v>
      </c>
      <c r="E484" s="289" t="s">
        <v>1431</v>
      </c>
    </row>
    <row r="485" spans="1:5" ht="15">
      <c r="A485" s="290">
        <v>1740</v>
      </c>
      <c r="B485" s="291" t="s">
        <v>477</v>
      </c>
      <c r="C485" s="288" t="s">
        <v>1421</v>
      </c>
      <c r="D485" s="321" t="s">
        <v>1422</v>
      </c>
      <c r="E485" s="289" t="s">
        <v>1431</v>
      </c>
    </row>
    <row r="486" spans="1:5" ht="15">
      <c r="A486" s="290">
        <v>1741</v>
      </c>
      <c r="B486" s="291" t="s">
        <v>478</v>
      </c>
      <c r="C486" s="288" t="s">
        <v>1421</v>
      </c>
      <c r="D486" s="321" t="s">
        <v>1422</v>
      </c>
      <c r="E486" s="289" t="s">
        <v>1431</v>
      </c>
    </row>
    <row r="487" spans="1:5" ht="15">
      <c r="A487" s="290">
        <v>1742</v>
      </c>
      <c r="B487" s="291" t="s">
        <v>479</v>
      </c>
      <c r="C487" s="288" t="s">
        <v>1421</v>
      </c>
      <c r="D487" s="321" t="s">
        <v>1422</v>
      </c>
      <c r="E487" s="289" t="s">
        <v>1431</v>
      </c>
    </row>
    <row r="488" spans="1:5" ht="15">
      <c r="A488" s="290">
        <v>1743</v>
      </c>
      <c r="B488" s="291" t="s">
        <v>480</v>
      </c>
      <c r="C488" s="288" t="s">
        <v>1421</v>
      </c>
      <c r="D488" s="321" t="s">
        <v>1422</v>
      </c>
      <c r="E488" s="289" t="s">
        <v>1431</v>
      </c>
    </row>
    <row r="489" spans="1:5" ht="15">
      <c r="A489" s="290">
        <v>1744</v>
      </c>
      <c r="B489" s="291" t="s">
        <v>481</v>
      </c>
      <c r="C489" s="288" t="s">
        <v>1421</v>
      </c>
      <c r="D489" s="321" t="s">
        <v>1422</v>
      </c>
      <c r="E489" s="289" t="s">
        <v>1431</v>
      </c>
    </row>
    <row r="490" spans="1:5" ht="15">
      <c r="A490" s="290">
        <v>1745</v>
      </c>
      <c r="B490" s="291" t="s">
        <v>482</v>
      </c>
      <c r="C490" s="288" t="s">
        <v>1421</v>
      </c>
      <c r="D490" s="321" t="s">
        <v>1422</v>
      </c>
      <c r="E490" s="289" t="s">
        <v>1431</v>
      </c>
    </row>
    <row r="491" spans="1:5" ht="15">
      <c r="A491" s="290">
        <v>1746</v>
      </c>
      <c r="B491" s="291" t="s">
        <v>483</v>
      </c>
      <c r="C491" s="288" t="s">
        <v>1421</v>
      </c>
      <c r="D491" s="321" t="s">
        <v>1422</v>
      </c>
      <c r="E491" s="289" t="s">
        <v>1431</v>
      </c>
    </row>
    <row r="492" spans="1:5" ht="15">
      <c r="A492" s="290">
        <v>1747</v>
      </c>
      <c r="B492" s="291" t="s">
        <v>1390</v>
      </c>
      <c r="C492" s="288" t="s">
        <v>1421</v>
      </c>
      <c r="D492" s="321" t="s">
        <v>1422</v>
      </c>
      <c r="E492" s="289" t="s">
        <v>1431</v>
      </c>
    </row>
    <row r="493" spans="1:5" ht="15">
      <c r="A493" s="290">
        <v>1748</v>
      </c>
      <c r="B493" s="291" t="s">
        <v>484</v>
      </c>
      <c r="C493" s="288" t="s">
        <v>1421</v>
      </c>
      <c r="D493" s="321" t="s">
        <v>1422</v>
      </c>
      <c r="E493" s="289" t="s">
        <v>1431</v>
      </c>
    </row>
    <row r="494" spans="1:5" ht="15">
      <c r="A494" s="290">
        <v>1749</v>
      </c>
      <c r="B494" s="291" t="s">
        <v>485</v>
      </c>
      <c r="C494" s="288" t="s">
        <v>1421</v>
      </c>
      <c r="D494" s="321" t="s">
        <v>1422</v>
      </c>
      <c r="E494" s="289" t="s">
        <v>1431</v>
      </c>
    </row>
    <row r="495" spans="1:5" ht="15">
      <c r="A495" s="290">
        <v>1750</v>
      </c>
      <c r="B495" s="291" t="s">
        <v>486</v>
      </c>
      <c r="C495" s="288" t="s">
        <v>1421</v>
      </c>
      <c r="D495" s="321" t="s">
        <v>1422</v>
      </c>
      <c r="E495" s="289" t="s">
        <v>1431</v>
      </c>
    </row>
    <row r="496" spans="1:5" ht="15">
      <c r="A496" s="290">
        <v>1751</v>
      </c>
      <c r="B496" s="291" t="s">
        <v>487</v>
      </c>
      <c r="C496" s="288" t="s">
        <v>1421</v>
      </c>
      <c r="D496" s="321" t="s">
        <v>1422</v>
      </c>
      <c r="E496" s="289" t="s">
        <v>1431</v>
      </c>
    </row>
    <row r="497" spans="1:5" ht="15">
      <c r="A497" s="290">
        <v>1752</v>
      </c>
      <c r="B497" s="291" t="s">
        <v>488</v>
      </c>
      <c r="C497" s="288" t="s">
        <v>1421</v>
      </c>
      <c r="D497" s="321" t="s">
        <v>1422</v>
      </c>
      <c r="E497" s="289" t="s">
        <v>1431</v>
      </c>
    </row>
    <row r="498" spans="1:5" ht="15">
      <c r="A498" s="290">
        <v>1753</v>
      </c>
      <c r="B498" s="291" t="s">
        <v>489</v>
      </c>
      <c r="C498" s="288" t="s">
        <v>1421</v>
      </c>
      <c r="D498" s="321" t="s">
        <v>1422</v>
      </c>
      <c r="E498" s="289" t="s">
        <v>1431</v>
      </c>
    </row>
    <row r="499" spans="1:5" ht="15">
      <c r="A499" s="290">
        <v>1754</v>
      </c>
      <c r="B499" s="291" t="s">
        <v>490</v>
      </c>
      <c r="C499" s="288" t="s">
        <v>1421</v>
      </c>
      <c r="D499" s="321" t="s">
        <v>1422</v>
      </c>
      <c r="E499" s="289" t="s">
        <v>1431</v>
      </c>
    </row>
    <row r="500" spans="1:5" ht="15">
      <c r="A500" s="290">
        <v>1755</v>
      </c>
      <c r="B500" s="291" t="s">
        <v>491</v>
      </c>
      <c r="C500" s="288" t="s">
        <v>1421</v>
      </c>
      <c r="D500" s="321" t="s">
        <v>1422</v>
      </c>
      <c r="E500" s="289" t="s">
        <v>1431</v>
      </c>
    </row>
    <row r="501" spans="1:5" ht="15">
      <c r="A501" s="290">
        <v>1756</v>
      </c>
      <c r="B501" s="291" t="s">
        <v>492</v>
      </c>
      <c r="C501" s="288" t="s">
        <v>1421</v>
      </c>
      <c r="D501" s="321" t="s">
        <v>1422</v>
      </c>
      <c r="E501" s="289" t="s">
        <v>1431</v>
      </c>
    </row>
    <row r="502" spans="1:5" ht="15">
      <c r="A502" s="290">
        <v>1801</v>
      </c>
      <c r="B502" s="291" t="s">
        <v>493</v>
      </c>
      <c r="C502" s="288" t="s">
        <v>1421</v>
      </c>
      <c r="D502" s="321" t="s">
        <v>1422</v>
      </c>
      <c r="E502" s="289" t="s">
        <v>1431</v>
      </c>
    </row>
    <row r="503" spans="1:5" ht="15">
      <c r="A503" s="290">
        <v>1802</v>
      </c>
      <c r="B503" s="291" t="s">
        <v>475</v>
      </c>
      <c r="C503" s="288" t="s">
        <v>1421</v>
      </c>
      <c r="D503" s="321" t="s">
        <v>1422</v>
      </c>
      <c r="E503" s="289" t="s">
        <v>1431</v>
      </c>
    </row>
    <row r="504" spans="1:5" ht="15">
      <c r="A504" s="290">
        <v>1803</v>
      </c>
      <c r="B504" s="291" t="s">
        <v>494</v>
      </c>
      <c r="C504" s="288" t="s">
        <v>1421</v>
      </c>
      <c r="D504" s="321" t="s">
        <v>1422</v>
      </c>
      <c r="E504" s="289" t="s">
        <v>1431</v>
      </c>
    </row>
    <row r="505" spans="1:5" ht="15">
      <c r="A505" s="290">
        <v>1805</v>
      </c>
      <c r="B505" s="291" t="s">
        <v>495</v>
      </c>
      <c r="C505" s="288" t="s">
        <v>1421</v>
      </c>
      <c r="D505" s="321" t="s">
        <v>1422</v>
      </c>
      <c r="E505" s="289" t="s">
        <v>1431</v>
      </c>
    </row>
    <row r="506" spans="1:5" ht="15">
      <c r="A506" s="290">
        <v>1806</v>
      </c>
      <c r="B506" s="291" t="s">
        <v>496</v>
      </c>
      <c r="C506" s="288" t="s">
        <v>1421</v>
      </c>
      <c r="D506" s="321" t="s">
        <v>1422</v>
      </c>
      <c r="E506" s="289" t="s">
        <v>1431</v>
      </c>
    </row>
    <row r="507" spans="1:5" ht="15">
      <c r="A507" s="290">
        <v>1807</v>
      </c>
      <c r="B507" s="291" t="s">
        <v>497</v>
      </c>
      <c r="C507" s="288" t="s">
        <v>1421</v>
      </c>
      <c r="D507" s="321" t="s">
        <v>1422</v>
      </c>
      <c r="E507" s="289" t="s">
        <v>1431</v>
      </c>
    </row>
    <row r="508" spans="1:5" ht="15">
      <c r="A508" s="290">
        <v>1808</v>
      </c>
      <c r="B508" s="291" t="s">
        <v>498</v>
      </c>
      <c r="C508" s="288" t="s">
        <v>1421</v>
      </c>
      <c r="D508" s="321" t="s">
        <v>1422</v>
      </c>
      <c r="E508" s="289" t="s">
        <v>1431</v>
      </c>
    </row>
    <row r="509" spans="1:5" ht="15">
      <c r="A509" s="290">
        <v>1809</v>
      </c>
      <c r="B509" s="291" t="s">
        <v>499</v>
      </c>
      <c r="C509" s="288" t="s">
        <v>1421</v>
      </c>
      <c r="D509" s="321" t="s">
        <v>1422</v>
      </c>
      <c r="E509" s="289" t="s">
        <v>1431</v>
      </c>
    </row>
    <row r="510" spans="1:5" ht="15">
      <c r="A510" s="290">
        <v>1810</v>
      </c>
      <c r="B510" s="291" t="s">
        <v>500</v>
      </c>
      <c r="C510" s="288" t="s">
        <v>1421</v>
      </c>
      <c r="D510" s="321" t="s">
        <v>1422</v>
      </c>
      <c r="E510" s="289" t="s">
        <v>1431</v>
      </c>
    </row>
    <row r="511" spans="1:5" ht="15">
      <c r="A511" s="290">
        <v>1811</v>
      </c>
      <c r="B511" s="291" t="s">
        <v>501</v>
      </c>
      <c r="C511" s="288" t="s">
        <v>1421</v>
      </c>
      <c r="D511" s="321" t="s">
        <v>1422</v>
      </c>
      <c r="E511" s="289" t="s">
        <v>1431</v>
      </c>
    </row>
    <row r="512" spans="1:5" ht="15">
      <c r="A512" s="290">
        <v>1812</v>
      </c>
      <c r="B512" s="291" t="s">
        <v>502</v>
      </c>
      <c r="C512" s="288" t="s">
        <v>1421</v>
      </c>
      <c r="D512" s="321" t="s">
        <v>1422</v>
      </c>
      <c r="E512" s="289" t="s">
        <v>1431</v>
      </c>
    </row>
    <row r="513" spans="1:5" ht="15">
      <c r="A513" s="290">
        <v>1813</v>
      </c>
      <c r="B513" s="291" t="s">
        <v>503</v>
      </c>
      <c r="C513" s="288" t="s">
        <v>1421</v>
      </c>
      <c r="D513" s="321" t="s">
        <v>1422</v>
      </c>
      <c r="E513" s="289" t="s">
        <v>1431</v>
      </c>
    </row>
    <row r="514" spans="1:5" ht="15">
      <c r="A514" s="290">
        <v>1814</v>
      </c>
      <c r="B514" s="291" t="s">
        <v>504</v>
      </c>
      <c r="C514" s="288" t="s">
        <v>1421</v>
      </c>
      <c r="D514" s="321" t="s">
        <v>1422</v>
      </c>
      <c r="E514" s="289" t="s">
        <v>1431</v>
      </c>
    </row>
    <row r="515" spans="1:5" ht="15">
      <c r="A515" s="360">
        <v>1815</v>
      </c>
      <c r="B515" s="361" t="s">
        <v>486</v>
      </c>
      <c r="C515" s="288" t="s">
        <v>1421</v>
      </c>
      <c r="D515" s="321" t="s">
        <v>1422</v>
      </c>
      <c r="E515" s="289" t="s">
        <v>1431</v>
      </c>
    </row>
    <row r="516" spans="1:5" ht="15">
      <c r="A516" s="362">
        <v>1816</v>
      </c>
      <c r="B516" s="363" t="s">
        <v>505</v>
      </c>
      <c r="C516" s="288" t="s">
        <v>1421</v>
      </c>
      <c r="D516" s="321" t="s">
        <v>1422</v>
      </c>
      <c r="E516" s="289" t="s">
        <v>1431</v>
      </c>
    </row>
    <row r="517" spans="1:5" ht="15">
      <c r="A517" s="364">
        <v>1817</v>
      </c>
      <c r="B517" s="364" t="s">
        <v>506</v>
      </c>
      <c r="C517" s="288" t="s">
        <v>1421</v>
      </c>
      <c r="D517" s="321" t="s">
        <v>1422</v>
      </c>
      <c r="E517" s="289" t="s">
        <v>1431</v>
      </c>
    </row>
    <row r="518" spans="1:5" ht="15">
      <c r="A518" s="364">
        <v>1818</v>
      </c>
      <c r="B518" s="364" t="s">
        <v>507</v>
      </c>
      <c r="C518" s="288" t="s">
        <v>1421</v>
      </c>
      <c r="D518" s="321" t="s">
        <v>1422</v>
      </c>
      <c r="E518" s="289" t="s">
        <v>1431</v>
      </c>
    </row>
    <row r="519" spans="1:5" ht="15">
      <c r="A519" s="364">
        <v>1819</v>
      </c>
      <c r="B519" s="364" t="s">
        <v>508</v>
      </c>
      <c r="C519" s="288" t="s">
        <v>1421</v>
      </c>
      <c r="D519" s="321" t="s">
        <v>1422</v>
      </c>
      <c r="E519" s="289" t="s">
        <v>1431</v>
      </c>
    </row>
    <row r="520" spans="1:5" ht="15">
      <c r="A520" s="364">
        <v>1820</v>
      </c>
      <c r="B520" s="364" t="s">
        <v>509</v>
      </c>
      <c r="C520" s="288" t="s">
        <v>1421</v>
      </c>
      <c r="D520" s="321" t="s">
        <v>1422</v>
      </c>
      <c r="E520" s="289" t="s">
        <v>1431</v>
      </c>
    </row>
    <row r="521" spans="1:5" ht="15">
      <c r="A521" s="364">
        <v>1901</v>
      </c>
      <c r="B521" s="364" t="s">
        <v>510</v>
      </c>
      <c r="C521" s="288" t="s">
        <v>1421</v>
      </c>
      <c r="D521" s="321" t="s">
        <v>1422</v>
      </c>
      <c r="E521" s="289" t="s">
        <v>1431</v>
      </c>
    </row>
    <row r="522" spans="1:5" ht="15">
      <c r="A522" s="364">
        <v>1902</v>
      </c>
      <c r="B522" s="364" t="s">
        <v>511</v>
      </c>
      <c r="C522" s="288" t="s">
        <v>1421</v>
      </c>
      <c r="D522" s="321" t="s">
        <v>1422</v>
      </c>
      <c r="E522" s="289" t="s">
        <v>1431</v>
      </c>
    </row>
    <row r="523" spans="1:5" ht="15">
      <c r="A523" s="364">
        <v>1903</v>
      </c>
      <c r="B523" s="364" t="s">
        <v>512</v>
      </c>
      <c r="C523" s="288" t="s">
        <v>1421</v>
      </c>
      <c r="D523" s="321" t="s">
        <v>1422</v>
      </c>
      <c r="E523" s="289" t="s">
        <v>1431</v>
      </c>
    </row>
    <row r="524" spans="1:5" ht="15">
      <c r="A524" s="364">
        <v>1904</v>
      </c>
      <c r="B524" s="364" t="s">
        <v>513</v>
      </c>
      <c r="C524" s="288" t="s">
        <v>1421</v>
      </c>
      <c r="D524" s="321" t="s">
        <v>1422</v>
      </c>
      <c r="E524" s="289" t="s">
        <v>1431</v>
      </c>
    </row>
    <row r="525" spans="1:5" ht="15">
      <c r="A525" s="364">
        <v>1905</v>
      </c>
      <c r="B525" s="364" t="s">
        <v>514</v>
      </c>
      <c r="C525" s="288" t="s">
        <v>1421</v>
      </c>
      <c r="D525" s="321" t="s">
        <v>1422</v>
      </c>
      <c r="E525" s="289" t="s">
        <v>1431</v>
      </c>
    </row>
    <row r="526" spans="1:5" ht="15">
      <c r="A526" s="364">
        <v>1906</v>
      </c>
      <c r="B526" s="364" t="s">
        <v>490</v>
      </c>
      <c r="C526" s="288" t="s">
        <v>1421</v>
      </c>
      <c r="D526" s="321" t="s">
        <v>1422</v>
      </c>
      <c r="E526" s="289" t="s">
        <v>1431</v>
      </c>
    </row>
    <row r="527" spans="1:5" ht="15">
      <c r="A527" s="364">
        <v>1907</v>
      </c>
      <c r="B527" s="364" t="s">
        <v>515</v>
      </c>
      <c r="C527" s="288" t="s">
        <v>1421</v>
      </c>
      <c r="D527" s="321" t="s">
        <v>1422</v>
      </c>
      <c r="E527" s="289" t="s">
        <v>1431</v>
      </c>
    </row>
    <row r="528" spans="1:5" ht="15">
      <c r="A528" s="364">
        <v>1908</v>
      </c>
      <c r="B528" s="364" t="s">
        <v>516</v>
      </c>
      <c r="C528" s="288" t="s">
        <v>1421</v>
      </c>
      <c r="D528" s="321" t="s">
        <v>1422</v>
      </c>
      <c r="E528" s="289" t="s">
        <v>1431</v>
      </c>
    </row>
    <row r="529" spans="1:5" ht="15">
      <c r="A529" s="364">
        <v>1909</v>
      </c>
      <c r="B529" s="364" t="s">
        <v>440</v>
      </c>
      <c r="C529" s="288" t="s">
        <v>1421</v>
      </c>
      <c r="D529" s="321" t="s">
        <v>1422</v>
      </c>
      <c r="E529" s="289" t="s">
        <v>1431</v>
      </c>
    </row>
    <row r="530" spans="1:5" ht="15">
      <c r="A530" s="364">
        <v>1910</v>
      </c>
      <c r="B530" s="364" t="s">
        <v>517</v>
      </c>
      <c r="C530" s="288" t="s">
        <v>1421</v>
      </c>
      <c r="D530" s="321" t="s">
        <v>1422</v>
      </c>
      <c r="E530" s="289" t="s">
        <v>1431</v>
      </c>
    </row>
    <row r="531" spans="1:5" ht="15">
      <c r="A531" s="364">
        <v>1911</v>
      </c>
      <c r="B531" s="364" t="s">
        <v>518</v>
      </c>
      <c r="C531" s="288" t="s">
        <v>1421</v>
      </c>
      <c r="D531" s="321" t="s">
        <v>1422</v>
      </c>
      <c r="E531" s="289" t="s">
        <v>1431</v>
      </c>
    </row>
    <row r="532" spans="1:5" ht="15">
      <c r="A532" s="364">
        <v>1912</v>
      </c>
      <c r="B532" s="364" t="s">
        <v>519</v>
      </c>
      <c r="C532" s="288" t="s">
        <v>1421</v>
      </c>
      <c r="D532" s="321" t="s">
        <v>1422</v>
      </c>
      <c r="E532" s="289" t="s">
        <v>1431</v>
      </c>
    </row>
    <row r="533" spans="1:5" ht="15">
      <c r="A533" s="364">
        <v>1913</v>
      </c>
      <c r="B533" s="364" t="s">
        <v>520</v>
      </c>
      <c r="C533" s="288" t="s">
        <v>1421</v>
      </c>
      <c r="D533" s="321" t="s">
        <v>1422</v>
      </c>
      <c r="E533" s="289" t="s">
        <v>1431</v>
      </c>
    </row>
    <row r="534" spans="1:5" ht="15">
      <c r="A534" s="364">
        <v>1914</v>
      </c>
      <c r="B534" s="364" t="s">
        <v>521</v>
      </c>
      <c r="C534" s="288" t="s">
        <v>1421</v>
      </c>
      <c r="D534" s="321" t="s">
        <v>1422</v>
      </c>
      <c r="E534" s="289" t="s">
        <v>1431</v>
      </c>
    </row>
    <row r="535" spans="1:5" ht="15">
      <c r="A535" s="364">
        <v>1915</v>
      </c>
      <c r="B535" s="364" t="s">
        <v>522</v>
      </c>
      <c r="C535" s="288" t="s">
        <v>1421</v>
      </c>
      <c r="D535" s="321" t="s">
        <v>1422</v>
      </c>
      <c r="E535" s="289" t="s">
        <v>1431</v>
      </c>
    </row>
    <row r="536" spans="1:5" ht="15">
      <c r="A536" s="364">
        <v>2302</v>
      </c>
      <c r="B536" s="364" t="s">
        <v>1570</v>
      </c>
      <c r="C536" s="288" t="s">
        <v>1426</v>
      </c>
      <c r="D536" s="321" t="s">
        <v>1427</v>
      </c>
      <c r="E536" s="289" t="s">
        <v>1373</v>
      </c>
    </row>
    <row r="537" spans="1:5" ht="15">
      <c r="A537" s="364">
        <v>2303</v>
      </c>
      <c r="B537" s="364" t="s">
        <v>1571</v>
      </c>
      <c r="C537" s="288" t="s">
        <v>1423</v>
      </c>
      <c r="D537" s="321" t="s">
        <v>1424</v>
      </c>
      <c r="E537" s="289" t="s">
        <v>1425</v>
      </c>
    </row>
    <row r="538" spans="1:5" ht="15">
      <c r="A538" s="364">
        <v>2312</v>
      </c>
      <c r="B538" s="364" t="s">
        <v>1572</v>
      </c>
      <c r="C538" s="288" t="s">
        <v>1371</v>
      </c>
      <c r="D538" s="321" t="s">
        <v>1490</v>
      </c>
      <c r="E538" s="289" t="s">
        <v>1508</v>
      </c>
    </row>
    <row r="539" spans="1:5" ht="15">
      <c r="A539" s="364">
        <v>2319</v>
      </c>
      <c r="B539" s="364" t="s">
        <v>1573</v>
      </c>
      <c r="C539" s="288" t="s">
        <v>1367</v>
      </c>
      <c r="D539" s="321" t="s">
        <v>1412</v>
      </c>
      <c r="E539" s="289" t="s">
        <v>1368</v>
      </c>
    </row>
    <row r="540" spans="1:5" ht="15">
      <c r="A540" s="364" t="s">
        <v>539</v>
      </c>
      <c r="B540" s="364" t="s">
        <v>590</v>
      </c>
      <c r="C540" s="288" t="s">
        <v>2646</v>
      </c>
      <c r="D540" s="321" t="s">
        <v>2648</v>
      </c>
      <c r="E540" s="376" t="s">
        <v>2647</v>
      </c>
    </row>
    <row r="541" spans="1:5" ht="15">
      <c r="A541" s="364" t="s">
        <v>541</v>
      </c>
      <c r="B541" s="364" t="s">
        <v>590</v>
      </c>
      <c r="C541" s="288" t="s">
        <v>1367</v>
      </c>
      <c r="D541" s="321" t="s">
        <v>1412</v>
      </c>
      <c r="E541" s="289" t="s">
        <v>1368</v>
      </c>
    </row>
    <row r="542" spans="1:5" ht="15">
      <c r="A542" s="364" t="s">
        <v>542</v>
      </c>
      <c r="B542" s="364" t="s">
        <v>691</v>
      </c>
      <c r="C542" s="288" t="s">
        <v>1509</v>
      </c>
      <c r="D542" s="321" t="s">
        <v>1510</v>
      </c>
      <c r="E542" s="289" t="s">
        <v>1511</v>
      </c>
    </row>
    <row r="543" spans="1:5" ht="15">
      <c r="A543" s="364" t="s">
        <v>544</v>
      </c>
      <c r="B543" s="364" t="s">
        <v>1574</v>
      </c>
      <c r="C543" s="288" t="s">
        <v>1421</v>
      </c>
      <c r="D543" s="321" t="s">
        <v>1422</v>
      </c>
      <c r="E543" s="289" t="s">
        <v>1431</v>
      </c>
    </row>
    <row r="544" spans="1:5" ht="15">
      <c r="A544" s="364" t="s">
        <v>546</v>
      </c>
      <c r="B544" s="364" t="s">
        <v>1575</v>
      </c>
      <c r="C544" s="288" t="s">
        <v>1367</v>
      </c>
      <c r="D544" s="321" t="s">
        <v>1412</v>
      </c>
      <c r="E544" s="289" t="s">
        <v>1368</v>
      </c>
    </row>
  </sheetData>
  <autoFilter ref="A3:E544" xr:uid="{79E15D9C-93C5-4383-871C-20D7429E4C9A}"/>
  <mergeCells count="1">
    <mergeCell ref="A1:E1"/>
  </mergeCells>
  <conditionalFormatting sqref="A4:A544">
    <cfRule type="duplicateValues" dxfId="2" priority="5"/>
  </conditionalFormatting>
  <hyperlinks>
    <hyperlink ref="E4" r:id="rId1" display="yesenia.apaza@economiayfinanzas.gob.bo" xr:uid="{903D2A63-B498-4781-B2F8-D17E89C5B053}"/>
    <hyperlink ref="E59" r:id="rId2" display="yesenia.apaza@economiayfinanzas.gob.bo" xr:uid="{974072AF-F7F6-4D17-97B6-C149A4278CDE}"/>
    <hyperlink ref="E64" r:id="rId3" display="yesenia.apaza@economiayfinanzas.gob.bo" xr:uid="{A47F0121-C65B-4AFA-B285-A6A8D4BC21A3}"/>
    <hyperlink ref="E81" r:id="rId4" display="yesenia.apaza@economiayfinanzas.gob.bo" xr:uid="{48FE46F6-74F6-48FC-B6E1-D184D04025B0}"/>
    <hyperlink ref="E82" r:id="rId5" display="yesenia.apaza@economiayfinanzas.gob.bo" xr:uid="{872C0592-9820-4753-B5AC-970AF2B0900E}"/>
    <hyperlink ref="E83" r:id="rId6" display="yesenia.apaza@economiayfinanzas.gob.bo" xr:uid="{A73AB7AD-FF45-4FDB-B416-B1784018F196}"/>
    <hyperlink ref="E84" r:id="rId7" display="yesenia.apaza@economiayfinanzas.gob.bo" xr:uid="{AB934383-72C1-4371-B251-D7806524F515}"/>
    <hyperlink ref="E85" r:id="rId8" display="yesenia.apaza@economiayfinanzas.gob.bo" xr:uid="{51B9F554-4705-4B2E-85B0-722B7A5FD8C1}"/>
    <hyperlink ref="E86" r:id="rId9" display="yesenia.apaza@economiayfinanzas.gob.bo" xr:uid="{E8702B53-A103-4199-ACE8-4BE11048E2DE}"/>
    <hyperlink ref="E87" r:id="rId10" display="yesenia.apaza@economiayfinanzas.gob.bo" xr:uid="{A805D779-79AD-49FC-8FD9-BDF9E5E4F56F}"/>
    <hyperlink ref="E88" r:id="rId11" display="yesenia.apaza@economiayfinanzas.gob.bo" xr:uid="{55EA7938-7C45-42B1-9EEC-A64FFF3B1B27}"/>
    <hyperlink ref="E89" r:id="rId12" display="yesenia.apaza@economiayfinanzas.gob.bo" xr:uid="{73290469-06F3-4BBA-84BE-0A6BDEE64EAD}"/>
    <hyperlink ref="E90" r:id="rId13" display="yesenia.apaza@economiayfinanzas.gob.bo" xr:uid="{469DACF2-E61B-4CB7-B20A-8E7F26AD1A41}"/>
    <hyperlink ref="E96" r:id="rId14" display="yesenia.apaza@economiayfinanzas.gob.bo" xr:uid="{3E080C7B-1BC1-4546-9886-C79E308F19D7}"/>
    <hyperlink ref="E99" r:id="rId15" display="yesenia.apaza@economiayfinanzas.gob.bo" xr:uid="{1348D5CA-4964-43D8-9D71-260C6552F032}"/>
    <hyperlink ref="E100" r:id="rId16" display="yesenia.apaza@economiayfinanzas.gob.bo" xr:uid="{38D3B75C-624C-42AF-87EF-16387A9EE530}"/>
    <hyperlink ref="E112" r:id="rId17" display="yesenia.apaza@economiayfinanzas.gob.bo" xr:uid="{992EB776-E241-41A0-A851-0E6681865CE5}"/>
    <hyperlink ref="E119" r:id="rId18" display="yesenia.apaza@economiayfinanzas.gob.bo" xr:uid="{49785677-A2C7-4EB5-B488-E0C98243F0D5}"/>
    <hyperlink ref="E126" r:id="rId19" display="yesenia.apaza@economiayfinanzas.gob.bo" xr:uid="{D38BB3A5-B4EE-4CD9-8AF6-0027F36B383C}"/>
    <hyperlink ref="E144" r:id="rId20" display="yesenia.apaza@economiayfinanzas.gob.bo" xr:uid="{424D220A-53AC-492F-8BD7-254138D00AA4}"/>
    <hyperlink ref="E153" r:id="rId21" display="yesenia.apaza@economiayfinanzas.gob.bo" xr:uid="{DAA70D23-468A-4297-9928-1544C690C8FA}"/>
    <hyperlink ref="E171" r:id="rId22" display="yesenia.apaza@economiayfinanzas.gob.bo" xr:uid="{C981F3D8-888A-4125-90D7-A5F19C0E25F5}"/>
    <hyperlink ref="E172" r:id="rId23" display="yesenia.apaza@economiayfinanzas.gob.bo" xr:uid="{3A59D083-DBCE-424B-81EE-859632065D08}"/>
    <hyperlink ref="E199" r:id="rId24" display="yesenia.apaza@economiayfinanzas.gob.bo" xr:uid="{170EF21E-6735-4EC5-A467-251C4899AAA3}"/>
    <hyperlink ref="E200" r:id="rId25" display="yesenia.apaza@economiayfinanzas.gob.bo" xr:uid="{78F5BEB6-1D4A-46FA-B092-483F3CD9ADC8}"/>
    <hyperlink ref="E201" r:id="rId26" display="yesenia.apaza@economiayfinanzas.gob.bo" xr:uid="{56B049FC-AD65-4F10-883F-AFDB91FE672D}"/>
    <hyperlink ref="E202" r:id="rId27" display="yesenia.apaza@economiayfinanzas.gob.bo" xr:uid="{7753AEB4-CC20-43B7-9EFC-349F41009CA4}"/>
    <hyperlink ref="E203" r:id="rId28" display="yesenia.apaza@economiayfinanzas.gob.bo" xr:uid="{545B485C-2C17-4116-B1D0-B4518B074DC8}"/>
    <hyperlink ref="E204" r:id="rId29" display="yesenia.apaza@economiayfinanzas.gob.bo" xr:uid="{A7C6B528-8FD9-4BC6-8A39-E05D1694CB0D}"/>
    <hyperlink ref="E205" r:id="rId30" display="yesenia.apaza@economiayfinanzas.gob.bo" xr:uid="{37741341-0892-49CF-A43F-AC5B4A646B89}"/>
    <hyperlink ref="E206" r:id="rId31" display="yesenia.apaza@economiayfinanzas.gob.bo" xr:uid="{FD89E23D-DFC8-417A-A2EF-303767E16682}"/>
    <hyperlink ref="E207" r:id="rId32" display="yesenia.apaza@economiayfinanzas.gob.bo" xr:uid="{0A7A2199-0D91-4152-A7A1-4D3E682AD6CD}"/>
    <hyperlink ref="E208" r:id="rId33" display="yesenia.apaza@economiayfinanzas.gob.bo" xr:uid="{E2426A56-C41E-4A2F-9336-214FFB29311E}"/>
    <hyperlink ref="E209" r:id="rId34" display="yesenia.apaza@economiayfinanzas.gob.bo" xr:uid="{D402999C-7CBE-460A-BD25-27FAE5BBF46E}"/>
    <hyperlink ref="E210" r:id="rId35" display="yesenia.apaza@economiayfinanzas.gob.bo" xr:uid="{86D1CDAB-39AA-4C2F-9CBE-326CAF9B3E2A}"/>
    <hyperlink ref="E211" r:id="rId36" display="yesenia.apaza@economiayfinanzas.gob.bo" xr:uid="{E2631C08-5A55-4DEF-93A0-12B819FD3F98}"/>
    <hyperlink ref="E212" r:id="rId37" display="yesenia.apaza@economiayfinanzas.gob.bo" xr:uid="{2C9E34D6-69C4-4753-8C76-10D27C03FED3}"/>
    <hyperlink ref="E213" r:id="rId38" display="yesenia.apaza@economiayfinanzas.gob.bo" xr:uid="{C7D8F7FB-EB66-4761-8F79-8DFEB1F656F9}"/>
    <hyperlink ref="E214" r:id="rId39" display="yesenia.apaza@economiayfinanzas.gob.bo" xr:uid="{538C7838-5FEE-44D5-8FED-92638C00E96B}"/>
    <hyperlink ref="E215" r:id="rId40" display="yesenia.apaza@economiayfinanzas.gob.bo" xr:uid="{5235B0D5-2210-430C-A027-83C3C7E81D16}"/>
    <hyperlink ref="E216" r:id="rId41" display="yesenia.apaza@economiayfinanzas.gob.bo" xr:uid="{1A5E2753-5C90-45A6-A3F1-CBF843BA0348}"/>
    <hyperlink ref="E217" r:id="rId42" display="yesenia.apaza@economiayfinanzas.gob.bo" xr:uid="{1A81CB10-7BBA-4516-BAA9-69F95FF5C7B0}"/>
    <hyperlink ref="E218" r:id="rId43" display="yesenia.apaza@economiayfinanzas.gob.bo" xr:uid="{73B2346B-CCC8-41F8-94DB-EAC60086C5E3}"/>
    <hyperlink ref="E219" r:id="rId44" display="yesenia.apaza@economiayfinanzas.gob.bo" xr:uid="{20307279-A258-4FB8-B140-D9E689D37594}"/>
    <hyperlink ref="E220" r:id="rId45" display="yesenia.apaza@economiayfinanzas.gob.bo" xr:uid="{9B44FC17-A1FD-4971-8C4C-4D45CE0A6391}"/>
    <hyperlink ref="E221" r:id="rId46" display="yesenia.apaza@economiayfinanzas.gob.bo" xr:uid="{525D02E6-E39A-46D5-8EC6-C54766745D9E}"/>
    <hyperlink ref="E222" r:id="rId47" display="yesenia.apaza@economiayfinanzas.gob.bo" xr:uid="{7628B3A5-9521-4596-A3C1-AE2A53F75F43}"/>
    <hyperlink ref="E223" r:id="rId48" display="yesenia.apaza@economiayfinanzas.gob.bo" xr:uid="{05DA2035-51B3-458A-A823-99EB947347B9}"/>
    <hyperlink ref="E224" r:id="rId49" display="yesenia.apaza@economiayfinanzas.gob.bo" xr:uid="{C569C8D8-39F0-4AB8-B953-44F1287A73B7}"/>
    <hyperlink ref="E225" r:id="rId50" display="yesenia.apaza@economiayfinanzas.gob.bo" xr:uid="{4EA85A91-7BD1-41C7-B23C-8C932D3A8FFE}"/>
    <hyperlink ref="E226" r:id="rId51" display="yesenia.apaza@economiayfinanzas.gob.bo" xr:uid="{69BDD448-60AC-467E-A545-C57499059E8C}"/>
    <hyperlink ref="E227" r:id="rId52" display="yesenia.apaza@economiayfinanzas.gob.bo" xr:uid="{125FF737-E846-492E-A01A-3BB35BEE0494}"/>
    <hyperlink ref="E228" r:id="rId53" display="yesenia.apaza@economiayfinanzas.gob.bo" xr:uid="{76609397-4168-4AE6-8FE2-5CEDA947BEAD}"/>
    <hyperlink ref="E229" r:id="rId54" display="yesenia.apaza@economiayfinanzas.gob.bo" xr:uid="{AA952C79-BCB1-4B22-9FA8-D6F7DD596D03}"/>
    <hyperlink ref="E230" r:id="rId55" display="yesenia.apaza@economiayfinanzas.gob.bo" xr:uid="{FD14F20C-D712-48D1-AE23-65BABE9FF9D1}"/>
    <hyperlink ref="E231" r:id="rId56" display="yesenia.apaza@economiayfinanzas.gob.bo" xr:uid="{994E95FA-C940-4805-90B2-39C54DA94811}"/>
    <hyperlink ref="E232" r:id="rId57" display="yesenia.apaza@economiayfinanzas.gob.bo" xr:uid="{EA81B648-4848-40A5-92BA-AC0404EE3D94}"/>
    <hyperlink ref="E233" r:id="rId58" display="yesenia.apaza@economiayfinanzas.gob.bo" xr:uid="{DA6F14A7-EE43-4709-AB2D-BB4ECAC7AE0A}"/>
    <hyperlink ref="E234" r:id="rId59" display="yesenia.apaza@economiayfinanzas.gob.bo" xr:uid="{B48B4770-A38B-48B5-B300-4CBD70287F8C}"/>
    <hyperlink ref="E235" r:id="rId60" display="yesenia.apaza@economiayfinanzas.gob.bo" xr:uid="{7467E53B-215B-4A3B-A6ED-1F2CC9EF1826}"/>
    <hyperlink ref="E236" r:id="rId61" display="yesenia.apaza@economiayfinanzas.gob.bo" xr:uid="{A83F12F4-8414-4029-9DC1-C41C4C9BF13C}"/>
    <hyperlink ref="E237" r:id="rId62" display="yesenia.apaza@economiayfinanzas.gob.bo" xr:uid="{CC5DF32A-05E6-4CC3-9E22-7B2B719D4EE9}"/>
    <hyperlink ref="E238" r:id="rId63" display="yesenia.apaza@economiayfinanzas.gob.bo" xr:uid="{732E8405-41FA-417A-8B7A-24DBA1653101}"/>
    <hyperlink ref="E239" r:id="rId64" display="yesenia.apaza@economiayfinanzas.gob.bo" xr:uid="{56047118-00CD-4FB0-AAA0-B2488FFABFE4}"/>
    <hyperlink ref="E240" r:id="rId65" display="yesenia.apaza@economiayfinanzas.gob.bo" xr:uid="{404C058A-9DE9-4C7D-A335-E373CFD01992}"/>
    <hyperlink ref="E241" r:id="rId66" display="yesenia.apaza@economiayfinanzas.gob.bo" xr:uid="{E7929239-10C4-49C6-86C0-AA583A6A5406}"/>
    <hyperlink ref="E242" r:id="rId67" display="yesenia.apaza@economiayfinanzas.gob.bo" xr:uid="{C6DD60E8-C1A4-42F0-BEE0-33314289DC3E}"/>
    <hyperlink ref="E243" r:id="rId68" display="yesenia.apaza@economiayfinanzas.gob.bo" xr:uid="{5BC602F1-A6AA-4FEA-97F0-ACC4566FE0DA}"/>
    <hyperlink ref="E244" r:id="rId69" display="yesenia.apaza@economiayfinanzas.gob.bo" xr:uid="{DC5F73CF-11DE-45AD-BDB4-69C13307FE93}"/>
    <hyperlink ref="E245" r:id="rId70" display="yesenia.apaza@economiayfinanzas.gob.bo" xr:uid="{63498587-DC00-447A-BE23-8DE496463DB5}"/>
    <hyperlink ref="E246" r:id="rId71" display="yesenia.apaza@economiayfinanzas.gob.bo" xr:uid="{57D96D5F-7068-44FF-82B2-BF82D5CFFBC7}"/>
    <hyperlink ref="E247" r:id="rId72" display="yesenia.apaza@economiayfinanzas.gob.bo" xr:uid="{E06DF5D4-B6FA-4762-8ACE-F3097BB79A21}"/>
    <hyperlink ref="E248" r:id="rId73" display="yesenia.apaza@economiayfinanzas.gob.bo" xr:uid="{40A69B61-3076-4396-A078-DBDEF44385D0}"/>
    <hyperlink ref="E249" r:id="rId74" display="yesenia.apaza@economiayfinanzas.gob.bo" xr:uid="{FF2C21A3-ADCD-48DD-90BB-9F44EFC8826C}"/>
    <hyperlink ref="E250" r:id="rId75" display="yesenia.apaza@economiayfinanzas.gob.bo" xr:uid="{03E67E38-50F1-48EE-AA1B-414778E8D50C}"/>
    <hyperlink ref="E251" r:id="rId76" display="yesenia.apaza@economiayfinanzas.gob.bo" xr:uid="{1202CFE3-697F-490C-B9A7-86FA09A16231}"/>
    <hyperlink ref="E252" r:id="rId77" display="yesenia.apaza@economiayfinanzas.gob.bo" xr:uid="{83A6310C-184B-44CD-A370-A805D725E5E2}"/>
    <hyperlink ref="E253" r:id="rId78" display="yesenia.apaza@economiayfinanzas.gob.bo" xr:uid="{2F28B795-6D2B-4504-81E6-CE562671CBD3}"/>
    <hyperlink ref="E254" r:id="rId79" display="yesenia.apaza@economiayfinanzas.gob.bo" xr:uid="{76258F24-B5FE-4084-B95F-059DD4DDC820}"/>
    <hyperlink ref="E255" r:id="rId80" display="yesenia.apaza@economiayfinanzas.gob.bo" xr:uid="{42BDA560-40BA-4BCF-B411-CBE23C1F5E2D}"/>
    <hyperlink ref="E256" r:id="rId81" display="yesenia.apaza@economiayfinanzas.gob.bo" xr:uid="{8AC04EFD-B5CE-4F48-9F11-C6D4B93CA738}"/>
    <hyperlink ref="E257" r:id="rId82" display="yesenia.apaza@economiayfinanzas.gob.bo" xr:uid="{AA1EF9BA-E903-4D32-80CB-CF581963F4A3}"/>
    <hyperlink ref="E258" r:id="rId83" display="yesenia.apaza@economiayfinanzas.gob.bo" xr:uid="{DDF9587F-3A14-430B-9AB6-E2E1D34153E2}"/>
    <hyperlink ref="E259" r:id="rId84" display="yesenia.apaza@economiayfinanzas.gob.bo" xr:uid="{8C79487E-5A69-492D-A675-33BB866601B7}"/>
    <hyperlink ref="E260" r:id="rId85" display="yesenia.apaza@economiayfinanzas.gob.bo" xr:uid="{7AF96598-0A15-4674-A181-9D192F8A4482}"/>
    <hyperlink ref="E261" r:id="rId86" display="yesenia.apaza@economiayfinanzas.gob.bo" xr:uid="{1FB90FC3-4A6E-46B9-AE24-F1C84075A72A}"/>
    <hyperlink ref="E262" r:id="rId87" display="yesenia.apaza@economiayfinanzas.gob.bo" xr:uid="{49C46934-3AA5-4EDA-93B6-238A46504C87}"/>
    <hyperlink ref="E263" r:id="rId88" display="yesenia.apaza@economiayfinanzas.gob.bo" xr:uid="{E22D8DC7-C410-4F4F-9C74-3F6E887C1671}"/>
    <hyperlink ref="E264" r:id="rId89" display="yesenia.apaza@economiayfinanzas.gob.bo" xr:uid="{1D413601-417F-4401-A40A-9F720B1FACFA}"/>
    <hyperlink ref="E265" r:id="rId90" display="yesenia.apaza@economiayfinanzas.gob.bo" xr:uid="{A09D92AD-9FD6-4CC2-9854-920C199FE7AD}"/>
    <hyperlink ref="E266" r:id="rId91" display="yesenia.apaza@economiayfinanzas.gob.bo" xr:uid="{F2C689B8-717F-43D9-856C-9BD3B5C1002E}"/>
    <hyperlink ref="E267" r:id="rId92" display="yesenia.apaza@economiayfinanzas.gob.bo" xr:uid="{AD10851B-CDF0-4090-8A40-2E7CE28C0494}"/>
    <hyperlink ref="E268" r:id="rId93" display="yesenia.apaza@economiayfinanzas.gob.bo" xr:uid="{2F9BAEB9-8B27-455E-A8CF-0F1233E80E2F}"/>
    <hyperlink ref="E269" r:id="rId94" display="yesenia.apaza@economiayfinanzas.gob.bo" xr:uid="{BE453362-232D-461A-B1B1-D4976A9AAC53}"/>
    <hyperlink ref="E270" r:id="rId95" display="yesenia.apaza@economiayfinanzas.gob.bo" xr:uid="{FF5B06BC-1E5E-4159-8818-74EDB2AFE8D9}"/>
    <hyperlink ref="E271" r:id="rId96" display="yesenia.apaza@economiayfinanzas.gob.bo" xr:uid="{A3EFFEEF-2E73-423E-A827-FCD62B0651A0}"/>
    <hyperlink ref="E272" r:id="rId97" display="yesenia.apaza@economiayfinanzas.gob.bo" xr:uid="{35C70D6E-7759-42D1-BBE9-4A16E1F17FDB}"/>
    <hyperlink ref="E273" r:id="rId98" display="yesenia.apaza@economiayfinanzas.gob.bo" xr:uid="{5831DE20-B854-4937-9F1C-8CBB7C0FA5DF}"/>
    <hyperlink ref="E274" r:id="rId99" display="yesenia.apaza@economiayfinanzas.gob.bo" xr:uid="{068C6F04-24BD-466D-855D-7612A5BFC5A6}"/>
    <hyperlink ref="E275" r:id="rId100" display="yesenia.apaza@economiayfinanzas.gob.bo" xr:uid="{0CF30179-D127-4111-B44D-2F7F84642C85}"/>
    <hyperlink ref="E276" r:id="rId101" display="yesenia.apaza@economiayfinanzas.gob.bo" xr:uid="{2F146C02-C7C5-4CC3-8AE3-9B4E7FF0F5C2}"/>
    <hyperlink ref="E277" r:id="rId102" display="yesenia.apaza@economiayfinanzas.gob.bo" xr:uid="{2973E576-A026-41E7-83DE-3D97984CD2FA}"/>
    <hyperlink ref="E278" r:id="rId103" display="yesenia.apaza@economiayfinanzas.gob.bo" xr:uid="{AAA12FBC-DF42-44C3-A3AB-97A196AC98CE}"/>
    <hyperlink ref="E279" r:id="rId104" display="yesenia.apaza@economiayfinanzas.gob.bo" xr:uid="{1B123AAE-DF9A-463C-A2F7-B5A3B0FB6F30}"/>
    <hyperlink ref="E280" r:id="rId105" display="yesenia.apaza@economiayfinanzas.gob.bo" xr:uid="{E3FF8077-40D8-4173-B715-95B1D11829FD}"/>
    <hyperlink ref="E281" r:id="rId106" display="yesenia.apaza@economiayfinanzas.gob.bo" xr:uid="{778AD39B-803C-4EE3-83C1-C11B49D37F27}"/>
    <hyperlink ref="E282" r:id="rId107" display="yesenia.apaza@economiayfinanzas.gob.bo" xr:uid="{A8330540-74A3-4BF1-9FE4-D058CCEAF6FF}"/>
    <hyperlink ref="E283" r:id="rId108" display="yesenia.apaza@economiayfinanzas.gob.bo" xr:uid="{E77F6697-F3E3-4A17-9E85-4EC4158FB6BE}"/>
    <hyperlink ref="E284" r:id="rId109" display="yesenia.apaza@economiayfinanzas.gob.bo" xr:uid="{C1CF7C21-4CCC-4800-BA47-3A298505B052}"/>
    <hyperlink ref="E285" r:id="rId110" display="yesenia.apaza@economiayfinanzas.gob.bo" xr:uid="{9F485407-3A1F-4CD9-9821-9A99DD3808CD}"/>
    <hyperlink ref="E286" r:id="rId111" display="yesenia.apaza@economiayfinanzas.gob.bo" xr:uid="{F7F9737C-59BB-43EE-95CE-B51599393978}"/>
    <hyperlink ref="E287" r:id="rId112" display="yesenia.apaza@economiayfinanzas.gob.bo" xr:uid="{515C4C8A-C867-4221-93F7-6A6F260F5BDB}"/>
    <hyperlink ref="E288" r:id="rId113" display="yesenia.apaza@economiayfinanzas.gob.bo" xr:uid="{59DA25B1-9FA2-4CC0-B5DF-D6D42887AFA3}"/>
    <hyperlink ref="E289" r:id="rId114" display="yesenia.apaza@economiayfinanzas.gob.bo" xr:uid="{8C9F3FF0-B7EC-4E5F-B89D-98530305B098}"/>
    <hyperlink ref="E290" r:id="rId115" display="yesenia.apaza@economiayfinanzas.gob.bo" xr:uid="{6EC21497-A665-4998-BC3E-0A09F02A718B}"/>
    <hyperlink ref="E291" r:id="rId116" display="yesenia.apaza@economiayfinanzas.gob.bo" xr:uid="{46110CD5-4E05-439A-85FC-A4B4F18F1D30}"/>
    <hyperlink ref="E292" r:id="rId117" display="yesenia.apaza@economiayfinanzas.gob.bo" xr:uid="{91240164-620D-45D9-B11F-F6661F4FD6F4}"/>
    <hyperlink ref="E293" r:id="rId118" display="yesenia.apaza@economiayfinanzas.gob.bo" xr:uid="{37F9EB6A-BCC6-410B-91FE-376D69AD031D}"/>
    <hyperlink ref="E294" r:id="rId119" display="yesenia.apaza@economiayfinanzas.gob.bo" xr:uid="{A82A9EF4-AFBD-4983-A73A-3A75562E1EB0}"/>
    <hyperlink ref="E295" r:id="rId120" display="yesenia.apaza@economiayfinanzas.gob.bo" xr:uid="{6256514B-117C-4C44-82A7-6ACC0C765A19}"/>
    <hyperlink ref="E296" r:id="rId121" display="yesenia.apaza@economiayfinanzas.gob.bo" xr:uid="{FA0849EA-CDCD-4D17-AFB3-A43E5FAABB3C}"/>
    <hyperlink ref="E297" r:id="rId122" display="yesenia.apaza@economiayfinanzas.gob.bo" xr:uid="{8D778ED5-8FFC-47CA-9F5C-4C1A008343DD}"/>
    <hyperlink ref="E298" r:id="rId123" display="yesenia.apaza@economiayfinanzas.gob.bo" xr:uid="{73EF03AA-241C-4C7F-B307-AAED02680D1D}"/>
    <hyperlink ref="E299" r:id="rId124" display="yesenia.apaza@economiayfinanzas.gob.bo" xr:uid="{ACE89B57-CC32-4A50-BB5D-6B1A41756233}"/>
    <hyperlink ref="E300" r:id="rId125" display="yesenia.apaza@economiayfinanzas.gob.bo" xr:uid="{AB7E5968-F10F-4693-ABF4-C888BEF0F9AE}"/>
    <hyperlink ref="E301" r:id="rId126" display="yesenia.apaza@economiayfinanzas.gob.bo" xr:uid="{CAD36A76-BC93-4E72-9B1C-E9AD2EEDDFF5}"/>
    <hyperlink ref="E302" r:id="rId127" display="yesenia.apaza@economiayfinanzas.gob.bo" xr:uid="{10B4A303-9140-43B0-8372-6205EE5B0A8A}"/>
    <hyperlink ref="E303" r:id="rId128" display="yesenia.apaza@economiayfinanzas.gob.bo" xr:uid="{587E4A78-EEAC-45A9-BE3F-BB2CD7942910}"/>
    <hyperlink ref="E304" r:id="rId129" display="yesenia.apaza@economiayfinanzas.gob.bo" xr:uid="{E2018824-A7A8-4430-A717-20A1303981F5}"/>
    <hyperlink ref="E305" r:id="rId130" display="yesenia.apaza@economiayfinanzas.gob.bo" xr:uid="{6C487C39-256F-4F75-AA61-580E060D711E}"/>
    <hyperlink ref="E306" r:id="rId131" display="yesenia.apaza@economiayfinanzas.gob.bo" xr:uid="{1BC184AB-67A5-4D96-B2B9-603F4746651F}"/>
    <hyperlink ref="E307" r:id="rId132" display="yesenia.apaza@economiayfinanzas.gob.bo" xr:uid="{0F9078AD-BB9D-4A28-8EFE-2DDC6F235DE9}"/>
    <hyperlink ref="E308" r:id="rId133" display="yesenia.apaza@economiayfinanzas.gob.bo" xr:uid="{2AF935D9-84F5-438B-B751-0B60F9793EB6}"/>
    <hyperlink ref="E309" r:id="rId134" display="yesenia.apaza@economiayfinanzas.gob.bo" xr:uid="{3078E9D7-FD94-441C-A20E-3481C4CA8E13}"/>
    <hyperlink ref="E310" r:id="rId135" display="yesenia.apaza@economiayfinanzas.gob.bo" xr:uid="{04190DA7-2B12-4EF9-B7C8-503FCCA42004}"/>
    <hyperlink ref="E311" r:id="rId136" display="yesenia.apaza@economiayfinanzas.gob.bo" xr:uid="{2BA50D2A-CA30-4DBF-AC59-EF4B5280182E}"/>
    <hyperlink ref="E312" r:id="rId137" display="yesenia.apaza@economiayfinanzas.gob.bo" xr:uid="{3B89788D-64F4-48E1-86B6-55D8FA3FCA7E}"/>
    <hyperlink ref="E313" r:id="rId138" display="yesenia.apaza@economiayfinanzas.gob.bo" xr:uid="{BAAA2FBA-6B14-4401-9771-AF568F1A0A35}"/>
    <hyperlink ref="E314" r:id="rId139" display="yesenia.apaza@economiayfinanzas.gob.bo" xr:uid="{1171023B-2F5F-411B-9F5D-261BA0EE5743}"/>
    <hyperlink ref="E315" r:id="rId140" display="yesenia.apaza@economiayfinanzas.gob.bo" xr:uid="{DE9F6967-9BBE-42F8-96E6-2411B6B3F266}"/>
    <hyperlink ref="E316" r:id="rId141" display="yesenia.apaza@economiayfinanzas.gob.bo" xr:uid="{381465C0-A386-4621-A9C3-6AD8E689CD21}"/>
    <hyperlink ref="E317" r:id="rId142" display="yesenia.apaza@economiayfinanzas.gob.bo" xr:uid="{7920EECA-EECC-4271-A293-780DB59B2B18}"/>
    <hyperlink ref="E318" r:id="rId143" display="yesenia.apaza@economiayfinanzas.gob.bo" xr:uid="{56F15653-A9D9-4F08-84F7-A0FF66DB9E61}"/>
    <hyperlink ref="E319" r:id="rId144" display="yesenia.apaza@economiayfinanzas.gob.bo" xr:uid="{C83200F4-BEEA-4D80-A694-633B116D1E35}"/>
    <hyperlink ref="E320" r:id="rId145" display="yesenia.apaza@economiayfinanzas.gob.bo" xr:uid="{C6815BBC-4876-480C-96C3-2B493E97577B}"/>
    <hyperlink ref="E321" r:id="rId146" display="yesenia.apaza@economiayfinanzas.gob.bo" xr:uid="{55EAF430-E243-4283-8C0C-4F77485F0FE7}"/>
    <hyperlink ref="E322" r:id="rId147" display="yesenia.apaza@economiayfinanzas.gob.bo" xr:uid="{4CCFAD58-9493-40D9-837C-E74E3F05BB4F}"/>
    <hyperlink ref="E323" r:id="rId148" display="yesenia.apaza@economiayfinanzas.gob.bo" xr:uid="{E23F3A44-72C2-478E-B309-3E622E163C93}"/>
    <hyperlink ref="E324" r:id="rId149" display="yesenia.apaza@economiayfinanzas.gob.bo" xr:uid="{74D59092-8C72-42C6-9A49-519A6E8F1FA3}"/>
    <hyperlink ref="E325" r:id="rId150" display="yesenia.apaza@economiayfinanzas.gob.bo" xr:uid="{E88F5013-C0FE-4013-8752-523329B609DE}"/>
    <hyperlink ref="E326" r:id="rId151" display="yesenia.apaza@economiayfinanzas.gob.bo" xr:uid="{874ACA42-499F-4E46-B619-01F67E20808D}"/>
    <hyperlink ref="E327" r:id="rId152" display="yesenia.apaza@economiayfinanzas.gob.bo" xr:uid="{FE02B832-C65E-46C7-A2FA-39F24B012CD2}"/>
    <hyperlink ref="E328" r:id="rId153" display="yesenia.apaza@economiayfinanzas.gob.bo" xr:uid="{53D5ABF4-E6EF-4EB9-BCC5-351F5B791F62}"/>
    <hyperlink ref="E329" r:id="rId154" display="yesenia.apaza@economiayfinanzas.gob.bo" xr:uid="{ABFB89B0-7255-486A-A6BE-1EF829C9CED4}"/>
    <hyperlink ref="E330" r:id="rId155" display="yesenia.apaza@economiayfinanzas.gob.bo" xr:uid="{3D3C7159-2C7A-4F1F-8D1F-CC44496A4561}"/>
    <hyperlink ref="E331" r:id="rId156" display="yesenia.apaza@economiayfinanzas.gob.bo" xr:uid="{684B3D48-DA45-4740-A8D1-E099583E00FA}"/>
    <hyperlink ref="E332" r:id="rId157" display="yesenia.apaza@economiayfinanzas.gob.bo" xr:uid="{8418F501-A338-43C3-BF44-4146D0170D99}"/>
    <hyperlink ref="E333" r:id="rId158" display="yesenia.apaza@economiayfinanzas.gob.bo" xr:uid="{85F6EAF3-ED05-478E-AC98-9588630C356D}"/>
    <hyperlink ref="E334" r:id="rId159" display="yesenia.apaza@economiayfinanzas.gob.bo" xr:uid="{B647589E-17C0-43CA-93CA-D22E21665ECF}"/>
    <hyperlink ref="E335" r:id="rId160" display="yesenia.apaza@economiayfinanzas.gob.bo" xr:uid="{6975811C-5E5A-4A5D-9B05-74B41DC09D33}"/>
    <hyperlink ref="E336" r:id="rId161" display="yesenia.apaza@economiayfinanzas.gob.bo" xr:uid="{E79BFECD-70AC-43DB-B898-B3C6E4AB203E}"/>
    <hyperlink ref="E337" r:id="rId162" display="yesenia.apaza@economiayfinanzas.gob.bo" xr:uid="{6F71E6E7-BB4F-47CD-BC22-17CC9D102013}"/>
    <hyperlink ref="E338" r:id="rId163" display="yesenia.apaza@economiayfinanzas.gob.bo" xr:uid="{95C5B00A-1D1B-437C-A87C-8C5C6BF1FFC6}"/>
    <hyperlink ref="E339" r:id="rId164" display="yesenia.apaza@economiayfinanzas.gob.bo" xr:uid="{34E7B4FE-79BC-405E-8094-6CB4AEFA783F}"/>
    <hyperlink ref="E340" r:id="rId165" display="yesenia.apaza@economiayfinanzas.gob.bo" xr:uid="{23C9EE9E-3A24-4483-B6E3-D4B77A2BC138}"/>
    <hyperlink ref="E341" r:id="rId166" display="yesenia.apaza@economiayfinanzas.gob.bo" xr:uid="{2A22EF0E-836A-4A4A-A6C7-4689B34653F3}"/>
    <hyperlink ref="E342" r:id="rId167" display="yesenia.apaza@economiayfinanzas.gob.bo" xr:uid="{FE0AE8D5-DC3E-4592-8EC0-D5C2ED2D503D}"/>
    <hyperlink ref="E343" r:id="rId168" display="yesenia.apaza@economiayfinanzas.gob.bo" xr:uid="{78247673-C263-4884-9F82-04A5C7C5E688}"/>
    <hyperlink ref="E344" r:id="rId169" display="yesenia.apaza@economiayfinanzas.gob.bo" xr:uid="{48C7BF14-3523-4FA1-B33F-F7421C6CFF29}"/>
    <hyperlink ref="E345" r:id="rId170" display="yesenia.apaza@economiayfinanzas.gob.bo" xr:uid="{72C38024-25F2-4975-BFC7-064A576BA5EB}"/>
    <hyperlink ref="E346" r:id="rId171" display="yesenia.apaza@economiayfinanzas.gob.bo" xr:uid="{907BE198-0923-4333-A40E-F68AFAB281F3}"/>
    <hyperlink ref="E347" r:id="rId172" display="yesenia.apaza@economiayfinanzas.gob.bo" xr:uid="{8A443C50-3B3A-49A0-93E0-B5C998DC7601}"/>
    <hyperlink ref="E348" r:id="rId173" display="yesenia.apaza@economiayfinanzas.gob.bo" xr:uid="{9D9F34E9-CACB-46A5-B17A-D0A683784314}"/>
    <hyperlink ref="E349" r:id="rId174" display="yesenia.apaza@economiayfinanzas.gob.bo" xr:uid="{B5AA35F0-F6EC-4C78-AE47-036578B6E8F9}"/>
    <hyperlink ref="E350" r:id="rId175" display="yesenia.apaza@economiayfinanzas.gob.bo" xr:uid="{5C993228-1C4E-43A5-9393-7146B6AFB6F9}"/>
    <hyperlink ref="E351" r:id="rId176" display="yesenia.apaza@economiayfinanzas.gob.bo" xr:uid="{1CB38DFE-1A03-4F4C-BD2C-D479EF91F933}"/>
    <hyperlink ref="E352" r:id="rId177" display="yesenia.apaza@economiayfinanzas.gob.bo" xr:uid="{02D77137-AAC0-472F-A507-903A06594CC9}"/>
    <hyperlink ref="E353" r:id="rId178" display="yesenia.apaza@economiayfinanzas.gob.bo" xr:uid="{E30908AE-EE16-4ED2-BA96-C345C9894BCB}"/>
    <hyperlink ref="E354" r:id="rId179" display="yesenia.apaza@economiayfinanzas.gob.bo" xr:uid="{89207285-B4FE-4210-8CD3-F26C224333DC}"/>
    <hyperlink ref="E355" r:id="rId180" display="yesenia.apaza@economiayfinanzas.gob.bo" xr:uid="{5B8372C3-8371-4D03-ABB0-D73CD8243B85}"/>
    <hyperlink ref="E356" r:id="rId181" display="yesenia.apaza@economiayfinanzas.gob.bo" xr:uid="{D09CAE0C-D278-4F2E-92EB-6412436AF75E}"/>
    <hyperlink ref="E357" r:id="rId182" display="yesenia.apaza@economiayfinanzas.gob.bo" xr:uid="{640D4931-960E-482C-B6B8-6EDD0B59CC5E}"/>
    <hyperlink ref="E358" r:id="rId183" display="yesenia.apaza@economiayfinanzas.gob.bo" xr:uid="{A410151D-D951-4BE8-B713-94654AAF1ACF}"/>
    <hyperlink ref="E359" r:id="rId184" display="yesenia.apaza@economiayfinanzas.gob.bo" xr:uid="{36AE0785-1BE4-4EFD-8D6D-5F57AEA97958}"/>
    <hyperlink ref="E360" r:id="rId185" display="yesenia.apaza@economiayfinanzas.gob.bo" xr:uid="{FEB577D4-0F22-41C2-878F-7CF888AA7B84}"/>
    <hyperlink ref="E361" r:id="rId186" display="yesenia.apaza@economiayfinanzas.gob.bo" xr:uid="{58A805FE-CF7B-408E-8736-90434A20A492}"/>
    <hyperlink ref="E362" r:id="rId187" display="yesenia.apaza@economiayfinanzas.gob.bo" xr:uid="{B9FF1F13-29C6-4D4F-8DD9-223D6B2BB2F3}"/>
    <hyperlink ref="E363" r:id="rId188" display="yesenia.apaza@economiayfinanzas.gob.bo" xr:uid="{08399A8E-0007-4869-A80A-5A4EB55AC195}"/>
    <hyperlink ref="E364" r:id="rId189" display="yesenia.apaza@economiayfinanzas.gob.bo" xr:uid="{C4CCD261-DB2B-4233-AAD2-3388445B7DC1}"/>
    <hyperlink ref="E365" r:id="rId190" display="yesenia.apaza@economiayfinanzas.gob.bo" xr:uid="{6C60F7B6-BEEC-4190-A521-4F680B0A356C}"/>
    <hyperlink ref="E366" r:id="rId191" display="yesenia.apaza@economiayfinanzas.gob.bo" xr:uid="{498515F5-792D-4A53-911E-BB25F9555E77}"/>
    <hyperlink ref="E367" r:id="rId192" display="yesenia.apaza@economiayfinanzas.gob.bo" xr:uid="{FE5B7B85-F0BC-4BF6-BDB1-AEB50997A23D}"/>
    <hyperlink ref="E368" r:id="rId193" display="yesenia.apaza@economiayfinanzas.gob.bo" xr:uid="{E87C675A-5ABF-4993-9E5E-0A9ACCA4B649}"/>
    <hyperlink ref="E369" r:id="rId194" display="yesenia.apaza@economiayfinanzas.gob.bo" xr:uid="{E597042B-9C34-4234-89C0-86C3817A7FDE}"/>
    <hyperlink ref="E370" r:id="rId195" display="yesenia.apaza@economiayfinanzas.gob.bo" xr:uid="{A9BE1513-32F5-4C73-8349-DD0F6EBEBEC0}"/>
    <hyperlink ref="E371" r:id="rId196" display="yesenia.apaza@economiayfinanzas.gob.bo" xr:uid="{0C4FF1C4-6B6B-4CC6-89E2-42718857BEC1}"/>
    <hyperlink ref="E372" r:id="rId197" display="yesenia.apaza@economiayfinanzas.gob.bo" xr:uid="{27668BBC-896D-4E93-A351-A0A6F9CFEAE3}"/>
    <hyperlink ref="E373" r:id="rId198" display="yesenia.apaza@economiayfinanzas.gob.bo" xr:uid="{B20C08D6-15C4-4D81-8502-68EC3891D0D1}"/>
    <hyperlink ref="E374" r:id="rId199" display="yesenia.apaza@economiayfinanzas.gob.bo" xr:uid="{4A268C36-F583-4E24-BBB2-8BA2E55373AD}"/>
    <hyperlink ref="E375" r:id="rId200" display="yesenia.apaza@economiayfinanzas.gob.bo" xr:uid="{8564EC65-36EA-49C3-B4DB-6C0A1CC06AF8}"/>
    <hyperlink ref="E376" r:id="rId201" display="yesenia.apaza@economiayfinanzas.gob.bo" xr:uid="{302A2AE9-9761-426F-A7D7-2DCBC5ED0F8D}"/>
    <hyperlink ref="E377" r:id="rId202" display="yesenia.apaza@economiayfinanzas.gob.bo" xr:uid="{86BC79B6-033A-4E24-B6DF-E39EE22DC769}"/>
    <hyperlink ref="E378" r:id="rId203" display="yesenia.apaza@economiayfinanzas.gob.bo" xr:uid="{E7CBEDF3-A2B4-4397-BA6A-820142F539F4}"/>
    <hyperlink ref="E379" r:id="rId204" display="yesenia.apaza@economiayfinanzas.gob.bo" xr:uid="{F4751B3A-E7D3-49E6-B8EE-FEC75715C68E}"/>
    <hyperlink ref="E380" r:id="rId205" display="yesenia.apaza@economiayfinanzas.gob.bo" xr:uid="{22759DDA-0874-4428-8F0F-A60CFB4FCC57}"/>
    <hyperlink ref="E381" r:id="rId206" display="yesenia.apaza@economiayfinanzas.gob.bo" xr:uid="{82242AA0-99DF-47BE-AAC2-821FFD6B63CF}"/>
    <hyperlink ref="E382" r:id="rId207" display="yesenia.apaza@economiayfinanzas.gob.bo" xr:uid="{48458BAE-1C60-4B87-A38E-C5ABFCD3B0DA}"/>
    <hyperlink ref="E383" r:id="rId208" display="yesenia.apaza@economiayfinanzas.gob.bo" xr:uid="{F43D5443-39FD-4455-B337-22BAAB5FFAED}"/>
    <hyperlink ref="E384" r:id="rId209" display="yesenia.apaza@economiayfinanzas.gob.bo" xr:uid="{5039F3A4-65FC-4A0D-AD18-6A686ACD10B9}"/>
    <hyperlink ref="E385" r:id="rId210" display="yesenia.apaza@economiayfinanzas.gob.bo" xr:uid="{5120F03F-FCEF-46FB-B4B3-13516A189B7F}"/>
    <hyperlink ref="E386" r:id="rId211" display="yesenia.apaza@economiayfinanzas.gob.bo" xr:uid="{0F85FF70-31A2-4F76-969D-693960E23FC8}"/>
    <hyperlink ref="E387" r:id="rId212" display="yesenia.apaza@economiayfinanzas.gob.bo" xr:uid="{F28194B5-452F-442E-BD65-C0BEC43B84CA}"/>
    <hyperlink ref="E388" r:id="rId213" display="yesenia.apaza@economiayfinanzas.gob.bo" xr:uid="{DE836695-94E8-41C8-91B1-F3B7FE94FDF1}"/>
    <hyperlink ref="E389" r:id="rId214" display="yesenia.apaza@economiayfinanzas.gob.bo" xr:uid="{E0CA957D-1677-4215-BCE3-546DF9E37316}"/>
    <hyperlink ref="E390" r:id="rId215" display="yesenia.apaza@economiayfinanzas.gob.bo" xr:uid="{E33969E3-FE99-4993-969B-F373A221C659}"/>
    <hyperlink ref="E391" r:id="rId216" display="yesenia.apaza@economiayfinanzas.gob.bo" xr:uid="{A0D68233-9834-495D-AE17-E9AFC46EA192}"/>
    <hyperlink ref="E392" r:id="rId217" display="yesenia.apaza@economiayfinanzas.gob.bo" xr:uid="{348B009F-0A96-433B-A90E-D11BA737C501}"/>
    <hyperlink ref="E393" r:id="rId218" display="yesenia.apaza@economiayfinanzas.gob.bo" xr:uid="{A813CF3F-836B-4C6C-ADAD-94D836068201}"/>
    <hyperlink ref="E394" r:id="rId219" display="yesenia.apaza@economiayfinanzas.gob.bo" xr:uid="{8A6E8549-1781-4676-8BE6-8325F3B7DEBE}"/>
    <hyperlink ref="E395" r:id="rId220" display="yesenia.apaza@economiayfinanzas.gob.bo" xr:uid="{E7A94DC9-479F-4D06-8894-8BA25B64AD78}"/>
    <hyperlink ref="E396" r:id="rId221" display="yesenia.apaza@economiayfinanzas.gob.bo" xr:uid="{A51783A5-FE0E-4C22-B55B-64998DEFECE3}"/>
    <hyperlink ref="E397" r:id="rId222" display="yesenia.apaza@economiayfinanzas.gob.bo" xr:uid="{EE4D141C-6D1F-4BAC-96CA-0AA67CBC5FE5}"/>
    <hyperlink ref="E398" r:id="rId223" display="yesenia.apaza@economiayfinanzas.gob.bo" xr:uid="{65F8DA25-FFAA-4D54-9C9B-40945AAC6426}"/>
    <hyperlink ref="E399" r:id="rId224" display="yesenia.apaza@economiayfinanzas.gob.bo" xr:uid="{B1B55E3A-27D1-4098-8D91-69F70D88A315}"/>
    <hyperlink ref="E400" r:id="rId225" display="yesenia.apaza@economiayfinanzas.gob.bo" xr:uid="{703F7FFA-0E80-46B6-BD91-10E1C6428DB1}"/>
    <hyperlink ref="E401" r:id="rId226" display="yesenia.apaza@economiayfinanzas.gob.bo" xr:uid="{0B5FA234-45E0-4393-8AA5-DE112CAFB01A}"/>
    <hyperlink ref="E402" r:id="rId227" display="yesenia.apaza@economiayfinanzas.gob.bo" xr:uid="{E482254F-7BA3-401E-89E4-2982395CFCD6}"/>
    <hyperlink ref="E403" r:id="rId228" display="yesenia.apaza@economiayfinanzas.gob.bo" xr:uid="{9A11C20F-7058-41CB-BA0D-7B443B859832}"/>
    <hyperlink ref="E404" r:id="rId229" display="yesenia.apaza@economiayfinanzas.gob.bo" xr:uid="{4C27643A-3A6F-495F-ACE1-3406042B804D}"/>
    <hyperlink ref="E405" r:id="rId230" display="yesenia.apaza@economiayfinanzas.gob.bo" xr:uid="{C425022F-E93D-45C3-B827-912818BEC9D3}"/>
    <hyperlink ref="E406" r:id="rId231" display="yesenia.apaza@economiayfinanzas.gob.bo" xr:uid="{AA4A3462-1225-42CA-ADA3-AA66E364E087}"/>
    <hyperlink ref="E407" r:id="rId232" display="yesenia.apaza@economiayfinanzas.gob.bo" xr:uid="{0B38A3CE-CEC7-49CE-A74D-5F706516E3A2}"/>
    <hyperlink ref="E408" r:id="rId233" display="yesenia.apaza@economiayfinanzas.gob.bo" xr:uid="{4AED1A7C-70C1-4792-A4C6-12FA8F9C01FE}"/>
    <hyperlink ref="E409" r:id="rId234" display="yesenia.apaza@economiayfinanzas.gob.bo" xr:uid="{1E37FD92-7161-44C0-9A1D-D63797935F4E}"/>
    <hyperlink ref="E410" r:id="rId235" display="yesenia.apaza@economiayfinanzas.gob.bo" xr:uid="{C0A360C1-E043-43A7-BE93-6338FFABB818}"/>
    <hyperlink ref="E411" r:id="rId236" display="yesenia.apaza@economiayfinanzas.gob.bo" xr:uid="{F96E00EE-B682-4C95-A0B1-51E3A7CC078B}"/>
    <hyperlink ref="E412" r:id="rId237" display="yesenia.apaza@economiayfinanzas.gob.bo" xr:uid="{79FC412B-22FF-4EDA-8075-FF783EF7B68B}"/>
    <hyperlink ref="E413" r:id="rId238" display="yesenia.apaza@economiayfinanzas.gob.bo" xr:uid="{F2AC4E66-6721-47FB-B0C7-97B7A40B140A}"/>
    <hyperlink ref="E414" r:id="rId239" display="yesenia.apaza@economiayfinanzas.gob.bo" xr:uid="{CB57927E-D0DD-476E-917D-4AAC67BE7B2D}"/>
    <hyperlink ref="E415" r:id="rId240" display="yesenia.apaza@economiayfinanzas.gob.bo" xr:uid="{60DB8BDA-6F43-4CF2-AB6F-D930B6D9F5DD}"/>
    <hyperlink ref="E416" r:id="rId241" display="yesenia.apaza@economiayfinanzas.gob.bo" xr:uid="{1EC735B7-43F0-4B17-9CC9-150B290CBF38}"/>
    <hyperlink ref="E417" r:id="rId242" display="yesenia.apaza@economiayfinanzas.gob.bo" xr:uid="{014FC17D-1EDD-473D-95A4-2E866BF2BCDD}"/>
    <hyperlink ref="E418" r:id="rId243" display="yesenia.apaza@economiayfinanzas.gob.bo" xr:uid="{E60EE169-1CBB-40F3-847F-093123760BD3}"/>
    <hyperlink ref="E419" r:id="rId244" display="yesenia.apaza@economiayfinanzas.gob.bo" xr:uid="{6AAF7923-97C2-4B33-AA9D-57F34B6E3CB5}"/>
    <hyperlink ref="E420" r:id="rId245" display="yesenia.apaza@economiayfinanzas.gob.bo" xr:uid="{53C8B292-3869-45CB-83EA-17AFBFE13A72}"/>
    <hyperlink ref="E421" r:id="rId246" display="yesenia.apaza@economiayfinanzas.gob.bo" xr:uid="{A8AC650E-582E-44EC-86C7-B33FC09BE931}"/>
    <hyperlink ref="E422" r:id="rId247" display="yesenia.apaza@economiayfinanzas.gob.bo" xr:uid="{9AE04CC3-2816-4AE6-A41A-7B976B297CAC}"/>
    <hyperlink ref="E423" r:id="rId248" display="yesenia.apaza@economiayfinanzas.gob.bo" xr:uid="{23914208-17D3-4F93-9BB9-E37712CB6172}"/>
    <hyperlink ref="E424" r:id="rId249" display="yesenia.apaza@economiayfinanzas.gob.bo" xr:uid="{A77A59D3-C1A4-46AF-B1E4-E1BAD31646A4}"/>
    <hyperlink ref="E425" r:id="rId250" display="yesenia.apaza@economiayfinanzas.gob.bo" xr:uid="{6A363DDA-81F9-4D37-B341-EAA57CB4E8EC}"/>
    <hyperlink ref="E426" r:id="rId251" display="yesenia.apaza@economiayfinanzas.gob.bo" xr:uid="{B83C2DB7-622D-4406-98D7-4D3DE46D3B60}"/>
    <hyperlink ref="E427" r:id="rId252" display="yesenia.apaza@economiayfinanzas.gob.bo" xr:uid="{B86AFC53-765B-45DD-9389-D0682C13DFB7}"/>
    <hyperlink ref="E428" r:id="rId253" display="yesenia.apaza@economiayfinanzas.gob.bo" xr:uid="{26A58989-5A42-40E2-B14A-4B0F059447B4}"/>
    <hyperlink ref="E429" r:id="rId254" display="yesenia.apaza@economiayfinanzas.gob.bo" xr:uid="{D76F1409-3A90-490A-8ADB-06FB48682A7A}"/>
    <hyperlink ref="E430" r:id="rId255" display="yesenia.apaza@economiayfinanzas.gob.bo" xr:uid="{5365B0FE-7973-4930-9975-4BFBBA1E0E9A}"/>
    <hyperlink ref="E431" r:id="rId256" display="yesenia.apaza@economiayfinanzas.gob.bo" xr:uid="{074B2BF6-317E-43A2-B292-8062F8734F77}"/>
    <hyperlink ref="E432" r:id="rId257" display="yesenia.apaza@economiayfinanzas.gob.bo" xr:uid="{AD1FF4E6-FF47-4397-8459-13CB54BA44C7}"/>
    <hyperlink ref="E433" r:id="rId258" display="yesenia.apaza@economiayfinanzas.gob.bo" xr:uid="{751EA51C-C10A-4D42-B135-CDCB4EF460D0}"/>
    <hyperlink ref="E434" r:id="rId259" display="yesenia.apaza@economiayfinanzas.gob.bo" xr:uid="{EF9A0848-9705-4AF3-8B34-44164C94EE70}"/>
    <hyperlink ref="E435" r:id="rId260" display="yesenia.apaza@economiayfinanzas.gob.bo" xr:uid="{BFD1A796-4FB3-4F79-92CE-DE2387F5CCA0}"/>
    <hyperlink ref="E436" r:id="rId261" display="yesenia.apaza@economiayfinanzas.gob.bo" xr:uid="{E09AF3C3-A134-444C-A456-75A9FB6856CC}"/>
    <hyperlink ref="E437" r:id="rId262" display="yesenia.apaza@economiayfinanzas.gob.bo" xr:uid="{F764D2E2-C1EA-4893-B34B-54CA6F331CB6}"/>
    <hyperlink ref="E438" r:id="rId263" display="yesenia.apaza@economiayfinanzas.gob.bo" xr:uid="{C2FB70C6-B5F8-4F52-B839-A270311951EF}"/>
    <hyperlink ref="E439" r:id="rId264" display="yesenia.apaza@economiayfinanzas.gob.bo" xr:uid="{6A48BF67-624E-4A6F-8BA9-C66743C2C1ED}"/>
    <hyperlink ref="E440" r:id="rId265" display="yesenia.apaza@economiayfinanzas.gob.bo" xr:uid="{B55B473D-893A-4843-B586-AC856466DB3D}"/>
    <hyperlink ref="E441" r:id="rId266" display="yesenia.apaza@economiayfinanzas.gob.bo" xr:uid="{B9FEDC87-A7CC-433A-8490-4E72018346B2}"/>
    <hyperlink ref="E442" r:id="rId267" display="yesenia.apaza@economiayfinanzas.gob.bo" xr:uid="{8643442E-487C-465A-B50B-87A212A5E8C9}"/>
    <hyperlink ref="E443" r:id="rId268" display="yesenia.apaza@economiayfinanzas.gob.bo" xr:uid="{D100FFD2-449E-4F11-BCC0-F5FC2AEAC717}"/>
    <hyperlink ref="E444" r:id="rId269" display="yesenia.apaza@economiayfinanzas.gob.bo" xr:uid="{17DE282B-273B-47A0-ABB2-3758499BF872}"/>
    <hyperlink ref="E445" r:id="rId270" display="yesenia.apaza@economiayfinanzas.gob.bo" xr:uid="{7A856A0D-9BB6-42BF-B91D-D175578243B2}"/>
    <hyperlink ref="E446" r:id="rId271" display="yesenia.apaza@economiayfinanzas.gob.bo" xr:uid="{797884D4-6636-4FC0-A818-3EF9A5788648}"/>
    <hyperlink ref="E447" r:id="rId272" display="yesenia.apaza@economiayfinanzas.gob.bo" xr:uid="{9F33A046-7212-4B8B-8E99-BB3E3B7230B1}"/>
    <hyperlink ref="E448" r:id="rId273" display="yesenia.apaza@economiayfinanzas.gob.bo" xr:uid="{E517CD26-5222-479F-9374-3315B041C5B0}"/>
    <hyperlink ref="E449" r:id="rId274" display="yesenia.apaza@economiayfinanzas.gob.bo" xr:uid="{5E7342EA-1726-4381-8430-DD533BB4C666}"/>
    <hyperlink ref="E450" r:id="rId275" display="yesenia.apaza@economiayfinanzas.gob.bo" xr:uid="{31FFD438-A4D2-4206-A29C-74C3693A06E4}"/>
    <hyperlink ref="E451" r:id="rId276" display="yesenia.apaza@economiayfinanzas.gob.bo" xr:uid="{7CFCFCA9-0223-4D9B-9114-FC2E67759E05}"/>
    <hyperlink ref="E452" r:id="rId277" display="yesenia.apaza@economiayfinanzas.gob.bo" xr:uid="{EC520957-414A-4B54-80CD-73B0F1FA680B}"/>
    <hyperlink ref="E453" r:id="rId278" display="yesenia.apaza@economiayfinanzas.gob.bo" xr:uid="{054FEB7D-0E74-4475-9843-20A57930353B}"/>
    <hyperlink ref="E454" r:id="rId279" display="yesenia.apaza@economiayfinanzas.gob.bo" xr:uid="{6D38107E-AA03-4EA8-ABB9-A9CBC7CD3069}"/>
    <hyperlink ref="E455" r:id="rId280" display="yesenia.apaza@economiayfinanzas.gob.bo" xr:uid="{35482463-C86B-4F6A-B4ED-AECE0D428B75}"/>
    <hyperlink ref="E456" r:id="rId281" display="yesenia.apaza@economiayfinanzas.gob.bo" xr:uid="{2D6F64A5-4D66-491B-BFB1-DCE98A342E2C}"/>
    <hyperlink ref="E457" r:id="rId282" display="yesenia.apaza@economiayfinanzas.gob.bo" xr:uid="{226132DB-43D7-47E1-A21A-7B4D65D8C5D2}"/>
    <hyperlink ref="E458" r:id="rId283" display="yesenia.apaza@economiayfinanzas.gob.bo" xr:uid="{43C497E5-0CD8-47D6-8B1A-F61824860F3B}"/>
    <hyperlink ref="E459" r:id="rId284" display="yesenia.apaza@economiayfinanzas.gob.bo" xr:uid="{4CF852C7-9A85-473F-9066-9D8512BF913A}"/>
    <hyperlink ref="E460" r:id="rId285" display="yesenia.apaza@economiayfinanzas.gob.bo" xr:uid="{988B10D8-D2D9-4895-84E9-91C568094550}"/>
    <hyperlink ref="E461" r:id="rId286" display="yesenia.apaza@economiayfinanzas.gob.bo" xr:uid="{CDC14D1F-60C1-4EB9-9506-5FFCEBB7A59C}"/>
    <hyperlink ref="E462" r:id="rId287" display="yesenia.apaza@economiayfinanzas.gob.bo" xr:uid="{34A79FD2-7EE5-4870-8D63-8BF5423A98B9}"/>
    <hyperlink ref="E463" r:id="rId288" display="yesenia.apaza@economiayfinanzas.gob.bo" xr:uid="{FC77B5C8-BA01-4A1D-81A7-8CC82CC8C8D3}"/>
    <hyperlink ref="E464" r:id="rId289" display="yesenia.apaza@economiayfinanzas.gob.bo" xr:uid="{5F2F301C-8B9D-4E48-BE31-C678D8185577}"/>
    <hyperlink ref="E465" r:id="rId290" display="yesenia.apaza@economiayfinanzas.gob.bo" xr:uid="{4812E7C0-C676-4F9F-847D-CFBDD3FFBD71}"/>
    <hyperlink ref="E466" r:id="rId291" display="yesenia.apaza@economiayfinanzas.gob.bo" xr:uid="{7228E247-A468-4F73-B6CE-FC01AB3DC600}"/>
    <hyperlink ref="E467" r:id="rId292" display="yesenia.apaza@economiayfinanzas.gob.bo" xr:uid="{ACD42910-AD98-419A-8B38-B2D847386751}"/>
    <hyperlink ref="E468" r:id="rId293" display="yesenia.apaza@economiayfinanzas.gob.bo" xr:uid="{00AC344E-E6D4-4D97-A762-489865097245}"/>
    <hyperlink ref="E469" r:id="rId294" display="yesenia.apaza@economiayfinanzas.gob.bo" xr:uid="{8857A42B-DC04-4440-8B4F-2C33EE6C4E47}"/>
    <hyperlink ref="E470" r:id="rId295" display="yesenia.apaza@economiayfinanzas.gob.bo" xr:uid="{0928981D-5575-427B-B8AE-BC7679DC15CB}"/>
    <hyperlink ref="E471" r:id="rId296" display="yesenia.apaza@economiayfinanzas.gob.bo" xr:uid="{3ABADCB7-7D32-48F7-831F-C53A805A5C86}"/>
    <hyperlink ref="E472" r:id="rId297" display="yesenia.apaza@economiayfinanzas.gob.bo" xr:uid="{37C4CA59-DB79-4693-9518-6DF030C4D8A5}"/>
    <hyperlink ref="E473" r:id="rId298" display="yesenia.apaza@economiayfinanzas.gob.bo" xr:uid="{CE664B27-791F-4267-BDA3-8847FBA36569}"/>
    <hyperlink ref="E474" r:id="rId299" display="yesenia.apaza@economiayfinanzas.gob.bo" xr:uid="{B1BD1EA0-26C9-4B0A-9F8B-6F8D9C66A2C1}"/>
    <hyperlink ref="E475" r:id="rId300" display="yesenia.apaza@economiayfinanzas.gob.bo" xr:uid="{1C665CD2-CE70-4050-A8BF-6B20A6A4A52F}"/>
    <hyperlink ref="E476" r:id="rId301" display="yesenia.apaza@economiayfinanzas.gob.bo" xr:uid="{3E43F013-6A5D-4014-ADDF-A293732B686C}"/>
    <hyperlink ref="E477" r:id="rId302" display="yesenia.apaza@economiayfinanzas.gob.bo" xr:uid="{FCF6A595-8A9C-45BC-9C06-414CC54B10C4}"/>
    <hyperlink ref="E478" r:id="rId303" display="yesenia.apaza@economiayfinanzas.gob.bo" xr:uid="{BD22BC10-9566-4E91-8E54-2FEA2C6C7F36}"/>
    <hyperlink ref="E479" r:id="rId304" display="yesenia.apaza@economiayfinanzas.gob.bo" xr:uid="{83F5D80E-0CCF-400C-A75F-DD21E26CB9C9}"/>
    <hyperlink ref="E480" r:id="rId305" display="yesenia.apaza@economiayfinanzas.gob.bo" xr:uid="{5EF2A2F0-6ABE-4A99-9C68-17D96F9E7958}"/>
    <hyperlink ref="E481" r:id="rId306" display="yesenia.apaza@economiayfinanzas.gob.bo" xr:uid="{516CAAE9-8AAF-45C5-8E3D-A03239B00755}"/>
    <hyperlink ref="E482" r:id="rId307" display="yesenia.apaza@economiayfinanzas.gob.bo" xr:uid="{21DAB581-99D6-4896-B9A0-0FA1F27BE817}"/>
    <hyperlink ref="E483" r:id="rId308" display="yesenia.apaza@economiayfinanzas.gob.bo" xr:uid="{4D41A400-CD7A-4252-AF64-C131025B2324}"/>
    <hyperlink ref="E484" r:id="rId309" display="yesenia.apaza@economiayfinanzas.gob.bo" xr:uid="{09F3D7A4-1533-4252-B977-27B12E7B2B48}"/>
    <hyperlink ref="E485" r:id="rId310" display="yesenia.apaza@economiayfinanzas.gob.bo" xr:uid="{14ED8E95-C13F-4E2E-8F90-B80631BEF7CB}"/>
    <hyperlink ref="E486" r:id="rId311" display="yesenia.apaza@economiayfinanzas.gob.bo" xr:uid="{0511C6B8-2378-40AA-919D-7434F832DA22}"/>
    <hyperlink ref="E487" r:id="rId312" display="yesenia.apaza@economiayfinanzas.gob.bo" xr:uid="{6FE9B995-7C95-436E-ABEE-408E84F47979}"/>
    <hyperlink ref="E488" r:id="rId313" display="yesenia.apaza@economiayfinanzas.gob.bo" xr:uid="{142B70FF-5388-435D-9205-A3BF05D95670}"/>
    <hyperlink ref="E489" r:id="rId314" display="yesenia.apaza@economiayfinanzas.gob.bo" xr:uid="{22B10ABE-6D12-456C-A8DA-7366A0FD5AEF}"/>
    <hyperlink ref="E490" r:id="rId315" display="yesenia.apaza@economiayfinanzas.gob.bo" xr:uid="{FC178268-E898-4C4A-9DC6-D0E7DCEE0067}"/>
    <hyperlink ref="E491" r:id="rId316" display="yesenia.apaza@economiayfinanzas.gob.bo" xr:uid="{A7BA93C8-5D8F-49A5-9128-0CEAE8B24993}"/>
    <hyperlink ref="E492" r:id="rId317" display="yesenia.apaza@economiayfinanzas.gob.bo" xr:uid="{D731E18B-35DE-4DA4-B4A2-F19D495C9C3F}"/>
    <hyperlink ref="E493" r:id="rId318" display="yesenia.apaza@economiayfinanzas.gob.bo" xr:uid="{B7086AA0-8299-46AF-9786-D70D1DE65393}"/>
    <hyperlink ref="E494" r:id="rId319" display="yesenia.apaza@economiayfinanzas.gob.bo" xr:uid="{35B46C63-DD9D-4440-93E0-B40C00549AC9}"/>
    <hyperlink ref="E495" r:id="rId320" display="yesenia.apaza@economiayfinanzas.gob.bo" xr:uid="{4772FCEB-93E5-4DC6-B1E6-5C7D7D49628E}"/>
    <hyperlink ref="E496" r:id="rId321" display="yesenia.apaza@economiayfinanzas.gob.bo" xr:uid="{904CC21F-5336-45EF-AA1E-F1DD697E1833}"/>
    <hyperlink ref="E497" r:id="rId322" display="yesenia.apaza@economiayfinanzas.gob.bo" xr:uid="{E6463B3E-5FC2-4239-A14E-7735EB34F7FC}"/>
    <hyperlink ref="E498" r:id="rId323" display="yesenia.apaza@economiayfinanzas.gob.bo" xr:uid="{CFABC4A7-5C37-48BA-A70C-FC8665930265}"/>
    <hyperlink ref="E499" r:id="rId324" display="yesenia.apaza@economiayfinanzas.gob.bo" xr:uid="{EEB83983-75DE-48B7-9324-B8128BFC1B88}"/>
    <hyperlink ref="E500" r:id="rId325" display="yesenia.apaza@economiayfinanzas.gob.bo" xr:uid="{99D49A78-E24C-4CA3-8639-E90EBED9D4B8}"/>
    <hyperlink ref="E501" r:id="rId326" display="yesenia.apaza@economiayfinanzas.gob.bo" xr:uid="{65143AA5-FD49-4464-9A85-F193EA3554B5}"/>
    <hyperlink ref="E502" r:id="rId327" display="yesenia.apaza@economiayfinanzas.gob.bo" xr:uid="{C4EEAFDB-71CB-453B-890B-936943ADE5C6}"/>
    <hyperlink ref="E503" r:id="rId328" display="yesenia.apaza@economiayfinanzas.gob.bo" xr:uid="{CA89BD58-4ABE-499B-9899-3C3AD32325DB}"/>
    <hyperlink ref="E504" r:id="rId329" display="yesenia.apaza@economiayfinanzas.gob.bo" xr:uid="{76494F8A-DCAE-4ACA-AE85-434E1AB0A6D2}"/>
    <hyperlink ref="E505" r:id="rId330" display="yesenia.apaza@economiayfinanzas.gob.bo" xr:uid="{7F57734A-E258-43AD-A44D-D76E751CD3E9}"/>
    <hyperlink ref="E506" r:id="rId331" display="yesenia.apaza@economiayfinanzas.gob.bo" xr:uid="{3296050C-0F81-4D21-BC03-DD78E1665D92}"/>
    <hyperlink ref="E507" r:id="rId332" display="yesenia.apaza@economiayfinanzas.gob.bo" xr:uid="{AD811426-E7F0-40A3-8285-77C15FA464D4}"/>
    <hyperlink ref="E508" r:id="rId333" display="yesenia.apaza@economiayfinanzas.gob.bo" xr:uid="{4C2B9C01-4103-46FD-BA52-2A9CE9EC09B5}"/>
    <hyperlink ref="E509" r:id="rId334" display="yesenia.apaza@economiayfinanzas.gob.bo" xr:uid="{F7CD9A99-9446-40F4-9605-6A6F6BF92E4C}"/>
    <hyperlink ref="E510" r:id="rId335" display="yesenia.apaza@economiayfinanzas.gob.bo" xr:uid="{02FAE432-269E-4B4F-BFD4-2B1AA6CE0D0F}"/>
    <hyperlink ref="E511" r:id="rId336" display="yesenia.apaza@economiayfinanzas.gob.bo" xr:uid="{D5B3E085-A4AB-4221-A816-458D9B9D8DAE}"/>
    <hyperlink ref="E512" r:id="rId337" display="yesenia.apaza@economiayfinanzas.gob.bo" xr:uid="{31776423-3C81-4120-BC5C-3B12D6B5C2D6}"/>
    <hyperlink ref="E513" r:id="rId338" display="yesenia.apaza@economiayfinanzas.gob.bo" xr:uid="{682EC22A-67F5-4BC2-A0A2-95CC52540E44}"/>
    <hyperlink ref="E514" r:id="rId339" display="yesenia.apaza@economiayfinanzas.gob.bo" xr:uid="{414F4082-6B18-41EF-A93B-49816F41AD0E}"/>
    <hyperlink ref="E515" r:id="rId340" display="yesenia.apaza@economiayfinanzas.gob.bo" xr:uid="{34564057-EEE3-4323-BB12-B7A62F010C9D}"/>
    <hyperlink ref="E516" r:id="rId341" display="yesenia.apaza@economiayfinanzas.gob.bo" xr:uid="{97118E53-DD18-43B5-BCEF-7662490882D4}"/>
    <hyperlink ref="E517" r:id="rId342" display="yesenia.apaza@economiayfinanzas.gob.bo" xr:uid="{7DF8C837-48EB-4E5E-9674-A8686951859F}"/>
    <hyperlink ref="E518" r:id="rId343" display="yesenia.apaza@economiayfinanzas.gob.bo" xr:uid="{40E6871F-4819-47B1-AEA0-881A1A129E84}"/>
    <hyperlink ref="E519" r:id="rId344" display="yesenia.apaza@economiayfinanzas.gob.bo" xr:uid="{E8C038C4-9076-4486-8E63-222898A3EE5F}"/>
    <hyperlink ref="E520" r:id="rId345" display="yesenia.apaza@economiayfinanzas.gob.bo" xr:uid="{38009070-D8D8-47C8-96C4-47A20183B7D1}"/>
    <hyperlink ref="E521" r:id="rId346" display="yesenia.apaza@economiayfinanzas.gob.bo" xr:uid="{C13F7C7C-42B2-429A-BEC0-9F56A83DFDF2}"/>
    <hyperlink ref="E522" r:id="rId347" display="yesenia.apaza@economiayfinanzas.gob.bo" xr:uid="{771462BC-98E1-4937-B97D-B914DE65CB1F}"/>
    <hyperlink ref="E523" r:id="rId348" display="yesenia.apaza@economiayfinanzas.gob.bo" xr:uid="{E10786A6-4C76-4561-8D42-3F874DA4D24E}"/>
    <hyperlink ref="E524" r:id="rId349" display="yesenia.apaza@economiayfinanzas.gob.bo" xr:uid="{9098E6DB-1B9D-41E1-8F60-8FBAEA45D46C}"/>
    <hyperlink ref="E525" r:id="rId350" display="yesenia.apaza@economiayfinanzas.gob.bo" xr:uid="{47D2F006-FAA0-4F02-9726-181E1427C213}"/>
    <hyperlink ref="E526" r:id="rId351" display="yesenia.apaza@economiayfinanzas.gob.bo" xr:uid="{FBE64F71-DB93-487A-B75D-5881D4E21223}"/>
    <hyperlink ref="E527" r:id="rId352" display="yesenia.apaza@economiayfinanzas.gob.bo" xr:uid="{FA3F817A-8C45-4498-9FFD-6B085D2AF404}"/>
    <hyperlink ref="E528" r:id="rId353" display="yesenia.apaza@economiayfinanzas.gob.bo" xr:uid="{F97BB2A2-1D5A-4694-8CF7-0AB56F3CC756}"/>
    <hyperlink ref="E529" r:id="rId354" display="yesenia.apaza@economiayfinanzas.gob.bo" xr:uid="{1EFD60AA-CEB0-4E5B-AD6A-18C6A5BFA41F}"/>
    <hyperlink ref="E530" r:id="rId355" display="yesenia.apaza@economiayfinanzas.gob.bo" xr:uid="{365943C8-6D3C-4DA1-B139-ADA183CE428F}"/>
    <hyperlink ref="E531" r:id="rId356" display="yesenia.apaza@economiayfinanzas.gob.bo" xr:uid="{206EFA3F-3EBC-4A67-854F-F91BF961CA37}"/>
    <hyperlink ref="E532" r:id="rId357" display="yesenia.apaza@economiayfinanzas.gob.bo" xr:uid="{2228D3A7-EF83-4A79-B16F-563D2CF15096}"/>
    <hyperlink ref="E533" r:id="rId358" display="yesenia.apaza@economiayfinanzas.gob.bo" xr:uid="{ED3B2F7E-18CC-487C-BA88-3C40B5A08E3C}"/>
    <hyperlink ref="E534" r:id="rId359" display="yesenia.apaza@economiayfinanzas.gob.bo" xr:uid="{BB645AD7-2326-459C-B426-88B6CD73C981}"/>
    <hyperlink ref="E535" r:id="rId360" display="yesenia.apaza@economiayfinanzas.gob.bo" xr:uid="{9EC8F994-04D3-416B-A837-A3F5851AB4E5}"/>
    <hyperlink ref="E543" r:id="rId361" display="yesenia.apaza@economiayfinanzas.gob.bo" xr:uid="{B06A1956-89E6-419A-87F6-05C9C442D8E8}"/>
    <hyperlink ref="E34" r:id="rId362" xr:uid="{1CCEA9EC-33CD-4F81-8CE4-D86ECA8638AD}"/>
    <hyperlink ref="E18" r:id="rId363" xr:uid="{393EEA56-DEBD-4155-872A-0E593128AA01}"/>
    <hyperlink ref="E19" r:id="rId364" xr:uid="{10BFF270-EE2A-4924-B6AD-392ACBE07008}"/>
    <hyperlink ref="E68" r:id="rId365" xr:uid="{F4778F74-16C7-44EF-8EED-94CE408CEB48}"/>
    <hyperlink ref="E78" r:id="rId366" xr:uid="{57A52316-BBAB-4506-B445-CD3D111D0212}"/>
    <hyperlink ref="E121" r:id="rId367" xr:uid="{1545ADB4-F69B-4EB6-8A78-70FBFFEE2072}"/>
    <hyperlink ref="E133" r:id="rId368" xr:uid="{03B7141E-DBE9-408E-9D22-1653E0838B2F}"/>
    <hyperlink ref="E139" r:id="rId369" xr:uid="{1D3E380D-F298-4754-8F89-87EA21071B81}"/>
    <hyperlink ref="E151" r:id="rId370" xr:uid="{7C89BC2B-804F-4393-B26C-BA7A00787CCD}"/>
    <hyperlink ref="E158" r:id="rId371" xr:uid="{F921C2AB-80D3-4863-B60D-06081EB64608}"/>
    <hyperlink ref="E179" r:id="rId372" xr:uid="{252EC71A-E1B0-4A8B-BD51-BC09A83E0001}"/>
    <hyperlink ref="E181" r:id="rId373" xr:uid="{E9AC164B-8BD4-4454-AB44-7E5E60428971}"/>
    <hyperlink ref="E184" r:id="rId374" xr:uid="{B3BCF72D-F4F0-46E3-8D02-7FA4299FEDAD}"/>
    <hyperlink ref="E539" r:id="rId375" xr:uid="{74A70E1D-A524-4F57-A500-B4C17215B2B5}"/>
    <hyperlink ref="E541" r:id="rId376" xr:uid="{9D047887-A539-4C07-921D-8EDCA39185C6}"/>
    <hyperlink ref="E544" r:id="rId377" xr:uid="{D24F22AC-9F41-4BEB-8C10-20B850A9B14C}"/>
    <hyperlink ref="E7" r:id="rId378" display="yesenia.apaza@economiayfinanzas.gob.bo" xr:uid="{C3228ED4-50B9-4BD9-B811-9B6A3F0288EA}"/>
    <hyperlink ref="E27" r:id="rId379" display="yesenia.apaza@economiayfinanzas.gob.bo" xr:uid="{17C8FBFA-5448-4B58-BC58-EDF654E3885B}"/>
    <hyperlink ref="E35" r:id="rId380" display="yesenia.apaza@economiayfinanzas.gob.bo" xr:uid="{97064032-C076-4F80-9D77-6C0FDE23229C}"/>
    <hyperlink ref="E48" r:id="rId381" display="yesenia.apaza@economiayfinanzas.gob.bo" xr:uid="{D8024308-F268-489F-9494-BBA4A796E5E0}"/>
    <hyperlink ref="E49" r:id="rId382" display="yesenia.apaza@economiayfinanzas.gob.bo" xr:uid="{7EBE9657-5C3C-493F-A2C8-DAAFF6D64820}"/>
    <hyperlink ref="E55" r:id="rId383" display="yesenia.apaza@economiayfinanzas.gob.bo" xr:uid="{66D8FFBF-4D8A-4A8E-BCDC-E1506CC7BA65}"/>
    <hyperlink ref="E56" r:id="rId384" display="yesenia.apaza@economiayfinanzas.gob.bo" xr:uid="{B7C3510E-D867-4C4E-A0F6-F4BDE992EA1B}"/>
    <hyperlink ref="E108" r:id="rId385" display="yesenia.apaza@economiayfinanzas.gob.bo" xr:uid="{0076F26E-BD1C-45FE-8C76-5F9F8D1FBDA2}"/>
    <hyperlink ref="E116" r:id="rId386" display="yesenia.apaza@economiayfinanzas.gob.bo" xr:uid="{CB4F5ABC-7D5C-4A47-A0DC-E080D61C1ADC}"/>
    <hyperlink ref="E132" r:id="rId387" display="yesenia.apaza@economiayfinanzas.gob.bo" xr:uid="{8C0748FD-9C8B-4B77-AE59-6D348868E738}"/>
    <hyperlink ref="E164" r:id="rId388" display="yesenia.apaza@economiayfinanzas.gob.bo" xr:uid="{DB33C47C-31B5-4CF9-AF4A-D293FCF0BBE8}"/>
    <hyperlink ref="E174" r:id="rId389" display="yesenia.apaza@economiayfinanzas.gob.bo" xr:uid="{C4650083-ACA7-4E90-8E41-64966F9DD124}"/>
    <hyperlink ref="E177" r:id="rId390" display="yesenia.apaza@economiayfinanzas.gob.bo" xr:uid="{407AD627-D5B2-4326-AFED-BD28A5498D2F}"/>
    <hyperlink ref="E178" r:id="rId391" display="yesenia.apaza@economiayfinanzas.gob.bo" xr:uid="{4F93337E-3C3B-40BB-B47E-729DFED0E822}"/>
    <hyperlink ref="E186" r:id="rId392" display="yesenia.apaza@economiayfinanzas.gob.bo" xr:uid="{9BA2E2BA-E698-46A6-877A-4F3E045D960C}"/>
    <hyperlink ref="E187" r:id="rId393" display="yesenia.apaza@economiayfinanzas.gob.bo" xr:uid="{70FD066F-99D2-4CDD-8D6D-3C63F4875E32}"/>
    <hyperlink ref="E538" r:id="rId394" display="yesenia.apaza@economiayfinanzas.gob.bo" xr:uid="{DBF670E8-89E5-4BF1-9FCF-3026ACF67A76}"/>
    <hyperlink ref="E21" r:id="rId395" xr:uid="{DBADD917-7DAB-4822-A274-8A19C757C891}"/>
    <hyperlink ref="E23" r:id="rId396" xr:uid="{49958137-B31A-4857-BFA5-25546842D924}"/>
    <hyperlink ref="E24" r:id="rId397" display="yesenia.apaza@economiayfinanzas.gob.bo" xr:uid="{851B8443-B256-482A-86E0-8550F1D4B99B}"/>
    <hyperlink ref="E31" r:id="rId398" display="yesenia.apaza@economiayfinanzas.gob.bo" xr:uid="{07C53E46-4378-43F5-B01E-0CDAC8355E01}"/>
    <hyperlink ref="E61" r:id="rId399" display="yesenia.apaza@economiayfinanzas.gob.bo" xr:uid="{A56939DE-C376-48DF-8F75-CDE0C355C321}"/>
    <hyperlink ref="E70" r:id="rId400" display="yesenia.apaza@economiayfinanzas.gob.bo" xr:uid="{BD81F891-7D30-44D9-8EDB-AA4900AD091B}"/>
    <hyperlink ref="E122" r:id="rId401" display="yesenia.apaza@economiayfinanzas.gob.bo" xr:uid="{ECF680D2-302F-468E-A541-7CEF8C5FFB85}"/>
    <hyperlink ref="E129" r:id="rId402" display="yesenia.apaza@economiayfinanzas.gob.bo" xr:uid="{0B5F78D6-8619-4996-938B-6A129DD823FC}"/>
    <hyperlink ref="E130" r:id="rId403" display="yesenia.apaza@economiayfinanzas.gob.bo" xr:uid="{ABD33FD9-61C2-4A34-AA73-26663D2AC498}"/>
    <hyperlink ref="E134" r:id="rId404" display="yesenia.apaza@economiayfinanzas.gob.bo" xr:uid="{FCD86CC8-EA06-4368-83E3-DA7F1B8D38DC}"/>
    <hyperlink ref="E142" r:id="rId405" display="yesenia.apaza@economiayfinanzas.gob.bo" xr:uid="{4D211B5B-FBB6-451B-A744-D711C1250683}"/>
    <hyperlink ref="E143" r:id="rId406" display="yesenia.apaza@economiayfinanzas.gob.bo" xr:uid="{8BBF82CE-FA3B-4827-95E3-4FBFFBA66133}"/>
    <hyperlink ref="E148" r:id="rId407" display="yesenia.apaza@economiayfinanzas.gob.bo" xr:uid="{33336CE4-40FE-4EC0-B850-BC77A81A6154}"/>
    <hyperlink ref="E152" r:id="rId408" display="yesenia.apaza@economiayfinanzas.gob.bo" xr:uid="{4C90F62B-CA2D-453A-884A-B721A2990295}"/>
    <hyperlink ref="E154" r:id="rId409" display="yesenia.apaza@economiayfinanzas.gob.bo" xr:uid="{D68E12E2-37F9-42F3-8907-462483FFF1D6}"/>
    <hyperlink ref="E162" r:id="rId410" display="yesenia.apaza@economiayfinanzas.gob.bo" xr:uid="{AA02010A-FC7A-4DA5-945E-DBFC1CCA154F}"/>
    <hyperlink ref="E185" r:id="rId411" display="yesenia.apaza@economiayfinanzas.gob.bo" xr:uid="{31B7A3F9-7A86-4DF1-8D60-B0419F7FD72B}"/>
    <hyperlink ref="E60" r:id="rId412" display="yesenia.apaza@economiayfinanzas.gob.bo" xr:uid="{046036F7-1469-4A1F-A817-6EB3E2C5BB5C}"/>
    <hyperlink ref="E76" r:id="rId413" display="yesenia.apaza@economiayfinanzas.gob.bo" xr:uid="{7A94057F-6EC8-4C66-8CFF-59DAA0426C27}"/>
    <hyperlink ref="E93" r:id="rId414" display="yesenia.apaza@economiayfinanzas.gob.bo" xr:uid="{51606748-A0C8-4562-BCB7-99F76D029923}"/>
    <hyperlink ref="E140" r:id="rId415" display="yesenia.apaza@economiayfinanzas.gob.bo" xr:uid="{6770AF02-D875-4030-9B15-36458033B7AD}"/>
    <hyperlink ref="E149" r:id="rId416" display="yesenia.apaza@economiayfinanzas.gob.bo" xr:uid="{2565B867-8EED-4745-9964-29F26C689487}"/>
    <hyperlink ref="E155" r:id="rId417" display="yesenia.apaza@economiayfinanzas.gob.bo" xr:uid="{72604CE0-6EB4-4786-BD3B-25898B1B2B57}"/>
    <hyperlink ref="E169" r:id="rId418" display="yesenia.apaza@economiayfinanzas.gob.bo" xr:uid="{130DB63E-7265-4825-94E9-7053ACB1563E}"/>
    <hyperlink ref="E10" r:id="rId419" display="yesenia.apaza@economiayfinanzas.gob.bo" xr:uid="{52691327-73BD-4288-A166-4FD893E60E1D}"/>
    <hyperlink ref="E17" r:id="rId420" display="yesenia.apaza@economiayfinanzas.gob.bo" xr:uid="{E13A5E5E-D4D5-41E1-ACB7-32BEAC923192}"/>
    <hyperlink ref="E26" r:id="rId421" display="yesenia.apaza@economiayfinanzas.gob.bo" xr:uid="{C8A3BAB6-14FE-4D3F-A5F1-120F062E1881}"/>
    <hyperlink ref="E36" r:id="rId422" display="yesenia.apaza@economiayfinanzas.gob.bo" xr:uid="{0646212F-904C-4884-89BB-9FD201B0BDDB}"/>
    <hyperlink ref="E37" r:id="rId423" display="yesenia.apaza@economiayfinanzas.gob.bo" xr:uid="{2733DFB3-1A85-4CD9-9DCF-EA4A7C57B462}"/>
    <hyperlink ref="E38" r:id="rId424" display="yesenia.apaza@economiayfinanzas.gob.bo" xr:uid="{6B29D3EE-B27F-4CEF-B0FD-A209636E170F}"/>
    <hyperlink ref="E39" r:id="rId425" display="yesenia.apaza@economiayfinanzas.gob.bo" xr:uid="{DED22639-8469-4861-8C9E-E4C34653A365}"/>
    <hyperlink ref="E40" r:id="rId426" display="yesenia.apaza@economiayfinanzas.gob.bo" xr:uid="{7099F2E4-3538-4A4E-AA59-7486A2DE8135}"/>
    <hyperlink ref="E41" r:id="rId427" display="yesenia.apaza@economiayfinanzas.gob.bo" xr:uid="{FAA5FCBB-0EA8-4C4A-A507-4AAD81AB6378}"/>
    <hyperlink ref="E42" r:id="rId428" display="yesenia.apaza@economiayfinanzas.gob.bo" xr:uid="{4E4A17E5-076E-49EA-AE4F-B3B7BD83BE3F}"/>
    <hyperlink ref="E43" r:id="rId429" display="yesenia.apaza@economiayfinanzas.gob.bo" xr:uid="{7E616BDE-9ACC-480C-812C-B9CB74B433D0}"/>
    <hyperlink ref="E44" r:id="rId430" display="yesenia.apaza@economiayfinanzas.gob.bo" xr:uid="{4337460B-233C-48A5-9C40-579743D7A2EF}"/>
    <hyperlink ref="E45" r:id="rId431" display="yesenia.apaza@economiayfinanzas.gob.bo" xr:uid="{1A50B055-AD76-4E5B-9829-3A7F00DD9D1B}"/>
    <hyperlink ref="E46" r:id="rId432" display="yesenia.apaza@economiayfinanzas.gob.bo" xr:uid="{9E4D7FEE-C22F-4E5F-A4A6-32E31D6750F4}"/>
    <hyperlink ref="E47" r:id="rId433" display="yesenia.apaza@economiayfinanzas.gob.bo" xr:uid="{18453232-AC72-4721-B9CB-0C007D7E60C7}"/>
    <hyperlink ref="E65" r:id="rId434" display="yesenia.apaza@economiayfinanzas.gob.bo" xr:uid="{4D6A0515-38D5-44A7-BD34-BF935BEA40C8}"/>
    <hyperlink ref="E69" r:id="rId435" display="yesenia.apaza@economiayfinanzas.gob.bo" xr:uid="{0BE2277E-0329-4EC6-9B10-3071BFBE73AD}"/>
    <hyperlink ref="E91" r:id="rId436" display="yesenia.apaza@economiayfinanzas.gob.bo" xr:uid="{742275C0-A3D2-4621-A22D-DE70F18F75C4}"/>
    <hyperlink ref="E97" r:id="rId437" display="yesenia.apaza@economiayfinanzas.gob.bo" xr:uid="{2A547448-F087-4DB4-9C5D-C1068A66AC40}"/>
    <hyperlink ref="E128" r:id="rId438" display="yesenia.apaza@economiayfinanzas.gob.bo" xr:uid="{6594F4AE-AA77-4F56-82A0-193932C8C0FA}"/>
    <hyperlink ref="E161" r:id="rId439" display="yesenia.apaza@economiayfinanzas.gob.bo" xr:uid="{7C6BF111-17E0-4EB1-B0D1-A9A198AC84D7}"/>
    <hyperlink ref="E170" r:id="rId440" display="yesenia.apaza@economiayfinanzas.gob.bo" xr:uid="{61B238CE-0E6D-42CE-A0D6-AD03AA0F60D6}"/>
    <hyperlink ref="E175" r:id="rId441" display="yesenia.apaza@economiayfinanzas.gob.bo" xr:uid="{860E7838-7D3B-4BE8-80A4-70B355199304}"/>
    <hyperlink ref="E183" r:id="rId442" display="yesenia.apaza@economiayfinanzas.gob.bo" xr:uid="{68FAA127-2498-4D2E-A237-FC790A4AC48C}"/>
    <hyperlink ref="E188" r:id="rId443" display="yesenia.apaza@economiayfinanzas.gob.bo" xr:uid="{CE912F19-1387-4876-95A3-7BAF2038B114}"/>
    <hyperlink ref="E189" r:id="rId444" display="yesenia.apaza@economiayfinanzas.gob.bo" xr:uid="{0C9E9C60-6712-42FF-B460-EBAD32566B00}"/>
    <hyperlink ref="E542" r:id="rId445" display="yesenia.apaza@economiayfinanzas.gob.bo" xr:uid="{35563D33-EF40-4F31-8B04-BF64CF87CF9D}"/>
    <hyperlink ref="E32" r:id="rId446" display="yesenia.apaza@economiayfinanzas.gob.bo" xr:uid="{5C6C6C65-0ADF-4E80-879B-FF00C3AC4C15}"/>
    <hyperlink ref="E54" r:id="rId447" display="yesenia.apaza@economiayfinanzas.gob.bo" xr:uid="{A89BB035-A567-46D1-A95B-37FDE652EDAB}"/>
    <hyperlink ref="E92" r:id="rId448" display="yesenia.apaza@economiayfinanzas.gob.bo" xr:uid="{245D57A5-1A0D-4403-BD06-457F1D8D1930}"/>
    <hyperlink ref="E95" r:id="rId449" display="yesenia.apaza@economiayfinanzas.gob.bo" xr:uid="{E40FB178-6DBD-497F-9990-867701C0043D}"/>
    <hyperlink ref="E125" r:id="rId450" display="yesenia.apaza@economiayfinanzas.gob.bo" xr:uid="{275A5B93-508A-4F3B-A947-95197F7D8262}"/>
    <hyperlink ref="E127" r:id="rId451" display="yesenia.apaza@economiayfinanzas.gob.bo" xr:uid="{6DD41D6E-5A38-4764-A2B6-8134AD114C92}"/>
    <hyperlink ref="E131" r:id="rId452" display="yesenia.apaza@economiayfinanzas.gob.bo" xr:uid="{7DB05ADB-DB28-4080-A7AF-A55C0AFC6ED2}"/>
    <hyperlink ref="E137" r:id="rId453" display="yesenia.apaza@economiayfinanzas.gob.bo" xr:uid="{89B29CFF-35CC-490E-A516-5B0557B889D8}"/>
    <hyperlink ref="E147" r:id="rId454" display="yesenia.apaza@economiayfinanzas.gob.bo" xr:uid="{0DFB8D94-DFE7-4A91-8A6D-37BDE7BAA545}"/>
    <hyperlink ref="E150" r:id="rId455" display="yesenia.apaza@economiayfinanzas.gob.bo" xr:uid="{4C234BDA-5771-45EE-84B0-E36BEC66688C}"/>
    <hyperlink ref="E6" r:id="rId456" display="yesenia.apaza@economiayfinanzas.gob.bo" xr:uid="{3806DEEC-758C-486C-B1AB-D482EA494A68}"/>
    <hyperlink ref="E12" r:id="rId457" display="yesenia.apaza@economiayfinanzas.gob.bo" xr:uid="{F2D6A52B-F558-404F-B52D-D7A0E8549429}"/>
    <hyperlink ref="E25" r:id="rId458" display="yesenia.apaza@economiayfinanzas.gob.bo" xr:uid="{F8D58970-8B8E-43A4-8697-4DC40614A1D7}"/>
    <hyperlink ref="E62" r:id="rId459" display="yesenia.apaza@economiayfinanzas.gob.bo" xr:uid="{34B8FF8A-6CC2-4DD1-A0DD-749D8CA28484}"/>
    <hyperlink ref="E63" r:id="rId460" display="yesenia.apaza@economiayfinanzas.gob.bo" xr:uid="{34281E1E-9ACD-42C5-BDF5-3E7438122FB8}"/>
    <hyperlink ref="E74" r:id="rId461" display="yesenia.apaza@economiayfinanzas.gob.bo" xr:uid="{B15536A3-CC8F-45D6-8B52-95C96FECE124}"/>
    <hyperlink ref="E75" r:id="rId462" display="yesenia.apaza@economiayfinanzas.gob.bo" xr:uid="{013908A1-9FBA-4725-9F21-B7CFB5DB8D2D}"/>
    <hyperlink ref="E94" r:id="rId463" display="yesenia.apaza@economiayfinanzas.gob.bo" xr:uid="{D4CFB955-89D9-4932-A8F8-8BB998ED284A}"/>
    <hyperlink ref="E113" r:id="rId464" display="yesenia.apaza@economiayfinanzas.gob.bo" xr:uid="{F68B5C6A-D20D-4BD2-959A-B2006A0D2F99}"/>
    <hyperlink ref="E135" r:id="rId465" display="yesenia.apaza@economiayfinanzas.gob.bo" xr:uid="{9265C891-67F7-4AA4-955E-B2B90C3FC25C}"/>
    <hyperlink ref="E136" r:id="rId466" display="yesenia.apaza@economiayfinanzas.gob.bo" xr:uid="{29D39FC1-8653-489C-87AF-0D8813A7E568}"/>
    <hyperlink ref="E165" r:id="rId467" display="yesenia.apaza@economiayfinanzas.gob.bo" xr:uid="{332F7583-D287-4C1F-A391-DFEC2E931EB5}"/>
    <hyperlink ref="E176" r:id="rId468" display="yesenia.apaza@economiayfinanzas.gob.bo" xr:uid="{2822276C-4AC7-4712-A1EA-4BD544B45ABD}"/>
    <hyperlink ref="E536" r:id="rId469" display="yesenia.apaza@economiayfinanzas.gob.bo" xr:uid="{0D842F7E-A52F-4B68-AFFA-7D279B51A00F}"/>
    <hyperlink ref="E15" r:id="rId470" display="yesenia.apaza@economiayfinanzas.gob.bo" xr:uid="{445F0B48-3409-4C40-8FF0-1F996F0B82D0}"/>
    <hyperlink ref="E58" r:id="rId471" display="yesenia.apaza@economiayfinanzas.gob.bo" xr:uid="{ADAA2D12-C234-4E23-82C1-1D6EDD222CAE}"/>
    <hyperlink ref="E66" r:id="rId472" display="yesenia.apaza@economiayfinanzas.gob.bo" xr:uid="{227D398C-DA96-4526-AB42-33F313DA8955}"/>
    <hyperlink ref="E67" r:id="rId473" display="yesenia.apaza@economiayfinanzas.gob.bo" xr:uid="{CD6C40EC-3200-4F0E-85A5-4700A81FE445}"/>
    <hyperlink ref="E72" r:id="rId474" display="yesenia.apaza@economiayfinanzas.gob.bo" xr:uid="{780E5B89-F7A5-4D22-AA17-95F8A34FBF4C}"/>
    <hyperlink ref="E73" r:id="rId475" display="yesenia.apaza@economiayfinanzas.gob.bo" xr:uid="{FEBD626C-9A9B-468F-B507-99D460D80018}"/>
    <hyperlink ref="E80" r:id="rId476" display="yesenia.apaza@economiayfinanzas.gob.bo" xr:uid="{9564B9C2-E495-4EF9-B382-79C57414A8DE}"/>
    <hyperlink ref="E111" r:id="rId477" display="yesenia.apaza@economiayfinanzas.gob.bo" xr:uid="{3FB4F5AE-804C-4235-A86F-7D37064B70C8}"/>
    <hyperlink ref="E115" r:id="rId478" display="yesenia.apaza@economiayfinanzas.gob.bo" xr:uid="{52A2333C-E8AA-44DE-AED4-2FA715ABB933}"/>
    <hyperlink ref="E145" r:id="rId479" display="yesenia.apaza@economiayfinanzas.gob.bo" xr:uid="{EAB44849-083E-4A5E-946A-AB4D73225054}"/>
    <hyperlink ref="E146" r:id="rId480" display="yesenia.apaza@economiayfinanzas.gob.bo" xr:uid="{E1A16856-79FF-401E-B283-E40486FEC908}"/>
    <hyperlink ref="E167" r:id="rId481" display="yesenia.apaza@economiayfinanzas.gob.bo" xr:uid="{7B8FF305-9D8F-41A3-9FFE-CF1D9E238330}"/>
    <hyperlink ref="E168" r:id="rId482" display="yesenia.apaza@economiayfinanzas.gob.bo" xr:uid="{72BAFE59-3D6A-4AA2-9E52-60289699E55A}"/>
    <hyperlink ref="E180" r:id="rId483" display="yesenia.apaza@economiayfinanzas.gob.bo" xr:uid="{E4DE5B9F-748E-44CD-9650-90E94F6B69ED}"/>
    <hyperlink ref="E182" r:id="rId484" display="yesenia.apaza@economiayfinanzas.gob.bo" xr:uid="{F91DB84A-465F-4CFB-AE1D-D4ADF24CDCC2}"/>
    <hyperlink ref="E537" r:id="rId485" display="yesenia.apaza@economiayfinanzas.gob.bo" xr:uid="{107133BE-F601-4E68-B84E-39321A8EDD0D}"/>
    <hyperlink ref="E101" r:id="rId486" xr:uid="{9C87BAAF-37BB-4F8C-8500-1799626994FE}"/>
    <hyperlink ref="E120" r:id="rId487" xr:uid="{C0F9D672-270D-4F5C-B3A4-65E2B518DBD8}"/>
    <hyperlink ref="E141" r:id="rId488" xr:uid="{11A153CD-FD25-4671-B113-28C6E78D9B4B}"/>
    <hyperlink ref="E22" r:id="rId489" xr:uid="{3243C6F3-400A-4901-84DC-1BCEEA322E7C}"/>
    <hyperlink ref="E540" r:id="rId490" xr:uid="{AB4FF0E7-5ED8-4B9C-BD68-E7D53E9A6C5A}"/>
    <hyperlink ref="E28" r:id="rId491" xr:uid="{ABC3FD05-00DD-4267-8A35-49E3DA360355}"/>
    <hyperlink ref="E33" r:id="rId492" xr:uid="{16E8B49A-6498-444C-A2B7-8BA7F422F578}"/>
    <hyperlink ref="E51" r:id="rId493" xr:uid="{DBC4AF88-5B09-477D-81C7-227239DDBAAE}"/>
    <hyperlink ref="E71" r:id="rId494" xr:uid="{86746C54-250B-4E97-BE9D-F61CDA6A53C9}"/>
    <hyperlink ref="E110" r:id="rId495" xr:uid="{29E41A83-4AEB-4E19-AE06-C47B8972975E}"/>
    <hyperlink ref="E117" r:id="rId496" xr:uid="{A761E2F5-4D82-4AB9-9E31-2D077F5BAFB0}"/>
    <hyperlink ref="E118" r:id="rId497" xr:uid="{F8B80019-A2C4-44F5-ACB3-AD04640EB8A7}"/>
    <hyperlink ref="E123" r:id="rId498" xr:uid="{FF80A008-DB27-4925-9A77-4DA7805C4014}"/>
    <hyperlink ref="E166" r:id="rId499" xr:uid="{95828DF7-9CB7-4A63-BE6D-3F71EBE0E61E}"/>
    <hyperlink ref="E102" r:id="rId500" xr:uid="{AA1B8F3D-3399-49BA-B9D1-B582FDBBCF82}"/>
    <hyperlink ref="E103" r:id="rId501" xr:uid="{A4CD8B7C-DFBC-4965-9E84-3DC29949122D}"/>
    <hyperlink ref="E104" r:id="rId502" xr:uid="{B1C06668-6A7D-433E-A418-D0A8F42CBF9E}"/>
    <hyperlink ref="E105" r:id="rId503" xr:uid="{39BF0ACB-1783-46CB-856A-ABF3BB831DBA}"/>
    <hyperlink ref="E106" r:id="rId504" xr:uid="{6E2799D3-6C9B-40ED-9170-B649CD35F3C1}"/>
    <hyperlink ref="E107" r:id="rId505" xr:uid="{C48108CF-23A1-4D39-9D6C-C159491F513D}"/>
    <hyperlink ref="E8" r:id="rId506" xr:uid="{AE2B2A21-6BF4-4BDD-9631-02685AFB7A98}"/>
    <hyperlink ref="E50" r:id="rId507" xr:uid="{648D0888-30E3-4164-A101-4B4DAFC9A57F}"/>
    <hyperlink ref="E52" r:id="rId508" xr:uid="{4A7C8467-B184-41FA-B5D8-199FBDDBD6FD}"/>
    <hyperlink ref="E53" r:id="rId509" xr:uid="{27404163-6EBC-4BE5-95D0-05AAC50D655C}"/>
    <hyperlink ref="E57" r:id="rId510" xr:uid="{5FDABE5E-D292-439C-A16C-7CE77F6BB55F}"/>
    <hyperlink ref="E77" r:id="rId511" xr:uid="{70F5160A-6BB3-4EA6-8B20-FA018FFDC55F}"/>
    <hyperlink ref="E79" r:id="rId512" xr:uid="{24CA6960-EE5D-47C4-AB9B-8975BB271CE1}"/>
    <hyperlink ref="E109" r:id="rId513" xr:uid="{E95DF673-679C-490E-8362-FDC24E65D9C3}"/>
    <hyperlink ref="E156" r:id="rId514" xr:uid="{25FD53AE-E347-4383-8F9E-6EB2675469EA}"/>
    <hyperlink ref="E159" r:id="rId515" xr:uid="{E37DBC02-4C7C-4E2A-9F5E-4C94EDB0B829}"/>
    <hyperlink ref="E160" r:id="rId516" xr:uid="{05570C0E-2828-4BB3-B6D9-E440E2B816D7}"/>
    <hyperlink ref="E29" r:id="rId517" xr:uid="{40BA5108-9566-49D4-962A-BAD68DBB84D5}"/>
    <hyperlink ref="E30" r:id="rId518" xr:uid="{A1E64C97-E6E8-463E-ACBB-DB00FE5DF87B}"/>
    <hyperlink ref="E98" r:id="rId519" xr:uid="{4904B4CF-311B-4567-BC0A-673A4E9A98F7}"/>
    <hyperlink ref="E114" r:id="rId520" xr:uid="{08703576-011F-4FDC-B3F5-C782345278C2}"/>
    <hyperlink ref="E124" r:id="rId521" xr:uid="{DEB1F282-3727-4B7C-AA10-A029B839959A}"/>
    <hyperlink ref="E157" r:id="rId522" xr:uid="{5B46C485-8762-4486-AAB8-ED9758FCAAC6}"/>
    <hyperlink ref="E163" r:id="rId523" xr:uid="{5001F5C1-0D07-4481-9174-E5BA9F0D1F0D}"/>
    <hyperlink ref="E173" r:id="rId524" xr:uid="{EE20A766-2739-4010-8F53-B4E4E7A4DC99}"/>
    <hyperlink ref="E190" r:id="rId525" xr:uid="{9401E1AF-E88C-4449-81FD-B812844C8CE6}"/>
    <hyperlink ref="E191" r:id="rId526" xr:uid="{F7FAE19E-D72E-481E-AFEA-165EABF04D38}"/>
    <hyperlink ref="E192" r:id="rId527" xr:uid="{EDDB2A0E-191D-4044-B81D-FFA9AC7DD267}"/>
    <hyperlink ref="E193" r:id="rId528" xr:uid="{047B536A-D4E6-4ACF-8A29-5FF0D422F70F}"/>
    <hyperlink ref="E194" r:id="rId529" xr:uid="{5995464A-C564-4432-9E16-96C91A419937}"/>
    <hyperlink ref="E195" r:id="rId530" xr:uid="{51D5358F-463E-4904-A84C-6C59B49D7F88}"/>
    <hyperlink ref="E196" r:id="rId531" xr:uid="{DC1FAE4A-3E33-4439-BE9C-B512172229B8}"/>
    <hyperlink ref="E197" r:id="rId532" xr:uid="{B66A61C7-76A9-423A-A110-8C21BAC36255}"/>
    <hyperlink ref="E198" r:id="rId533" xr:uid="{EB9DCCBC-861C-4322-B1BA-D75EB6090EEB}"/>
    <hyperlink ref="E138" r:id="rId534" xr:uid="{B526C0A5-8983-442C-B22F-8DCDC750038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52"/>
  <sheetViews>
    <sheetView showGridLines="0" view="pageBreakPreview" zoomScaleNormal="85" zoomScaleSheetLayoutView="100" workbookViewId="0">
      <pane ySplit="7" topLeftCell="A8" activePane="bottomLeft" state="frozen"/>
      <selection pane="bottomLeft"/>
    </sheetView>
  </sheetViews>
  <sheetFormatPr baseColWidth="10" defaultRowHeight="12.75" outlineLevelCol="1"/>
  <cols>
    <col min="1" max="1" width="6.140625" style="88" customWidth="1"/>
    <col min="2" max="2" width="4.140625" style="88" bestFit="1" customWidth="1"/>
    <col min="3" max="3" width="30.7109375" style="185"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5.8554687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8" t="s">
        <v>669</v>
      </c>
      <c r="B1" s="218"/>
      <c r="C1" s="219"/>
      <c r="D1" s="220"/>
      <c r="E1" s="220"/>
      <c r="F1" s="220"/>
      <c r="G1" s="218"/>
      <c r="H1" s="218"/>
      <c r="I1" s="218"/>
      <c r="J1" s="218"/>
      <c r="K1" s="218"/>
      <c r="L1" s="218"/>
      <c r="M1" s="218"/>
      <c r="N1" s="126"/>
      <c r="O1" s="126"/>
      <c r="P1" s="126"/>
      <c r="Q1" s="218"/>
    </row>
    <row r="2" spans="1:17">
      <c r="A2" s="218" t="s">
        <v>32</v>
      </c>
      <c r="B2" s="218"/>
      <c r="C2" s="219"/>
      <c r="D2" s="220"/>
      <c r="E2" s="220"/>
      <c r="F2" s="220"/>
      <c r="G2" s="218"/>
      <c r="H2" s="218"/>
      <c r="I2" s="218"/>
      <c r="J2" s="218"/>
      <c r="K2" s="218"/>
      <c r="L2" s="218"/>
      <c r="M2" s="218"/>
      <c r="N2" s="126"/>
      <c r="O2" s="126"/>
      <c r="P2" s="126"/>
      <c r="Q2" s="218"/>
    </row>
    <row r="3" spans="1:17">
      <c r="A3" s="218" t="str">
        <f>+'CUT MN'!A3</f>
        <v>CORRESPONDIENTE AL PERIODO DE ENERO A FEBRERO DE 2023</v>
      </c>
      <c r="B3" s="218"/>
      <c r="C3" s="219"/>
      <c r="D3" s="220"/>
      <c r="E3" s="220"/>
      <c r="F3" s="220"/>
      <c r="G3" s="218"/>
      <c r="H3" s="218"/>
      <c r="I3" s="218"/>
      <c r="J3" s="218"/>
      <c r="K3" s="218"/>
      <c r="L3" s="218"/>
      <c r="M3" s="218"/>
      <c r="N3" s="126"/>
      <c r="O3" s="126"/>
      <c r="P3" s="126"/>
      <c r="Q3" s="218"/>
    </row>
    <row r="4" spans="1:17">
      <c r="A4" s="221" t="str">
        <f>+'CUT MN'!A4</f>
        <v>ACTUALIZADO AL : 6 de marzo de 2023 Hrs. 16:00</v>
      </c>
      <c r="B4" s="221"/>
      <c r="C4" s="222"/>
      <c r="D4" s="223"/>
      <c r="E4" s="223"/>
      <c r="F4" s="223"/>
      <c r="G4" s="221"/>
      <c r="H4" s="221"/>
      <c r="I4" s="221"/>
      <c r="J4" s="221"/>
      <c r="K4" s="221"/>
      <c r="L4" s="221"/>
      <c r="M4" s="221"/>
      <c r="N4" s="137"/>
      <c r="O4" s="137"/>
      <c r="P4" s="137"/>
      <c r="Q4" s="221"/>
    </row>
    <row r="5" spans="1:17">
      <c r="A5" s="224"/>
      <c r="B5" s="225"/>
      <c r="C5" s="226"/>
      <c r="D5" s="227"/>
      <c r="E5" s="228"/>
      <c r="F5" s="228"/>
      <c r="G5" s="229"/>
      <c r="H5" s="230"/>
      <c r="I5" s="230"/>
      <c r="J5" s="230"/>
      <c r="K5" s="230"/>
      <c r="L5" s="230"/>
      <c r="M5" s="230"/>
      <c r="N5" s="78"/>
      <c r="O5" s="78"/>
      <c r="P5" s="110"/>
      <c r="Q5" s="230"/>
    </row>
    <row r="6" spans="1:17">
      <c r="A6" s="469" t="s">
        <v>1577</v>
      </c>
      <c r="B6" s="470"/>
      <c r="C6" s="232"/>
      <c r="D6" s="233"/>
      <c r="E6" s="231"/>
      <c r="F6" s="231"/>
      <c r="G6" s="234"/>
      <c r="H6" s="469" t="s">
        <v>1579</v>
      </c>
      <c r="I6" s="470"/>
      <c r="J6" s="469" t="s">
        <v>1580</v>
      </c>
      <c r="K6" s="470"/>
      <c r="L6" s="467" t="s">
        <v>1581</v>
      </c>
      <c r="M6" s="468"/>
      <c r="N6" s="467" t="s">
        <v>1582</v>
      </c>
      <c r="O6" s="468"/>
      <c r="P6" s="111"/>
      <c r="Q6" s="67"/>
    </row>
    <row r="7" spans="1:17" ht="38.25">
      <c r="A7" s="272" t="s">
        <v>657</v>
      </c>
      <c r="B7" s="272" t="s">
        <v>658</v>
      </c>
      <c r="C7" s="270" t="s">
        <v>664</v>
      </c>
      <c r="D7" s="355" t="s">
        <v>1576</v>
      </c>
      <c r="E7" s="83" t="s">
        <v>552</v>
      </c>
      <c r="F7" s="83" t="s">
        <v>1578</v>
      </c>
      <c r="G7" s="83" t="s">
        <v>36</v>
      </c>
      <c r="H7" s="272" t="s">
        <v>659</v>
      </c>
      <c r="I7" s="272" t="s">
        <v>662</v>
      </c>
      <c r="J7" s="272" t="s">
        <v>660</v>
      </c>
      <c r="K7" s="272" t="s">
        <v>661</v>
      </c>
      <c r="L7" s="271" t="s">
        <v>1308</v>
      </c>
      <c r="M7" s="271" t="s">
        <v>1309</v>
      </c>
      <c r="N7" s="271" t="s">
        <v>1294</v>
      </c>
      <c r="O7" s="271" t="s">
        <v>1295</v>
      </c>
      <c r="P7" s="84" t="s">
        <v>663</v>
      </c>
      <c r="Q7" s="116" t="s">
        <v>1583</v>
      </c>
    </row>
    <row r="8" spans="1:17" ht="51">
      <c r="A8" s="85">
        <v>86</v>
      </c>
      <c r="B8" s="157">
        <v>7</v>
      </c>
      <c r="C8" s="69" t="s">
        <v>50</v>
      </c>
      <c r="D8" s="86">
        <v>44929</v>
      </c>
      <c r="E8" s="322">
        <v>2</v>
      </c>
      <c r="F8" s="85" t="s">
        <v>2610</v>
      </c>
      <c r="G8" s="87" t="s">
        <v>2611</v>
      </c>
      <c r="H8" s="87"/>
      <c r="I8" s="87"/>
      <c r="J8" s="87"/>
      <c r="K8" s="87"/>
      <c r="L8" s="372"/>
      <c r="M8" s="372"/>
      <c r="N8" s="138">
        <v>140894.04999999999</v>
      </c>
      <c r="O8" s="138">
        <v>0</v>
      </c>
      <c r="P8" s="139">
        <v>140894.04999999999</v>
      </c>
      <c r="Q8" s="87"/>
    </row>
    <row r="9" spans="1:17" ht="63.75">
      <c r="A9" s="85">
        <v>81</v>
      </c>
      <c r="B9" s="157">
        <v>1</v>
      </c>
      <c r="C9" s="69" t="s">
        <v>49</v>
      </c>
      <c r="D9" s="86">
        <v>44935</v>
      </c>
      <c r="E9" s="322">
        <v>14</v>
      </c>
      <c r="F9" s="85" t="s">
        <v>2612</v>
      </c>
      <c r="G9" s="87" t="s">
        <v>2613</v>
      </c>
      <c r="H9" s="87"/>
      <c r="I9" s="87"/>
      <c r="J9" s="87"/>
      <c r="K9" s="87"/>
      <c r="L9" s="372"/>
      <c r="M9" s="372"/>
      <c r="N9" s="138">
        <v>12856.26</v>
      </c>
      <c r="O9" s="138">
        <v>0</v>
      </c>
      <c r="P9" s="139">
        <v>12856.26</v>
      </c>
      <c r="Q9" s="87"/>
    </row>
    <row r="10" spans="1:17" ht="63.75">
      <c r="A10" s="85" t="s">
        <v>541</v>
      </c>
      <c r="B10" s="157">
        <v>2</v>
      </c>
      <c r="C10" s="69" t="s">
        <v>590</v>
      </c>
      <c r="D10" s="86">
        <v>44935</v>
      </c>
      <c r="E10" s="322">
        <v>14</v>
      </c>
      <c r="F10" s="85" t="s">
        <v>613</v>
      </c>
      <c r="G10" s="87" t="s">
        <v>2613</v>
      </c>
      <c r="H10" s="87"/>
      <c r="I10" s="87"/>
      <c r="J10" s="87"/>
      <c r="K10" s="87"/>
      <c r="L10" s="372"/>
      <c r="M10" s="372"/>
      <c r="N10" s="138">
        <v>0</v>
      </c>
      <c r="O10" s="138">
        <v>12856.26</v>
      </c>
      <c r="P10" s="139">
        <v>12856.26</v>
      </c>
      <c r="Q10" s="87"/>
    </row>
    <row r="11" spans="1:17" ht="51">
      <c r="A11" s="85" t="s">
        <v>539</v>
      </c>
      <c r="B11" s="157">
        <v>1</v>
      </c>
      <c r="C11" s="69" t="s">
        <v>590</v>
      </c>
      <c r="D11" s="86">
        <v>44936</v>
      </c>
      <c r="E11" s="322">
        <v>21</v>
      </c>
      <c r="F11" s="85" t="s">
        <v>1433</v>
      </c>
      <c r="G11" s="87" t="s">
        <v>2614</v>
      </c>
      <c r="H11" s="87"/>
      <c r="I11" s="87"/>
      <c r="J11" s="87"/>
      <c r="K11" s="87"/>
      <c r="L11" s="372"/>
      <c r="M11" s="372"/>
      <c r="N11" s="138">
        <v>363.71</v>
      </c>
      <c r="O11" s="138">
        <v>0</v>
      </c>
      <c r="P11" s="139">
        <v>363.71</v>
      </c>
      <c r="Q11" s="87"/>
    </row>
    <row r="12" spans="1:17" ht="51">
      <c r="A12" s="85">
        <v>81</v>
      </c>
      <c r="B12" s="157">
        <v>12</v>
      </c>
      <c r="C12" s="69" t="s">
        <v>49</v>
      </c>
      <c r="D12" s="86">
        <v>44936</v>
      </c>
      <c r="E12" s="322">
        <v>20</v>
      </c>
      <c r="F12" s="85" t="s">
        <v>2615</v>
      </c>
      <c r="G12" s="87" t="s">
        <v>2616</v>
      </c>
      <c r="H12" s="87"/>
      <c r="I12" s="87"/>
      <c r="J12" s="87"/>
      <c r="K12" s="87"/>
      <c r="L12" s="372"/>
      <c r="M12" s="372"/>
      <c r="N12" s="138">
        <v>1378792.77</v>
      </c>
      <c r="O12" s="138">
        <v>0</v>
      </c>
      <c r="P12" s="139">
        <v>1378792.77</v>
      </c>
      <c r="Q12" s="87"/>
    </row>
    <row r="13" spans="1:17" ht="51">
      <c r="A13" s="85" t="s">
        <v>541</v>
      </c>
      <c r="B13" s="157">
        <v>2</v>
      </c>
      <c r="C13" s="69" t="s">
        <v>590</v>
      </c>
      <c r="D13" s="86">
        <v>44936</v>
      </c>
      <c r="E13" s="322">
        <v>20</v>
      </c>
      <c r="F13" s="85" t="s">
        <v>613</v>
      </c>
      <c r="G13" s="87" t="s">
        <v>2616</v>
      </c>
      <c r="H13" s="87"/>
      <c r="I13" s="87"/>
      <c r="J13" s="87"/>
      <c r="K13" s="87"/>
      <c r="L13" s="372"/>
      <c r="M13" s="372"/>
      <c r="N13" s="138">
        <v>0</v>
      </c>
      <c r="O13" s="138">
        <v>1378792.77</v>
      </c>
      <c r="P13" s="139">
        <v>1378792.77</v>
      </c>
      <c r="Q13" s="87"/>
    </row>
    <row r="14" spans="1:17" ht="51">
      <c r="A14" s="85">
        <v>513</v>
      </c>
      <c r="B14" s="157">
        <v>1</v>
      </c>
      <c r="C14" s="69" t="s">
        <v>160</v>
      </c>
      <c r="D14" s="86">
        <v>44938</v>
      </c>
      <c r="E14" s="322">
        <v>27</v>
      </c>
      <c r="F14" s="85" t="s">
        <v>1590</v>
      </c>
      <c r="G14" s="87" t="s">
        <v>2617</v>
      </c>
      <c r="H14" s="87"/>
      <c r="I14" s="87"/>
      <c r="J14" s="87"/>
      <c r="K14" s="87"/>
      <c r="L14" s="372"/>
      <c r="M14" s="372"/>
      <c r="N14" s="138">
        <v>216593812.59</v>
      </c>
      <c r="O14" s="138">
        <v>0</v>
      </c>
      <c r="P14" s="139">
        <v>216593812.59</v>
      </c>
      <c r="Q14" s="87"/>
    </row>
    <row r="15" spans="1:17" ht="51">
      <c r="A15" s="85" t="s">
        <v>541</v>
      </c>
      <c r="B15" s="157">
        <v>2</v>
      </c>
      <c r="C15" s="69" t="s">
        <v>590</v>
      </c>
      <c r="D15" s="86">
        <v>44938</v>
      </c>
      <c r="E15" s="322">
        <v>27</v>
      </c>
      <c r="F15" s="85" t="s">
        <v>613</v>
      </c>
      <c r="G15" s="87" t="s">
        <v>2617</v>
      </c>
      <c r="H15" s="87"/>
      <c r="I15" s="87"/>
      <c r="J15" s="87"/>
      <c r="K15" s="87"/>
      <c r="L15" s="372"/>
      <c r="M15" s="372"/>
      <c r="N15" s="138">
        <v>0</v>
      </c>
      <c r="O15" s="138">
        <v>216593812.59</v>
      </c>
      <c r="P15" s="139">
        <v>216593812.59</v>
      </c>
      <c r="Q15" s="87"/>
    </row>
    <row r="16" spans="1:17" ht="51">
      <c r="A16" s="85">
        <v>47</v>
      </c>
      <c r="B16" s="157">
        <v>8</v>
      </c>
      <c r="C16" s="69" t="s">
        <v>45</v>
      </c>
      <c r="D16" s="86">
        <v>44944</v>
      </c>
      <c r="E16" s="322">
        <v>73</v>
      </c>
      <c r="F16" s="85" t="s">
        <v>2618</v>
      </c>
      <c r="G16" s="87" t="s">
        <v>2619</v>
      </c>
      <c r="H16" s="87"/>
      <c r="I16" s="87"/>
      <c r="J16" s="87"/>
      <c r="K16" s="87"/>
      <c r="L16" s="372"/>
      <c r="M16" s="372"/>
      <c r="N16" s="138">
        <v>257098.26</v>
      </c>
      <c r="O16" s="138">
        <v>0</v>
      </c>
      <c r="P16" s="139">
        <v>257098.26</v>
      </c>
      <c r="Q16" s="87"/>
    </row>
    <row r="17" spans="1:17" ht="51">
      <c r="A17" s="85" t="s">
        <v>541</v>
      </c>
      <c r="B17" s="157">
        <v>2</v>
      </c>
      <c r="C17" s="69" t="s">
        <v>590</v>
      </c>
      <c r="D17" s="86">
        <v>44944</v>
      </c>
      <c r="E17" s="322">
        <v>73</v>
      </c>
      <c r="F17" s="85" t="s">
        <v>613</v>
      </c>
      <c r="G17" s="87" t="s">
        <v>2619</v>
      </c>
      <c r="H17" s="87"/>
      <c r="I17" s="87"/>
      <c r="J17" s="87"/>
      <c r="K17" s="87"/>
      <c r="L17" s="372"/>
      <c r="M17" s="372"/>
      <c r="N17" s="138">
        <v>0</v>
      </c>
      <c r="O17" s="138">
        <v>257098.26</v>
      </c>
      <c r="P17" s="139">
        <v>257098.26</v>
      </c>
      <c r="Q17" s="87"/>
    </row>
    <row r="18" spans="1:17" ht="51">
      <c r="A18" s="85" t="s">
        <v>541</v>
      </c>
      <c r="B18" s="157">
        <v>2</v>
      </c>
      <c r="C18" s="69" t="s">
        <v>590</v>
      </c>
      <c r="D18" s="86">
        <v>44945</v>
      </c>
      <c r="E18" s="322">
        <v>96</v>
      </c>
      <c r="F18" s="85" t="s">
        <v>613</v>
      </c>
      <c r="G18" s="87" t="s">
        <v>2620</v>
      </c>
      <c r="H18" s="87"/>
      <c r="I18" s="87"/>
      <c r="J18" s="87"/>
      <c r="K18" s="87"/>
      <c r="L18" s="372"/>
      <c r="M18" s="372"/>
      <c r="N18" s="138">
        <v>0</v>
      </c>
      <c r="O18" s="138">
        <v>140543.76999999999</v>
      </c>
      <c r="P18" s="139">
        <v>140543.76999999999</v>
      </c>
      <c r="Q18" s="87"/>
    </row>
    <row r="19" spans="1:17" ht="51">
      <c r="A19" s="85" t="s">
        <v>541</v>
      </c>
      <c r="B19" s="157">
        <v>2</v>
      </c>
      <c r="C19" s="69" t="s">
        <v>590</v>
      </c>
      <c r="D19" s="86">
        <v>44957</v>
      </c>
      <c r="E19" s="322">
        <v>209</v>
      </c>
      <c r="F19" s="85" t="s">
        <v>613</v>
      </c>
      <c r="G19" s="87" t="s">
        <v>2621</v>
      </c>
      <c r="H19" s="87"/>
      <c r="I19" s="87"/>
      <c r="J19" s="87"/>
      <c r="K19" s="87"/>
      <c r="L19" s="372"/>
      <c r="M19" s="372"/>
      <c r="N19" s="138">
        <v>0</v>
      </c>
      <c r="O19" s="138">
        <v>1431726.03</v>
      </c>
      <c r="P19" s="139">
        <v>1431726.03</v>
      </c>
      <c r="Q19" s="87"/>
    </row>
    <row r="20" spans="1:17" ht="51">
      <c r="A20" s="85">
        <v>81</v>
      </c>
      <c r="B20" s="157">
        <v>1</v>
      </c>
      <c r="C20" s="69" t="s">
        <v>49</v>
      </c>
      <c r="D20" s="86">
        <v>44959</v>
      </c>
      <c r="E20" s="322">
        <v>256</v>
      </c>
      <c r="F20" s="85" t="s">
        <v>4778</v>
      </c>
      <c r="G20" s="87" t="s">
        <v>4779</v>
      </c>
      <c r="H20" s="87"/>
      <c r="I20" s="87"/>
      <c r="J20" s="87"/>
      <c r="K20" s="87"/>
      <c r="L20" s="372"/>
      <c r="M20" s="372"/>
      <c r="N20" s="138">
        <v>8466291</v>
      </c>
      <c r="O20" s="138">
        <v>0</v>
      </c>
      <c r="P20" s="139">
        <v>8466291</v>
      </c>
      <c r="Q20" s="87"/>
    </row>
    <row r="21" spans="1:17" ht="51">
      <c r="A21" s="85">
        <v>6</v>
      </c>
      <c r="B21" s="157">
        <v>11</v>
      </c>
      <c r="C21" s="69" t="s">
        <v>37</v>
      </c>
      <c r="D21" s="86">
        <v>44959</v>
      </c>
      <c r="E21" s="322">
        <v>257</v>
      </c>
      <c r="F21" s="85" t="s">
        <v>4780</v>
      </c>
      <c r="G21" s="87" t="s">
        <v>4781</v>
      </c>
      <c r="H21" s="87"/>
      <c r="I21" s="87"/>
      <c r="J21" s="87"/>
      <c r="K21" s="87"/>
      <c r="L21" s="372"/>
      <c r="M21" s="372"/>
      <c r="N21" s="138">
        <v>1636982</v>
      </c>
      <c r="O21" s="138">
        <v>0</v>
      </c>
      <c r="P21" s="139">
        <v>1636982</v>
      </c>
      <c r="Q21" s="87"/>
    </row>
    <row r="22" spans="1:17" ht="51">
      <c r="A22" s="85" t="s">
        <v>541</v>
      </c>
      <c r="B22" s="157">
        <v>2</v>
      </c>
      <c r="C22" s="69" t="s">
        <v>590</v>
      </c>
      <c r="D22" s="86">
        <v>44959</v>
      </c>
      <c r="E22" s="322">
        <v>256</v>
      </c>
      <c r="F22" s="85" t="s">
        <v>613</v>
      </c>
      <c r="G22" s="87" t="s">
        <v>4779</v>
      </c>
      <c r="H22" s="87"/>
      <c r="I22" s="87"/>
      <c r="J22" s="87"/>
      <c r="K22" s="87"/>
      <c r="L22" s="372"/>
      <c r="M22" s="372"/>
      <c r="N22" s="138">
        <v>0</v>
      </c>
      <c r="O22" s="138">
        <v>8466291</v>
      </c>
      <c r="P22" s="139">
        <v>8466291</v>
      </c>
      <c r="Q22" s="87"/>
    </row>
    <row r="23" spans="1:17" ht="51">
      <c r="A23" s="85">
        <v>66</v>
      </c>
      <c r="B23" s="157">
        <v>1</v>
      </c>
      <c r="C23" s="69" t="s">
        <v>46</v>
      </c>
      <c r="D23" s="86">
        <v>44959</v>
      </c>
      <c r="E23" s="322">
        <v>257</v>
      </c>
      <c r="F23" s="85" t="s">
        <v>4782</v>
      </c>
      <c r="G23" s="87" t="s">
        <v>4781</v>
      </c>
      <c r="H23" s="87"/>
      <c r="I23" s="87"/>
      <c r="J23" s="87"/>
      <c r="K23" s="87"/>
      <c r="L23" s="372"/>
      <c r="M23" s="372"/>
      <c r="N23" s="138">
        <v>0</v>
      </c>
      <c r="O23" s="138">
        <v>1636982</v>
      </c>
      <c r="P23" s="139">
        <v>1636982</v>
      </c>
      <c r="Q23" s="87"/>
    </row>
    <row r="24" spans="1:17" ht="51">
      <c r="A24" s="85">
        <v>46</v>
      </c>
      <c r="B24" s="157">
        <v>4</v>
      </c>
      <c r="C24" s="69" t="s">
        <v>1380</v>
      </c>
      <c r="D24" s="86">
        <v>44967</v>
      </c>
      <c r="E24" s="322">
        <v>325</v>
      </c>
      <c r="F24" s="85" t="s">
        <v>4783</v>
      </c>
      <c r="G24" s="87" t="s">
        <v>4784</v>
      </c>
      <c r="H24" s="87"/>
      <c r="I24" s="87"/>
      <c r="J24" s="87"/>
      <c r="K24" s="87"/>
      <c r="L24" s="372"/>
      <c r="M24" s="372"/>
      <c r="N24" s="138">
        <v>4072.08</v>
      </c>
      <c r="O24" s="138">
        <v>0</v>
      </c>
      <c r="P24" s="139">
        <v>4072.08</v>
      </c>
      <c r="Q24" s="87"/>
    </row>
    <row r="25" spans="1:17" ht="51">
      <c r="A25" s="85" t="s">
        <v>541</v>
      </c>
      <c r="B25" s="157">
        <v>2</v>
      </c>
      <c r="C25" s="69" t="s">
        <v>590</v>
      </c>
      <c r="D25" s="86">
        <v>44967</v>
      </c>
      <c r="E25" s="322">
        <v>325</v>
      </c>
      <c r="F25" s="85" t="s">
        <v>613</v>
      </c>
      <c r="G25" s="87" t="s">
        <v>4784</v>
      </c>
      <c r="H25" s="87"/>
      <c r="I25" s="87"/>
      <c r="J25" s="87"/>
      <c r="K25" s="87"/>
      <c r="L25" s="372"/>
      <c r="M25" s="372"/>
      <c r="N25" s="138">
        <v>0</v>
      </c>
      <c r="O25" s="138">
        <v>4072.08</v>
      </c>
      <c r="P25" s="139">
        <v>4072.08</v>
      </c>
      <c r="Q25" s="87"/>
    </row>
    <row r="26" spans="1:17" ht="51">
      <c r="A26" s="85">
        <v>6</v>
      </c>
      <c r="B26" s="157">
        <v>11</v>
      </c>
      <c r="C26" s="69" t="s">
        <v>37</v>
      </c>
      <c r="D26" s="86">
        <v>44971</v>
      </c>
      <c r="E26" s="322">
        <v>358</v>
      </c>
      <c r="F26" s="85" t="s">
        <v>4780</v>
      </c>
      <c r="G26" s="87" t="s">
        <v>4785</v>
      </c>
      <c r="H26" s="87"/>
      <c r="I26" s="87"/>
      <c r="J26" s="87"/>
      <c r="K26" s="87"/>
      <c r="L26" s="372"/>
      <c r="M26" s="372"/>
      <c r="N26" s="138">
        <v>15409.92</v>
      </c>
      <c r="O26" s="138">
        <v>0</v>
      </c>
      <c r="P26" s="139">
        <v>15409.92</v>
      </c>
      <c r="Q26" s="87"/>
    </row>
    <row r="27" spans="1:17" ht="51">
      <c r="A27" s="85" t="s">
        <v>541</v>
      </c>
      <c r="B27" s="157">
        <v>2</v>
      </c>
      <c r="C27" s="69" t="s">
        <v>590</v>
      </c>
      <c r="D27" s="86">
        <v>44971</v>
      </c>
      <c r="E27" s="322">
        <v>358</v>
      </c>
      <c r="F27" s="85" t="s">
        <v>613</v>
      </c>
      <c r="G27" s="87" t="s">
        <v>4785</v>
      </c>
      <c r="H27" s="87"/>
      <c r="I27" s="87"/>
      <c r="J27" s="87"/>
      <c r="K27" s="87"/>
      <c r="L27" s="372"/>
      <c r="M27" s="372"/>
      <c r="N27" s="138">
        <v>0</v>
      </c>
      <c r="O27" s="138">
        <v>15409.92</v>
      </c>
      <c r="P27" s="139">
        <v>15409.92</v>
      </c>
      <c r="Q27" s="87"/>
    </row>
    <row r="28" spans="1:17" ht="63.75">
      <c r="A28" s="85" t="s">
        <v>541</v>
      </c>
      <c r="B28" s="157">
        <v>2</v>
      </c>
      <c r="C28" s="69" t="s">
        <v>590</v>
      </c>
      <c r="D28" s="86">
        <v>44979</v>
      </c>
      <c r="E28" s="322">
        <v>494</v>
      </c>
      <c r="F28" s="85" t="s">
        <v>613</v>
      </c>
      <c r="G28" s="87" t="s">
        <v>4786</v>
      </c>
      <c r="H28" s="87"/>
      <c r="I28" s="87"/>
      <c r="J28" s="87"/>
      <c r="K28" s="87"/>
      <c r="L28" s="372"/>
      <c r="M28" s="372"/>
      <c r="N28" s="138">
        <v>0</v>
      </c>
      <c r="O28" s="138">
        <v>140543.63</v>
      </c>
      <c r="P28" s="139">
        <v>140543.63</v>
      </c>
      <c r="Q28" s="87"/>
    </row>
    <row r="29" spans="1:17" ht="51">
      <c r="A29" s="85">
        <v>78</v>
      </c>
      <c r="B29" s="157">
        <v>2</v>
      </c>
      <c r="C29" s="69" t="s">
        <v>1381</v>
      </c>
      <c r="D29" s="86">
        <v>44984</v>
      </c>
      <c r="E29" s="322">
        <v>560</v>
      </c>
      <c r="F29" s="85" t="s">
        <v>4787</v>
      </c>
      <c r="G29" s="87" t="s">
        <v>4788</v>
      </c>
      <c r="H29" s="87"/>
      <c r="I29" s="87"/>
      <c r="J29" s="87"/>
      <c r="K29" s="87"/>
      <c r="L29" s="372"/>
      <c r="M29" s="372"/>
      <c r="N29" s="138">
        <v>585462.65</v>
      </c>
      <c r="O29" s="138">
        <v>0</v>
      </c>
      <c r="P29" s="139">
        <v>585462.65</v>
      </c>
      <c r="Q29" s="87"/>
    </row>
    <row r="30" spans="1:17" ht="51">
      <c r="A30" s="85">
        <v>78</v>
      </c>
      <c r="B30" s="157">
        <v>2</v>
      </c>
      <c r="C30" s="69" t="s">
        <v>1381</v>
      </c>
      <c r="D30" s="86">
        <v>44984</v>
      </c>
      <c r="E30" s="322">
        <v>561</v>
      </c>
      <c r="F30" s="85" t="s">
        <v>4787</v>
      </c>
      <c r="G30" s="87" t="s">
        <v>4789</v>
      </c>
      <c r="H30" s="87"/>
      <c r="I30" s="87"/>
      <c r="J30" s="87"/>
      <c r="K30" s="87"/>
      <c r="L30" s="372"/>
      <c r="M30" s="372"/>
      <c r="N30" s="138">
        <v>142181.35999999999</v>
      </c>
      <c r="O30" s="138">
        <v>0</v>
      </c>
      <c r="P30" s="139">
        <v>142181.35999999999</v>
      </c>
      <c r="Q30" s="87"/>
    </row>
    <row r="31" spans="1:17" ht="51">
      <c r="A31" s="85" t="s">
        <v>541</v>
      </c>
      <c r="B31" s="157">
        <v>2</v>
      </c>
      <c r="C31" s="69" t="s">
        <v>590</v>
      </c>
      <c r="D31" s="86">
        <v>44984</v>
      </c>
      <c r="E31" s="322">
        <v>560</v>
      </c>
      <c r="F31" s="85" t="s">
        <v>613</v>
      </c>
      <c r="G31" s="87" t="s">
        <v>4788</v>
      </c>
      <c r="H31" s="87"/>
      <c r="I31" s="87"/>
      <c r="J31" s="87"/>
      <c r="K31" s="87"/>
      <c r="L31" s="372"/>
      <c r="M31" s="372"/>
      <c r="N31" s="138">
        <v>0</v>
      </c>
      <c r="O31" s="138">
        <v>585462.65</v>
      </c>
      <c r="P31" s="139">
        <v>585462.65</v>
      </c>
      <c r="Q31" s="87"/>
    </row>
    <row r="32" spans="1:17" ht="51">
      <c r="A32" s="85">
        <v>86</v>
      </c>
      <c r="B32" s="157">
        <v>9</v>
      </c>
      <c r="C32" s="69" t="s">
        <v>50</v>
      </c>
      <c r="D32" s="86">
        <v>44984</v>
      </c>
      <c r="E32" s="322">
        <v>561</v>
      </c>
      <c r="F32" s="85" t="s">
        <v>4790</v>
      </c>
      <c r="G32" s="87" t="s">
        <v>4789</v>
      </c>
      <c r="H32" s="87"/>
      <c r="I32" s="87"/>
      <c r="J32" s="87"/>
      <c r="K32" s="87"/>
      <c r="L32" s="372"/>
      <c r="M32" s="372"/>
      <c r="N32" s="138">
        <v>0</v>
      </c>
      <c r="O32" s="138">
        <v>142181.35999999999</v>
      </c>
      <c r="P32" s="139">
        <v>142181.35999999999</v>
      </c>
      <c r="Q32" s="87"/>
    </row>
    <row r="33" spans="1:18">
      <c r="A33" s="199"/>
      <c r="B33" s="200"/>
      <c r="C33" s="104"/>
      <c r="D33" s="201"/>
      <c r="E33" s="324"/>
      <c r="F33" s="199"/>
      <c r="G33" s="202"/>
      <c r="H33" s="202"/>
      <c r="I33" s="202"/>
      <c r="J33" s="202"/>
      <c r="K33" s="202"/>
      <c r="L33" s="374"/>
      <c r="M33" s="374"/>
      <c r="N33" s="203"/>
      <c r="O33" s="203"/>
      <c r="P33" s="204"/>
      <c r="Q33" s="202"/>
    </row>
    <row r="34" spans="1:18">
      <c r="G34" s="147" t="s">
        <v>554</v>
      </c>
      <c r="H34" s="147"/>
      <c r="I34" s="147"/>
      <c r="J34" s="147"/>
      <c r="K34" s="147"/>
      <c r="L34" s="147"/>
      <c r="M34" s="147"/>
      <c r="N34" s="113">
        <f>+SUBTOTAL(9,N8:N32)</f>
        <v>229234216.65000001</v>
      </c>
      <c r="O34" s="113">
        <f>+SUBTOTAL(9,O8:O32)</f>
        <v>230805772.32000002</v>
      </c>
      <c r="P34" s="113">
        <f>+SUBTOTAL(9,P8:P32)</f>
        <v>460039988.96999991</v>
      </c>
      <c r="Q34" s="113"/>
    </row>
    <row r="37" spans="1:18">
      <c r="A37" s="66"/>
      <c r="B37" s="66"/>
      <c r="C37" s="104"/>
      <c r="D37" s="66"/>
      <c r="G37" s="66"/>
      <c r="H37" s="66"/>
      <c r="I37" s="66"/>
      <c r="J37" s="66"/>
      <c r="K37" s="72"/>
      <c r="L37" s="72"/>
      <c r="M37" s="72"/>
      <c r="N37" s="66"/>
      <c r="O37" s="158"/>
      <c r="P37" s="158"/>
      <c r="Q37" s="66"/>
      <c r="R37" s="66"/>
    </row>
    <row r="38" spans="1:18">
      <c r="A38" s="66"/>
      <c r="B38" s="66"/>
      <c r="C38" s="104"/>
      <c r="D38" s="66"/>
      <c r="G38" s="66"/>
      <c r="H38" s="66"/>
      <c r="I38" s="66"/>
      <c r="J38" s="66"/>
      <c r="K38" s="72"/>
      <c r="L38" s="72"/>
      <c r="M38" s="72"/>
      <c r="N38" s="66"/>
      <c r="O38" s="158"/>
      <c r="P38" s="158"/>
      <c r="Q38" s="66"/>
      <c r="R38" s="66"/>
    </row>
    <row r="39" spans="1:18">
      <c r="A39" s="66"/>
      <c r="B39" s="66"/>
      <c r="C39" s="104"/>
      <c r="D39" s="66"/>
      <c r="G39" s="66"/>
      <c r="H39" s="66"/>
      <c r="I39" s="66"/>
      <c r="J39" s="66"/>
      <c r="K39" s="72"/>
      <c r="L39" s="72"/>
      <c r="M39" s="72"/>
      <c r="N39" s="66"/>
      <c r="O39" s="158"/>
      <c r="P39" s="158"/>
      <c r="Q39" s="66"/>
      <c r="R39" s="66"/>
    </row>
    <row r="40" spans="1:18">
      <c r="A40" s="66"/>
      <c r="B40" s="66"/>
      <c r="C40" s="104"/>
      <c r="D40" s="66"/>
      <c r="G40" s="66"/>
      <c r="H40" s="66"/>
      <c r="I40" s="66"/>
      <c r="J40" s="66"/>
      <c r="K40" s="72"/>
      <c r="L40" s="72"/>
      <c r="M40" s="72"/>
      <c r="N40" s="66"/>
      <c r="O40" s="158"/>
      <c r="P40" s="158"/>
      <c r="Q40" s="66"/>
      <c r="R40" s="66"/>
    </row>
    <row r="41" spans="1:18">
      <c r="A41" s="66"/>
      <c r="B41" s="66"/>
      <c r="C41" s="104"/>
      <c r="D41" s="66"/>
      <c r="G41" s="66"/>
      <c r="H41" s="66"/>
      <c r="I41" s="66"/>
      <c r="J41" s="66"/>
      <c r="K41" s="72"/>
      <c r="L41" s="72"/>
      <c r="M41" s="72"/>
      <c r="N41" s="66"/>
      <c r="O41" s="158"/>
      <c r="P41" s="158"/>
      <c r="Q41" s="66"/>
      <c r="R41" s="66"/>
    </row>
    <row r="42" spans="1:18">
      <c r="A42" s="66"/>
      <c r="B42" s="66"/>
      <c r="C42" s="104"/>
      <c r="D42" s="66"/>
      <c r="E42" s="64"/>
      <c r="G42" s="66"/>
      <c r="H42" s="66"/>
      <c r="I42" s="66"/>
      <c r="J42" s="66"/>
      <c r="K42" s="72"/>
      <c r="L42" s="72"/>
      <c r="M42" s="72"/>
      <c r="N42" s="66"/>
      <c r="O42" s="158"/>
      <c r="P42" s="158"/>
      <c r="Q42" s="66"/>
      <c r="R42" s="66"/>
    </row>
    <row r="43" spans="1:18">
      <c r="A43" s="66"/>
      <c r="B43" s="66"/>
      <c r="C43" s="104"/>
      <c r="D43" s="66"/>
      <c r="G43" s="66"/>
      <c r="H43" s="66"/>
      <c r="I43" s="66"/>
      <c r="J43" s="66"/>
      <c r="K43" s="72"/>
      <c r="L43" s="72"/>
      <c r="M43" s="72"/>
      <c r="N43" s="66"/>
      <c r="O43" s="158"/>
      <c r="P43" s="158"/>
      <c r="Q43" s="66"/>
      <c r="R43" s="66"/>
    </row>
    <row r="47" spans="1:18">
      <c r="A47" s="371" t="s">
        <v>1584</v>
      </c>
    </row>
    <row r="48" spans="1:18">
      <c r="A48" s="370" t="s">
        <v>1585</v>
      </c>
    </row>
    <row r="49" spans="1:1">
      <c r="A49" s="370" t="s">
        <v>1586</v>
      </c>
    </row>
    <row r="50" spans="1:1">
      <c r="A50" s="370"/>
    </row>
    <row r="51" spans="1:1">
      <c r="A51" s="370" t="s">
        <v>1587</v>
      </c>
    </row>
    <row r="52" spans="1:1">
      <c r="A52" s="370" t="s">
        <v>1588</v>
      </c>
    </row>
  </sheetData>
  <sheetProtection formatCells="0" formatColumns="0" formatRows="0" autoFilter="0"/>
  <protectedRanges>
    <protectedRange sqref="Q8:Q33 H8:M33" name="Rango1"/>
  </protectedRanges>
  <autoFilter ref="A7:P32"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30"/>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3" width="14.42578125" style="64" bestFit="1" customWidth="1"/>
    <col min="14" max="16" width="15.85546875" style="64" bestFit="1" customWidth="1"/>
    <col min="17" max="17" width="14.5703125" style="64" customWidth="1"/>
    <col min="18" max="16384" width="11.42578125" style="64"/>
  </cols>
  <sheetData>
    <row r="1" spans="1:17">
      <c r="A1" s="115" t="s">
        <v>669</v>
      </c>
      <c r="B1" s="115"/>
      <c r="C1" s="115"/>
      <c r="D1" s="132"/>
      <c r="E1" s="132"/>
      <c r="F1" s="132"/>
      <c r="G1" s="141"/>
      <c r="H1" s="115"/>
      <c r="I1" s="115"/>
      <c r="J1" s="115"/>
      <c r="K1" s="115"/>
      <c r="L1" s="115"/>
      <c r="M1" s="115"/>
      <c r="N1" s="115"/>
      <c r="O1" s="114"/>
      <c r="P1" s="114"/>
      <c r="Q1" s="115"/>
    </row>
    <row r="2" spans="1:17">
      <c r="A2" s="115" t="s">
        <v>668</v>
      </c>
      <c r="B2" s="115"/>
      <c r="C2" s="115"/>
      <c r="D2" s="132"/>
      <c r="E2" s="132"/>
      <c r="F2" s="132"/>
      <c r="G2" s="141"/>
      <c r="H2" s="115"/>
      <c r="I2" s="115"/>
      <c r="J2" s="115"/>
      <c r="K2" s="115"/>
      <c r="L2" s="115"/>
      <c r="M2" s="115"/>
      <c r="N2" s="115"/>
      <c r="O2" s="114"/>
      <c r="P2" s="114"/>
      <c r="Q2" s="115"/>
    </row>
    <row r="3" spans="1:17">
      <c r="A3" s="115" t="str">
        <f>+'CUT MN'!A3</f>
        <v>CORRESPONDIENTE AL PERIODO DE ENERO A FEBRERO DE 2023</v>
      </c>
      <c r="B3" s="115"/>
      <c r="C3" s="115"/>
      <c r="D3" s="132"/>
      <c r="E3" s="132"/>
      <c r="F3" s="132"/>
      <c r="G3" s="141"/>
      <c r="H3" s="115"/>
      <c r="I3" s="115"/>
      <c r="J3" s="115"/>
      <c r="K3" s="115"/>
      <c r="L3" s="115"/>
      <c r="M3" s="115"/>
      <c r="N3" s="115"/>
      <c r="O3" s="114"/>
      <c r="P3" s="114"/>
      <c r="Q3" s="115"/>
    </row>
    <row r="4" spans="1:17" ht="13.5" customHeight="1">
      <c r="A4" s="65" t="str">
        <f>+'CUT MN'!A4</f>
        <v>ACTUALIZADO AL : 6 de marzo de 2023 Hrs. 16:00</v>
      </c>
      <c r="B4" s="186"/>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9" t="s">
        <v>1577</v>
      </c>
      <c r="B6" s="470"/>
      <c r="C6" s="80"/>
      <c r="D6" s="81"/>
      <c r="E6" s="80"/>
      <c r="F6" s="80"/>
      <c r="G6" s="105"/>
      <c r="H6" s="469" t="s">
        <v>1579</v>
      </c>
      <c r="I6" s="470"/>
      <c r="J6" s="469" t="s">
        <v>1580</v>
      </c>
      <c r="K6" s="470"/>
      <c r="L6" s="467" t="s">
        <v>1581</v>
      </c>
      <c r="M6" s="468"/>
      <c r="N6" s="467" t="s">
        <v>1582</v>
      </c>
      <c r="O6" s="468"/>
      <c r="P6" s="114"/>
      <c r="Q6" s="117"/>
    </row>
    <row r="7" spans="1:17" ht="38.25">
      <c r="A7" s="272" t="s">
        <v>657</v>
      </c>
      <c r="B7" s="272" t="s">
        <v>658</v>
      </c>
      <c r="C7" s="159" t="s">
        <v>664</v>
      </c>
      <c r="D7" s="355" t="s">
        <v>1576</v>
      </c>
      <c r="E7" s="83" t="s">
        <v>552</v>
      </c>
      <c r="F7" s="83" t="s">
        <v>1578</v>
      </c>
      <c r="G7" s="83" t="s">
        <v>36</v>
      </c>
      <c r="H7" s="272" t="s">
        <v>659</v>
      </c>
      <c r="I7" s="272" t="s">
        <v>662</v>
      </c>
      <c r="J7" s="272" t="s">
        <v>660</v>
      </c>
      <c r="K7" s="272" t="s">
        <v>661</v>
      </c>
      <c r="L7" s="271" t="s">
        <v>1308</v>
      </c>
      <c r="M7" s="270" t="s">
        <v>1309</v>
      </c>
      <c r="N7" s="270" t="s">
        <v>1294</v>
      </c>
      <c r="O7" s="270" t="s">
        <v>1295</v>
      </c>
      <c r="P7" s="84" t="s">
        <v>663</v>
      </c>
      <c r="Q7" s="116" t="s">
        <v>1583</v>
      </c>
    </row>
    <row r="8" spans="1:17" ht="51">
      <c r="A8" s="68" t="s">
        <v>541</v>
      </c>
      <c r="B8" s="68">
        <v>2</v>
      </c>
      <c r="C8" s="69" t="s">
        <v>590</v>
      </c>
      <c r="D8" s="108">
        <v>44938</v>
      </c>
      <c r="E8" s="68">
        <v>28</v>
      </c>
      <c r="F8" s="68" t="s">
        <v>613</v>
      </c>
      <c r="G8" s="106" t="s">
        <v>2622</v>
      </c>
      <c r="H8" s="68"/>
      <c r="I8" s="68"/>
      <c r="J8" s="68"/>
      <c r="K8" s="68"/>
      <c r="L8" s="134">
        <v>31119800.66</v>
      </c>
      <c r="M8" s="134">
        <v>0</v>
      </c>
      <c r="N8" s="134">
        <v>213481832.52760002</v>
      </c>
      <c r="O8" s="134">
        <v>0</v>
      </c>
      <c r="P8" s="140">
        <v>213481832.52760002</v>
      </c>
      <c r="Q8" s="68"/>
    </row>
    <row r="9" spans="1:17" ht="51">
      <c r="A9" s="68">
        <v>513</v>
      </c>
      <c r="B9" s="68">
        <v>1</v>
      </c>
      <c r="C9" s="69" t="s">
        <v>160</v>
      </c>
      <c r="D9" s="108">
        <v>44938</v>
      </c>
      <c r="E9" s="68">
        <v>28</v>
      </c>
      <c r="F9" s="68" t="s">
        <v>1591</v>
      </c>
      <c r="G9" s="106" t="s">
        <v>2622</v>
      </c>
      <c r="H9" s="68"/>
      <c r="I9" s="68"/>
      <c r="J9" s="68"/>
      <c r="K9" s="68"/>
      <c r="L9" s="134">
        <v>0</v>
      </c>
      <c r="M9" s="134">
        <v>31119800.66</v>
      </c>
      <c r="N9" s="134">
        <v>0</v>
      </c>
      <c r="O9" s="134">
        <v>213481832.52760002</v>
      </c>
      <c r="P9" s="140">
        <v>213481832.52760002</v>
      </c>
      <c r="Q9" s="68"/>
    </row>
    <row r="10" spans="1:17" ht="51">
      <c r="A10" s="68" t="s">
        <v>541</v>
      </c>
      <c r="B10" s="68">
        <v>2</v>
      </c>
      <c r="C10" s="69" t="s">
        <v>590</v>
      </c>
      <c r="D10" s="108">
        <v>44965</v>
      </c>
      <c r="E10" s="68">
        <v>314</v>
      </c>
      <c r="F10" s="68" t="s">
        <v>613</v>
      </c>
      <c r="G10" s="106" t="s">
        <v>4791</v>
      </c>
      <c r="H10" s="68"/>
      <c r="I10" s="68"/>
      <c r="J10" s="68"/>
      <c r="K10" s="68"/>
      <c r="L10" s="134">
        <v>128607.61</v>
      </c>
      <c r="M10" s="134">
        <v>0</v>
      </c>
      <c r="N10" s="134">
        <v>882248.20460000006</v>
      </c>
      <c r="O10" s="134">
        <v>0</v>
      </c>
      <c r="P10" s="140">
        <v>882248.20460000006</v>
      </c>
      <c r="Q10" s="68"/>
    </row>
    <row r="11" spans="1:17" ht="51">
      <c r="A11" s="68">
        <v>10</v>
      </c>
      <c r="B11" s="68">
        <v>1</v>
      </c>
      <c r="C11" s="69" t="s">
        <v>38</v>
      </c>
      <c r="D11" s="108">
        <v>44965</v>
      </c>
      <c r="E11" s="68">
        <v>314</v>
      </c>
      <c r="F11" s="68" t="s">
        <v>4792</v>
      </c>
      <c r="G11" s="106" t="s">
        <v>4791</v>
      </c>
      <c r="H11" s="68"/>
      <c r="I11" s="68"/>
      <c r="J11" s="68"/>
      <c r="K11" s="68"/>
      <c r="L11" s="134">
        <v>0</v>
      </c>
      <c r="M11" s="134">
        <v>128607.61</v>
      </c>
      <c r="N11" s="134">
        <v>0</v>
      </c>
      <c r="O11" s="134">
        <v>882248.20460000006</v>
      </c>
      <c r="P11" s="140">
        <v>882248.20460000006</v>
      </c>
      <c r="Q11" s="68"/>
    </row>
    <row r="12" spans="1:17">
      <c r="A12" s="66"/>
      <c r="B12" s="66"/>
      <c r="C12" s="104"/>
      <c r="D12" s="123"/>
      <c r="H12" s="66"/>
      <c r="I12" s="66"/>
      <c r="J12" s="66"/>
      <c r="K12" s="66"/>
      <c r="L12" s="308"/>
      <c r="M12" s="308"/>
      <c r="N12" s="308"/>
      <c r="O12" s="308"/>
      <c r="P12" s="309"/>
      <c r="Q12" s="66"/>
    </row>
    <row r="13" spans="1:17">
      <c r="A13" s="91"/>
      <c r="B13" s="91"/>
      <c r="C13" s="91"/>
      <c r="D13" s="182"/>
      <c r="E13" s="182"/>
      <c r="F13" s="182"/>
      <c r="G13" s="375" t="s">
        <v>554</v>
      </c>
      <c r="H13" s="147"/>
      <c r="I13" s="147"/>
      <c r="J13" s="147"/>
      <c r="K13" s="147"/>
      <c r="L13" s="491">
        <f>+SUBTOTAL(9,L8:L11)</f>
        <v>31248408.27</v>
      </c>
      <c r="M13" s="492">
        <f t="shared" ref="M13:P13" si="0">+SUBTOTAL(9,M8:M11)</f>
        <v>31248408.27</v>
      </c>
      <c r="N13" s="492">
        <f t="shared" si="0"/>
        <v>214364080.73220003</v>
      </c>
      <c r="O13" s="492">
        <f t="shared" si="0"/>
        <v>214364080.73220003</v>
      </c>
      <c r="P13" s="493">
        <f t="shared" si="0"/>
        <v>428728161.46439999</v>
      </c>
      <c r="Q13" s="373"/>
    </row>
    <row r="14" spans="1:17">
      <c r="A14" s="92"/>
      <c r="B14" s="92"/>
      <c r="C14" s="92"/>
      <c r="D14" s="183"/>
      <c r="E14" s="183"/>
      <c r="F14" s="183"/>
      <c r="G14" s="143"/>
      <c r="H14" s="90"/>
      <c r="I14" s="90"/>
      <c r="J14" s="90"/>
      <c r="K14" s="90"/>
      <c r="L14" s="90"/>
      <c r="M14" s="90"/>
      <c r="Q14" s="90"/>
    </row>
    <row r="25" spans="1:1">
      <c r="A25" s="371" t="s">
        <v>1584</v>
      </c>
    </row>
    <row r="26" spans="1:1">
      <c r="A26" s="370" t="s">
        <v>1585</v>
      </c>
    </row>
    <row r="27" spans="1:1">
      <c r="A27" s="370" t="s">
        <v>1586</v>
      </c>
    </row>
    <row r="28" spans="1:1">
      <c r="A28" s="370"/>
    </row>
    <row r="29" spans="1:1">
      <c r="A29" s="370" t="s">
        <v>1587</v>
      </c>
    </row>
    <row r="30" spans="1:1">
      <c r="A30" s="370" t="s">
        <v>1588</v>
      </c>
    </row>
  </sheetData>
  <sheetProtection formatCells="0" formatColumns="0" formatRows="0" autoFilter="0"/>
  <protectedRanges>
    <protectedRange sqref="Q8:Q12 H8:K12"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76"/>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FEBRERO DE 2023</v>
      </c>
      <c r="B3" s="125"/>
      <c r="C3" s="125"/>
      <c r="D3" s="127"/>
      <c r="E3" s="127"/>
      <c r="F3" s="127"/>
      <c r="G3" s="127"/>
      <c r="H3" s="127"/>
      <c r="I3" s="125"/>
    </row>
    <row r="4" spans="1:9" s="93" customFormat="1">
      <c r="A4" s="187" t="str">
        <f>+'CUT MN'!A4</f>
        <v>ACTUALIZADO AL : 6 de marzo de 2023 Hrs. 16:00</v>
      </c>
      <c r="B4" s="76"/>
      <c r="C4" s="77"/>
      <c r="D4" s="78"/>
      <c r="E4" s="78"/>
      <c r="F4" s="128"/>
      <c r="G4" s="129"/>
      <c r="H4" s="129"/>
      <c r="I4" s="79"/>
    </row>
    <row r="5" spans="1:9" s="93" customFormat="1">
      <c r="A5" s="94"/>
      <c r="B5" s="95"/>
      <c r="C5" s="96"/>
      <c r="D5" s="130"/>
      <c r="E5" s="130"/>
      <c r="F5" s="130"/>
      <c r="G5" s="130"/>
      <c r="H5" s="135"/>
    </row>
    <row r="6" spans="1:9" s="93" customFormat="1">
      <c r="C6" s="97"/>
      <c r="D6" s="476" t="s">
        <v>617</v>
      </c>
      <c r="E6" s="476"/>
      <c r="F6" s="476"/>
      <c r="G6" s="476"/>
      <c r="H6" s="136"/>
    </row>
    <row r="7" spans="1:9">
      <c r="A7" s="385" t="s">
        <v>657</v>
      </c>
      <c r="B7" s="386" t="s">
        <v>658</v>
      </c>
      <c r="C7" s="387" t="s">
        <v>664</v>
      </c>
      <c r="D7" s="388" t="s">
        <v>634</v>
      </c>
      <c r="E7" s="388" t="s">
        <v>635</v>
      </c>
      <c r="F7" s="388" t="s">
        <v>636</v>
      </c>
      <c r="G7" s="388" t="s">
        <v>637</v>
      </c>
      <c r="H7" s="389" t="s">
        <v>665</v>
      </c>
    </row>
    <row r="8" spans="1:9">
      <c r="A8" s="188">
        <v>16</v>
      </c>
      <c r="B8" s="188">
        <v>1</v>
      </c>
      <c r="C8" s="189" t="s">
        <v>40</v>
      </c>
      <c r="D8" s="339">
        <v>0</v>
      </c>
      <c r="E8" s="339">
        <v>0</v>
      </c>
      <c r="F8" s="339">
        <v>110901</v>
      </c>
      <c r="G8" s="339">
        <v>0</v>
      </c>
      <c r="H8" s="340">
        <f>+D8+E8+F8+G8</f>
        <v>110901</v>
      </c>
    </row>
    <row r="9" spans="1:9">
      <c r="A9" s="188">
        <v>20</v>
      </c>
      <c r="B9" s="188">
        <v>1</v>
      </c>
      <c r="C9" s="189" t="s">
        <v>41</v>
      </c>
      <c r="D9" s="339">
        <v>0</v>
      </c>
      <c r="E9" s="339">
        <v>0</v>
      </c>
      <c r="F9" s="339">
        <v>4312412.4499999993</v>
      </c>
      <c r="G9" s="339">
        <v>0</v>
      </c>
      <c r="H9" s="340">
        <f t="shared" ref="H9:H72" si="0">+D9+E9+F9+G9</f>
        <v>4312412.4499999993</v>
      </c>
    </row>
    <row r="10" spans="1:9">
      <c r="A10" s="188">
        <v>20</v>
      </c>
      <c r="B10" s="188">
        <v>2</v>
      </c>
      <c r="C10" s="189" t="s">
        <v>41</v>
      </c>
      <c r="D10" s="339">
        <v>0</v>
      </c>
      <c r="E10" s="339">
        <v>0</v>
      </c>
      <c r="F10" s="339">
        <v>174980</v>
      </c>
      <c r="G10" s="339">
        <v>0</v>
      </c>
      <c r="H10" s="340">
        <f t="shared" si="0"/>
        <v>174980</v>
      </c>
    </row>
    <row r="11" spans="1:9">
      <c r="A11" s="188">
        <v>20</v>
      </c>
      <c r="B11" s="188">
        <v>3</v>
      </c>
      <c r="C11" s="189" t="s">
        <v>41</v>
      </c>
      <c r="D11" s="339">
        <v>0</v>
      </c>
      <c r="E11" s="339">
        <v>0</v>
      </c>
      <c r="F11" s="339">
        <v>756535.24000000011</v>
      </c>
      <c r="G11" s="339">
        <v>0</v>
      </c>
      <c r="H11" s="340">
        <f t="shared" si="0"/>
        <v>756535.24000000011</v>
      </c>
    </row>
    <row r="12" spans="1:9">
      <c r="A12" s="188">
        <v>20</v>
      </c>
      <c r="B12" s="188">
        <v>4</v>
      </c>
      <c r="C12" s="189" t="s">
        <v>41</v>
      </c>
      <c r="D12" s="339">
        <v>0</v>
      </c>
      <c r="E12" s="339">
        <v>0</v>
      </c>
      <c r="F12" s="339">
        <v>1285359.5399999998</v>
      </c>
      <c r="G12" s="339">
        <v>0</v>
      </c>
      <c r="H12" s="340">
        <f t="shared" si="0"/>
        <v>1285359.5399999998</v>
      </c>
    </row>
    <row r="13" spans="1:9">
      <c r="A13" s="188">
        <v>20</v>
      </c>
      <c r="B13" s="188">
        <v>5</v>
      </c>
      <c r="C13" s="189" t="s">
        <v>41</v>
      </c>
      <c r="D13" s="339">
        <v>0</v>
      </c>
      <c r="E13" s="339">
        <v>0</v>
      </c>
      <c r="F13" s="339">
        <v>39557</v>
      </c>
      <c r="G13" s="339">
        <v>0</v>
      </c>
      <c r="H13" s="340">
        <f t="shared" si="0"/>
        <v>39557</v>
      </c>
    </row>
    <row r="14" spans="1:9">
      <c r="A14" s="188">
        <v>20</v>
      </c>
      <c r="B14" s="188">
        <v>7</v>
      </c>
      <c r="C14" s="189" t="s">
        <v>41</v>
      </c>
      <c r="D14" s="339">
        <v>0</v>
      </c>
      <c r="E14" s="339">
        <v>0</v>
      </c>
      <c r="F14" s="339">
        <v>45094.75</v>
      </c>
      <c r="G14" s="339">
        <v>0</v>
      </c>
      <c r="H14" s="340">
        <f t="shared" si="0"/>
        <v>45094.75</v>
      </c>
    </row>
    <row r="15" spans="1:9">
      <c r="A15" s="188">
        <v>25</v>
      </c>
      <c r="B15" s="188">
        <v>1</v>
      </c>
      <c r="C15" s="189" t="s">
        <v>42</v>
      </c>
      <c r="D15" s="339">
        <v>0</v>
      </c>
      <c r="E15" s="339">
        <v>0</v>
      </c>
      <c r="F15" s="339">
        <v>1203912.08</v>
      </c>
      <c r="G15" s="339">
        <v>0</v>
      </c>
      <c r="H15" s="340">
        <f t="shared" si="0"/>
        <v>1203912.08</v>
      </c>
    </row>
    <row r="16" spans="1:9">
      <c r="A16" s="188">
        <v>41</v>
      </c>
      <c r="B16" s="188">
        <v>4</v>
      </c>
      <c r="C16" s="189" t="s">
        <v>44</v>
      </c>
      <c r="D16" s="339">
        <v>6128357.5899999999</v>
      </c>
      <c r="E16" s="339">
        <v>0</v>
      </c>
      <c r="F16" s="339">
        <v>0</v>
      </c>
      <c r="G16" s="339">
        <v>0</v>
      </c>
      <c r="H16" s="340">
        <f t="shared" si="0"/>
        <v>6128357.5899999999</v>
      </c>
    </row>
    <row r="17" spans="1:8">
      <c r="A17" s="188">
        <v>46</v>
      </c>
      <c r="B17" s="188">
        <v>2</v>
      </c>
      <c r="C17" s="189" t="s">
        <v>1380</v>
      </c>
      <c r="D17" s="339">
        <v>10120163.48</v>
      </c>
      <c r="E17" s="339">
        <v>0</v>
      </c>
      <c r="F17" s="339">
        <v>409780.81</v>
      </c>
      <c r="G17" s="339">
        <v>0</v>
      </c>
      <c r="H17" s="340">
        <f t="shared" si="0"/>
        <v>10529944.290000001</v>
      </c>
    </row>
    <row r="18" spans="1:8">
      <c r="A18" s="188">
        <v>47</v>
      </c>
      <c r="B18" s="188">
        <v>26</v>
      </c>
      <c r="C18" s="189" t="s">
        <v>45</v>
      </c>
      <c r="D18" s="339">
        <v>0</v>
      </c>
      <c r="E18" s="339">
        <v>0</v>
      </c>
      <c r="F18" s="339">
        <v>90701.04</v>
      </c>
      <c r="G18" s="339">
        <v>0</v>
      </c>
      <c r="H18" s="340">
        <f t="shared" si="0"/>
        <v>90701.04</v>
      </c>
    </row>
    <row r="19" spans="1:8">
      <c r="A19" s="188">
        <v>66</v>
      </c>
      <c r="B19" s="188">
        <v>2</v>
      </c>
      <c r="C19" s="189" t="s">
        <v>46</v>
      </c>
      <c r="D19" s="339">
        <v>0</v>
      </c>
      <c r="E19" s="339">
        <v>0</v>
      </c>
      <c r="F19" s="339">
        <v>4352.5</v>
      </c>
      <c r="G19" s="339">
        <v>0</v>
      </c>
      <c r="H19" s="340">
        <f t="shared" si="0"/>
        <v>4352.5</v>
      </c>
    </row>
    <row r="20" spans="1:8">
      <c r="A20" s="188">
        <v>81</v>
      </c>
      <c r="B20" s="188">
        <v>3</v>
      </c>
      <c r="C20" s="189" t="s">
        <v>49</v>
      </c>
      <c r="D20" s="339">
        <v>391654</v>
      </c>
      <c r="E20" s="339">
        <v>0</v>
      </c>
      <c r="F20" s="339">
        <v>0</v>
      </c>
      <c r="G20" s="339">
        <v>0</v>
      </c>
      <c r="H20" s="340">
        <f t="shared" si="0"/>
        <v>391654</v>
      </c>
    </row>
    <row r="21" spans="1:8">
      <c r="A21" s="188">
        <v>81</v>
      </c>
      <c r="B21" s="188">
        <v>16</v>
      </c>
      <c r="C21" s="189" t="s">
        <v>49</v>
      </c>
      <c r="D21" s="339">
        <v>0</v>
      </c>
      <c r="E21" s="339">
        <v>0</v>
      </c>
      <c r="F21" s="339">
        <v>6210</v>
      </c>
      <c r="G21" s="339">
        <v>0</v>
      </c>
      <c r="H21" s="340">
        <f t="shared" si="0"/>
        <v>6210</v>
      </c>
    </row>
    <row r="22" spans="1:8">
      <c r="A22" s="188">
        <v>81</v>
      </c>
      <c r="B22" s="188">
        <v>17</v>
      </c>
      <c r="C22" s="189" t="s">
        <v>49</v>
      </c>
      <c r="D22" s="339">
        <v>3000000</v>
      </c>
      <c r="E22" s="339">
        <v>0</v>
      </c>
      <c r="F22" s="339">
        <v>0</v>
      </c>
      <c r="G22" s="339">
        <v>0</v>
      </c>
      <c r="H22" s="340">
        <f t="shared" si="0"/>
        <v>3000000</v>
      </c>
    </row>
    <row r="23" spans="1:8">
      <c r="A23" s="188" t="s">
        <v>541</v>
      </c>
      <c r="B23" s="188">
        <v>2</v>
      </c>
      <c r="C23" s="189" t="s">
        <v>590</v>
      </c>
      <c r="D23" s="339">
        <v>24049321.960000001</v>
      </c>
      <c r="E23" s="339">
        <v>0</v>
      </c>
      <c r="F23" s="339">
        <v>0</v>
      </c>
      <c r="G23" s="339">
        <v>0</v>
      </c>
      <c r="H23" s="340">
        <f t="shared" si="0"/>
        <v>24049321.960000001</v>
      </c>
    </row>
    <row r="24" spans="1:8">
      <c r="A24" s="188">
        <v>109</v>
      </c>
      <c r="B24" s="188">
        <v>1</v>
      </c>
      <c r="C24" s="189" t="s">
        <v>614</v>
      </c>
      <c r="D24" s="339">
        <v>0</v>
      </c>
      <c r="E24" s="339">
        <v>0</v>
      </c>
      <c r="F24" s="339">
        <v>0</v>
      </c>
      <c r="G24" s="339">
        <v>255618.13</v>
      </c>
      <c r="H24" s="340">
        <f t="shared" si="0"/>
        <v>255618.13</v>
      </c>
    </row>
    <row r="25" spans="1:8">
      <c r="A25" s="188">
        <v>117</v>
      </c>
      <c r="B25" s="188">
        <v>1</v>
      </c>
      <c r="C25" s="189" t="s">
        <v>54</v>
      </c>
      <c r="D25" s="339">
        <v>0</v>
      </c>
      <c r="E25" s="339">
        <v>0</v>
      </c>
      <c r="F25" s="339">
        <v>0</v>
      </c>
      <c r="G25" s="339">
        <v>4407382.3900000006</v>
      </c>
      <c r="H25" s="340">
        <f t="shared" si="0"/>
        <v>4407382.3900000006</v>
      </c>
    </row>
    <row r="26" spans="1:8">
      <c r="A26" s="188">
        <v>132</v>
      </c>
      <c r="B26" s="188">
        <v>1</v>
      </c>
      <c r="C26" s="189" t="s">
        <v>59</v>
      </c>
      <c r="D26" s="339">
        <v>0</v>
      </c>
      <c r="E26" s="339">
        <v>0</v>
      </c>
      <c r="F26" s="339">
        <v>0</v>
      </c>
      <c r="G26" s="339">
        <v>69000</v>
      </c>
      <c r="H26" s="340">
        <f t="shared" si="0"/>
        <v>69000</v>
      </c>
    </row>
    <row r="27" spans="1:8">
      <c r="A27" s="188">
        <v>132</v>
      </c>
      <c r="B27" s="188">
        <v>4</v>
      </c>
      <c r="C27" s="189" t="s">
        <v>59</v>
      </c>
      <c r="D27" s="339">
        <v>15791006</v>
      </c>
      <c r="E27" s="339">
        <v>0</v>
      </c>
      <c r="F27" s="339">
        <v>0</v>
      </c>
      <c r="G27" s="339">
        <v>0</v>
      </c>
      <c r="H27" s="340">
        <f t="shared" si="0"/>
        <v>15791006</v>
      </c>
    </row>
    <row r="28" spans="1:8">
      <c r="A28" s="188">
        <v>133</v>
      </c>
      <c r="B28" s="188">
        <v>1</v>
      </c>
      <c r="C28" s="189" t="s">
        <v>60</v>
      </c>
      <c r="D28" s="339">
        <v>0</v>
      </c>
      <c r="E28" s="339">
        <v>0</v>
      </c>
      <c r="F28" s="339">
        <v>0</v>
      </c>
      <c r="G28" s="339">
        <v>942013.33000000007</v>
      </c>
      <c r="H28" s="340">
        <f t="shared" si="0"/>
        <v>942013.33000000007</v>
      </c>
    </row>
    <row r="29" spans="1:8">
      <c r="A29" s="188">
        <v>134</v>
      </c>
      <c r="B29" s="188">
        <v>1</v>
      </c>
      <c r="C29" s="189" t="s">
        <v>61</v>
      </c>
      <c r="D29" s="339">
        <v>0</v>
      </c>
      <c r="E29" s="339">
        <v>0</v>
      </c>
      <c r="F29" s="339">
        <v>0</v>
      </c>
      <c r="G29" s="339">
        <v>14481666.419999994</v>
      </c>
      <c r="H29" s="340">
        <f t="shared" si="0"/>
        <v>14481666.419999994</v>
      </c>
    </row>
    <row r="30" spans="1:8">
      <c r="A30" s="188">
        <v>163</v>
      </c>
      <c r="B30" s="188">
        <v>1</v>
      </c>
      <c r="C30" s="189" t="s">
        <v>78</v>
      </c>
      <c r="D30" s="339">
        <v>1758872.17</v>
      </c>
      <c r="E30" s="339">
        <v>0</v>
      </c>
      <c r="F30" s="339">
        <v>0</v>
      </c>
      <c r="G30" s="339">
        <v>2341502.3899999997</v>
      </c>
      <c r="H30" s="340">
        <f t="shared" si="0"/>
        <v>4100374.5599999996</v>
      </c>
    </row>
    <row r="31" spans="1:8">
      <c r="A31" s="188">
        <v>203</v>
      </c>
      <c r="B31" s="188">
        <v>1</v>
      </c>
      <c r="C31" s="189" t="s">
        <v>86</v>
      </c>
      <c r="D31" s="339">
        <v>0</v>
      </c>
      <c r="E31" s="339">
        <v>0</v>
      </c>
      <c r="F31" s="339">
        <v>0</v>
      </c>
      <c r="G31" s="339">
        <v>1194.8400000000001</v>
      </c>
      <c r="H31" s="340">
        <f t="shared" si="0"/>
        <v>1194.8400000000001</v>
      </c>
    </row>
    <row r="32" spans="1:8">
      <c r="A32" s="188">
        <v>222</v>
      </c>
      <c r="B32" s="188">
        <v>1</v>
      </c>
      <c r="C32" s="189" t="s">
        <v>93</v>
      </c>
      <c r="D32" s="339">
        <v>0</v>
      </c>
      <c r="E32" s="339">
        <v>0</v>
      </c>
      <c r="F32" s="339">
        <v>0</v>
      </c>
      <c r="G32" s="339">
        <v>2016502.2500000007</v>
      </c>
      <c r="H32" s="340">
        <f t="shared" si="0"/>
        <v>2016502.2500000007</v>
      </c>
    </row>
    <row r="33" spans="1:8">
      <c r="A33" s="188">
        <v>223</v>
      </c>
      <c r="B33" s="188">
        <v>1</v>
      </c>
      <c r="C33" s="189" t="s">
        <v>94</v>
      </c>
      <c r="D33" s="339">
        <v>2066310.1</v>
      </c>
      <c r="E33" s="339">
        <v>0</v>
      </c>
      <c r="F33" s="339">
        <v>0</v>
      </c>
      <c r="G33" s="339">
        <v>0</v>
      </c>
      <c r="H33" s="340">
        <f t="shared" si="0"/>
        <v>2066310.1</v>
      </c>
    </row>
    <row r="34" spans="1:8">
      <c r="A34" s="188">
        <v>225</v>
      </c>
      <c r="B34" s="188">
        <v>1</v>
      </c>
      <c r="C34" s="189" t="s">
        <v>96</v>
      </c>
      <c r="D34" s="339">
        <v>800000</v>
      </c>
      <c r="E34" s="339">
        <v>0</v>
      </c>
      <c r="F34" s="339">
        <v>0</v>
      </c>
      <c r="G34" s="339">
        <v>0</v>
      </c>
      <c r="H34" s="340">
        <f t="shared" si="0"/>
        <v>800000</v>
      </c>
    </row>
    <row r="35" spans="1:8">
      <c r="A35" s="188">
        <v>227</v>
      </c>
      <c r="B35" s="188">
        <v>1</v>
      </c>
      <c r="C35" s="189" t="s">
        <v>98</v>
      </c>
      <c r="D35" s="339">
        <v>0</v>
      </c>
      <c r="E35" s="339">
        <v>0</v>
      </c>
      <c r="F35" s="339">
        <v>0</v>
      </c>
      <c r="G35" s="339">
        <v>22881.1</v>
      </c>
      <c r="H35" s="340">
        <f t="shared" si="0"/>
        <v>22881.1</v>
      </c>
    </row>
    <row r="36" spans="1:8">
      <c r="A36" s="188">
        <v>269</v>
      </c>
      <c r="B36" s="188">
        <v>2</v>
      </c>
      <c r="C36" s="189" t="s">
        <v>109</v>
      </c>
      <c r="D36" s="339">
        <v>0</v>
      </c>
      <c r="E36" s="339">
        <v>0</v>
      </c>
      <c r="F36" s="339">
        <v>0</v>
      </c>
      <c r="G36" s="339">
        <v>288216</v>
      </c>
      <c r="H36" s="340">
        <f t="shared" si="0"/>
        <v>288216</v>
      </c>
    </row>
    <row r="37" spans="1:8">
      <c r="A37" s="188">
        <v>283</v>
      </c>
      <c r="B37" s="188">
        <v>1</v>
      </c>
      <c r="C37" s="189" t="s">
        <v>115</v>
      </c>
      <c r="D37" s="339">
        <v>1883305.6400000001</v>
      </c>
      <c r="E37" s="339">
        <v>0</v>
      </c>
      <c r="F37" s="339">
        <v>0</v>
      </c>
      <c r="G37" s="339">
        <v>18422534</v>
      </c>
      <c r="H37" s="340">
        <f t="shared" si="0"/>
        <v>20305839.640000001</v>
      </c>
    </row>
    <row r="38" spans="1:8">
      <c r="A38" s="188">
        <v>291</v>
      </c>
      <c r="B38" s="188">
        <v>1</v>
      </c>
      <c r="C38" s="189" t="s">
        <v>119</v>
      </c>
      <c r="D38" s="339">
        <v>76798659.11999999</v>
      </c>
      <c r="E38" s="339">
        <v>0</v>
      </c>
      <c r="F38" s="339">
        <v>0</v>
      </c>
      <c r="G38" s="339">
        <v>0</v>
      </c>
      <c r="H38" s="340">
        <f t="shared" si="0"/>
        <v>76798659.11999999</v>
      </c>
    </row>
    <row r="39" spans="1:8">
      <c r="A39" s="188">
        <v>292</v>
      </c>
      <c r="B39" s="188">
        <v>1</v>
      </c>
      <c r="C39" s="189" t="s">
        <v>120</v>
      </c>
      <c r="D39" s="339">
        <v>0</v>
      </c>
      <c r="E39" s="339">
        <v>0</v>
      </c>
      <c r="F39" s="339">
        <v>0</v>
      </c>
      <c r="G39" s="339">
        <v>2967</v>
      </c>
      <c r="H39" s="340">
        <f t="shared" si="0"/>
        <v>2967</v>
      </c>
    </row>
    <row r="40" spans="1:8">
      <c r="A40" s="188">
        <v>293</v>
      </c>
      <c r="B40" s="188">
        <v>1</v>
      </c>
      <c r="C40" s="189" t="s">
        <v>121</v>
      </c>
      <c r="D40" s="339">
        <v>0</v>
      </c>
      <c r="E40" s="339">
        <v>0</v>
      </c>
      <c r="F40" s="339">
        <v>0</v>
      </c>
      <c r="G40" s="339">
        <v>5851</v>
      </c>
      <c r="H40" s="340">
        <f t="shared" si="0"/>
        <v>5851</v>
      </c>
    </row>
    <row r="41" spans="1:8">
      <c r="A41" s="188">
        <v>293</v>
      </c>
      <c r="B41" s="188">
        <v>3</v>
      </c>
      <c r="C41" s="189" t="s">
        <v>121</v>
      </c>
      <c r="D41" s="339">
        <v>0</v>
      </c>
      <c r="E41" s="339">
        <v>0</v>
      </c>
      <c r="F41" s="339">
        <v>0</v>
      </c>
      <c r="G41" s="339">
        <v>8867</v>
      </c>
      <c r="H41" s="340">
        <f t="shared" si="0"/>
        <v>8867</v>
      </c>
    </row>
    <row r="42" spans="1:8">
      <c r="A42" s="188">
        <v>294</v>
      </c>
      <c r="B42" s="188">
        <v>1</v>
      </c>
      <c r="C42" s="189" t="s">
        <v>122</v>
      </c>
      <c r="D42" s="339">
        <v>0</v>
      </c>
      <c r="E42" s="339">
        <v>0</v>
      </c>
      <c r="F42" s="339">
        <v>0</v>
      </c>
      <c r="G42" s="339">
        <v>189921</v>
      </c>
      <c r="H42" s="340">
        <f t="shared" si="0"/>
        <v>189921</v>
      </c>
    </row>
    <row r="43" spans="1:8">
      <c r="A43" s="188">
        <v>295</v>
      </c>
      <c r="B43" s="188">
        <v>1</v>
      </c>
      <c r="C43" s="189" t="s">
        <v>123</v>
      </c>
      <c r="D43" s="339">
        <v>0</v>
      </c>
      <c r="E43" s="339">
        <v>0</v>
      </c>
      <c r="F43" s="339">
        <v>0</v>
      </c>
      <c r="G43" s="339">
        <v>1300</v>
      </c>
      <c r="H43" s="340">
        <f t="shared" si="0"/>
        <v>1300</v>
      </c>
    </row>
    <row r="44" spans="1:8">
      <c r="A44" s="188">
        <v>296</v>
      </c>
      <c r="B44" s="188">
        <v>1</v>
      </c>
      <c r="C44" s="189" t="s">
        <v>124</v>
      </c>
      <c r="D44" s="339">
        <v>0</v>
      </c>
      <c r="E44" s="339">
        <v>0</v>
      </c>
      <c r="F44" s="339">
        <v>0</v>
      </c>
      <c r="G44" s="339">
        <v>39438</v>
      </c>
      <c r="H44" s="340">
        <f t="shared" si="0"/>
        <v>39438</v>
      </c>
    </row>
    <row r="45" spans="1:8">
      <c r="A45" s="188">
        <v>310</v>
      </c>
      <c r="B45" s="188">
        <v>1</v>
      </c>
      <c r="C45" s="189" t="s">
        <v>131</v>
      </c>
      <c r="D45" s="339">
        <v>0</v>
      </c>
      <c r="E45" s="339">
        <v>0</v>
      </c>
      <c r="F45" s="339">
        <v>0</v>
      </c>
      <c r="G45" s="339">
        <v>220579.81</v>
      </c>
      <c r="H45" s="340">
        <f t="shared" si="0"/>
        <v>220579.81</v>
      </c>
    </row>
    <row r="46" spans="1:8">
      <c r="A46" s="188">
        <v>312</v>
      </c>
      <c r="B46" s="188">
        <v>1</v>
      </c>
      <c r="C46" s="189" t="s">
        <v>133</v>
      </c>
      <c r="D46" s="339">
        <v>0</v>
      </c>
      <c r="E46" s="339">
        <v>0</v>
      </c>
      <c r="F46" s="339">
        <v>0</v>
      </c>
      <c r="G46" s="339">
        <v>10663173.390000004</v>
      </c>
      <c r="H46" s="340">
        <f t="shared" si="0"/>
        <v>10663173.390000004</v>
      </c>
    </row>
    <row r="47" spans="1:8">
      <c r="A47" s="188">
        <v>315</v>
      </c>
      <c r="B47" s="188">
        <v>1</v>
      </c>
      <c r="C47" s="189" t="s">
        <v>1243</v>
      </c>
      <c r="D47" s="339">
        <v>473694.05</v>
      </c>
      <c r="E47" s="339">
        <v>0</v>
      </c>
      <c r="F47" s="339">
        <v>0</v>
      </c>
      <c r="G47" s="339">
        <v>0</v>
      </c>
      <c r="H47" s="340">
        <f t="shared" si="0"/>
        <v>473694.05</v>
      </c>
    </row>
    <row r="48" spans="1:8">
      <c r="A48" s="188">
        <v>324</v>
      </c>
      <c r="B48" s="188">
        <v>1</v>
      </c>
      <c r="C48" s="189" t="s">
        <v>135</v>
      </c>
      <c r="D48" s="339">
        <v>0</v>
      </c>
      <c r="E48" s="339">
        <v>0</v>
      </c>
      <c r="F48" s="339">
        <v>0</v>
      </c>
      <c r="G48" s="339">
        <v>62090</v>
      </c>
      <c r="H48" s="340">
        <f t="shared" si="0"/>
        <v>62090</v>
      </c>
    </row>
    <row r="49" spans="1:8">
      <c r="A49" s="188">
        <v>347</v>
      </c>
      <c r="B49" s="188">
        <v>1</v>
      </c>
      <c r="C49" s="189" t="s">
        <v>142</v>
      </c>
      <c r="D49" s="339">
        <v>0</v>
      </c>
      <c r="E49" s="339">
        <v>0</v>
      </c>
      <c r="F49" s="339">
        <v>0</v>
      </c>
      <c r="G49" s="339">
        <v>674001</v>
      </c>
      <c r="H49" s="340">
        <f t="shared" si="0"/>
        <v>674001</v>
      </c>
    </row>
    <row r="50" spans="1:8">
      <c r="A50" s="188">
        <v>387</v>
      </c>
      <c r="B50" s="188">
        <v>1</v>
      </c>
      <c r="C50" s="189" t="s">
        <v>1268</v>
      </c>
      <c r="D50" s="339">
        <v>0</v>
      </c>
      <c r="E50" s="339">
        <v>0</v>
      </c>
      <c r="F50" s="339">
        <v>0</v>
      </c>
      <c r="G50" s="339">
        <v>10838</v>
      </c>
      <c r="H50" s="340">
        <f t="shared" si="0"/>
        <v>10838</v>
      </c>
    </row>
    <row r="51" spans="1:8">
      <c r="A51" s="188">
        <v>389</v>
      </c>
      <c r="B51" s="188">
        <v>1</v>
      </c>
      <c r="C51" s="189" t="s">
        <v>1428</v>
      </c>
      <c r="D51" s="339">
        <v>0</v>
      </c>
      <c r="E51" s="339">
        <v>0</v>
      </c>
      <c r="F51" s="339">
        <v>0</v>
      </c>
      <c r="G51" s="339">
        <v>2186611.71</v>
      </c>
      <c r="H51" s="340">
        <f t="shared" si="0"/>
        <v>2186611.71</v>
      </c>
    </row>
    <row r="52" spans="1:8">
      <c r="A52" s="188">
        <v>389</v>
      </c>
      <c r="B52" s="188">
        <v>2</v>
      </c>
      <c r="C52" s="189" t="s">
        <v>1428</v>
      </c>
      <c r="D52" s="339">
        <v>0</v>
      </c>
      <c r="E52" s="339">
        <v>0</v>
      </c>
      <c r="F52" s="339">
        <v>0</v>
      </c>
      <c r="G52" s="339">
        <v>471280.25000000006</v>
      </c>
      <c r="H52" s="340">
        <f t="shared" si="0"/>
        <v>471280.25000000006</v>
      </c>
    </row>
    <row r="53" spans="1:8">
      <c r="A53" s="188">
        <v>389</v>
      </c>
      <c r="B53" s="188">
        <v>3</v>
      </c>
      <c r="C53" s="189" t="s">
        <v>1428</v>
      </c>
      <c r="D53" s="339">
        <v>0</v>
      </c>
      <c r="E53" s="339">
        <v>0</v>
      </c>
      <c r="F53" s="339">
        <v>0</v>
      </c>
      <c r="G53" s="339">
        <v>3012548.88</v>
      </c>
      <c r="H53" s="340">
        <f t="shared" si="0"/>
        <v>3012548.88</v>
      </c>
    </row>
    <row r="54" spans="1:8">
      <c r="A54" s="188">
        <v>389</v>
      </c>
      <c r="B54" s="188">
        <v>4</v>
      </c>
      <c r="C54" s="189" t="s">
        <v>1428</v>
      </c>
      <c r="D54" s="339">
        <v>0</v>
      </c>
      <c r="E54" s="339">
        <v>0</v>
      </c>
      <c r="F54" s="339">
        <v>0</v>
      </c>
      <c r="G54" s="339">
        <v>8623359.3499999996</v>
      </c>
      <c r="H54" s="340">
        <f t="shared" si="0"/>
        <v>8623359.3499999996</v>
      </c>
    </row>
    <row r="55" spans="1:8">
      <c r="A55" s="188">
        <v>389</v>
      </c>
      <c r="B55" s="188">
        <v>5</v>
      </c>
      <c r="C55" s="189" t="s">
        <v>1428</v>
      </c>
      <c r="D55" s="339">
        <v>0</v>
      </c>
      <c r="E55" s="339">
        <v>0</v>
      </c>
      <c r="F55" s="339">
        <v>0</v>
      </c>
      <c r="G55" s="339">
        <v>355231.37</v>
      </c>
      <c r="H55" s="340">
        <f t="shared" si="0"/>
        <v>355231.37</v>
      </c>
    </row>
    <row r="56" spans="1:8">
      <c r="A56" s="188">
        <v>548</v>
      </c>
      <c r="B56" s="188">
        <v>1</v>
      </c>
      <c r="C56" s="189" t="s">
        <v>1286</v>
      </c>
      <c r="D56" s="339">
        <v>0</v>
      </c>
      <c r="E56" s="339">
        <v>0</v>
      </c>
      <c r="F56" s="339">
        <v>0</v>
      </c>
      <c r="G56" s="339">
        <v>380</v>
      </c>
      <c r="H56" s="340">
        <f t="shared" si="0"/>
        <v>380</v>
      </c>
    </row>
    <row r="57" spans="1:8">
      <c r="A57" s="188">
        <v>548</v>
      </c>
      <c r="B57" s="188">
        <v>2</v>
      </c>
      <c r="C57" s="189" t="s">
        <v>1286</v>
      </c>
      <c r="D57" s="339">
        <v>0</v>
      </c>
      <c r="E57" s="339">
        <v>0</v>
      </c>
      <c r="F57" s="339">
        <v>0</v>
      </c>
      <c r="G57" s="339">
        <v>479270</v>
      </c>
      <c r="H57" s="340">
        <f t="shared" si="0"/>
        <v>479270</v>
      </c>
    </row>
    <row r="58" spans="1:8">
      <c r="A58" s="188">
        <v>548</v>
      </c>
      <c r="B58" s="188">
        <v>11</v>
      </c>
      <c r="C58" s="189" t="s">
        <v>1286</v>
      </c>
      <c r="D58" s="339">
        <v>0</v>
      </c>
      <c r="E58" s="339">
        <v>0</v>
      </c>
      <c r="F58" s="339">
        <v>0</v>
      </c>
      <c r="G58" s="339">
        <v>28165</v>
      </c>
      <c r="H58" s="340">
        <f t="shared" si="0"/>
        <v>28165</v>
      </c>
    </row>
    <row r="59" spans="1:8">
      <c r="A59" s="188">
        <v>548</v>
      </c>
      <c r="B59" s="188">
        <v>12</v>
      </c>
      <c r="C59" s="189" t="s">
        <v>1286</v>
      </c>
      <c r="D59" s="339">
        <v>0</v>
      </c>
      <c r="E59" s="339">
        <v>0</v>
      </c>
      <c r="F59" s="339">
        <v>0</v>
      </c>
      <c r="G59" s="339">
        <v>1724662</v>
      </c>
      <c r="H59" s="340">
        <f t="shared" si="0"/>
        <v>1724662</v>
      </c>
    </row>
    <row r="60" spans="1:8">
      <c r="A60" s="188">
        <v>548</v>
      </c>
      <c r="B60" s="188">
        <v>13</v>
      </c>
      <c r="C60" s="189" t="s">
        <v>1286</v>
      </c>
      <c r="D60" s="339">
        <v>0</v>
      </c>
      <c r="E60" s="339">
        <v>0</v>
      </c>
      <c r="F60" s="339">
        <v>0</v>
      </c>
      <c r="G60" s="339">
        <v>768770</v>
      </c>
      <c r="H60" s="340">
        <f t="shared" si="0"/>
        <v>768770</v>
      </c>
    </row>
    <row r="61" spans="1:8">
      <c r="A61" s="188">
        <v>572</v>
      </c>
      <c r="B61" s="188">
        <v>1</v>
      </c>
      <c r="C61" s="189" t="s">
        <v>166</v>
      </c>
      <c r="D61" s="339">
        <v>8160295.2899999991</v>
      </c>
      <c r="E61" s="339">
        <v>0</v>
      </c>
      <c r="F61" s="339">
        <v>0</v>
      </c>
      <c r="G61" s="339">
        <v>0</v>
      </c>
      <c r="H61" s="340">
        <f t="shared" si="0"/>
        <v>8160295.2899999991</v>
      </c>
    </row>
    <row r="62" spans="1:8">
      <c r="A62" s="188">
        <v>573</v>
      </c>
      <c r="B62" s="188">
        <v>1</v>
      </c>
      <c r="C62" s="189" t="s">
        <v>167</v>
      </c>
      <c r="D62" s="339">
        <v>0</v>
      </c>
      <c r="E62" s="339">
        <v>0</v>
      </c>
      <c r="F62" s="339">
        <v>0</v>
      </c>
      <c r="G62" s="339">
        <v>1880777.8</v>
      </c>
      <c r="H62" s="340">
        <f t="shared" si="0"/>
        <v>1880777.8</v>
      </c>
    </row>
    <row r="63" spans="1:8">
      <c r="A63" s="188">
        <v>576</v>
      </c>
      <c r="B63" s="188">
        <v>1</v>
      </c>
      <c r="C63" s="189" t="s">
        <v>1247</v>
      </c>
      <c r="D63" s="339">
        <v>0</v>
      </c>
      <c r="E63" s="339">
        <v>0</v>
      </c>
      <c r="F63" s="339">
        <v>0</v>
      </c>
      <c r="G63" s="339">
        <v>1039170.88</v>
      </c>
      <c r="H63" s="340">
        <f t="shared" si="0"/>
        <v>1039170.88</v>
      </c>
    </row>
    <row r="64" spans="1:8">
      <c r="A64" s="188">
        <v>586</v>
      </c>
      <c r="B64" s="188">
        <v>1</v>
      </c>
      <c r="C64" s="189" t="s">
        <v>172</v>
      </c>
      <c r="D64" s="339">
        <v>0</v>
      </c>
      <c r="E64" s="339">
        <v>0</v>
      </c>
      <c r="F64" s="339">
        <v>0</v>
      </c>
      <c r="G64" s="339">
        <v>4791701.95</v>
      </c>
      <c r="H64" s="340">
        <f t="shared" si="0"/>
        <v>4791701.95</v>
      </c>
    </row>
    <row r="65" spans="1:8">
      <c r="A65" s="188">
        <v>591</v>
      </c>
      <c r="B65" s="188">
        <v>1</v>
      </c>
      <c r="C65" s="189" t="s">
        <v>674</v>
      </c>
      <c r="D65" s="339">
        <v>0</v>
      </c>
      <c r="E65" s="339">
        <v>0</v>
      </c>
      <c r="F65" s="339">
        <v>0</v>
      </c>
      <c r="G65" s="339">
        <v>553741.89999999991</v>
      </c>
      <c r="H65" s="340">
        <f t="shared" si="0"/>
        <v>553741.89999999991</v>
      </c>
    </row>
    <row r="66" spans="1:8">
      <c r="A66" s="188">
        <v>594</v>
      </c>
      <c r="B66" s="188">
        <v>1</v>
      </c>
      <c r="C66" s="189" t="s">
        <v>88</v>
      </c>
      <c r="D66" s="339">
        <v>0</v>
      </c>
      <c r="E66" s="339">
        <v>0</v>
      </c>
      <c r="F66" s="339">
        <v>0</v>
      </c>
      <c r="G66" s="339">
        <v>2570.1799999999998</v>
      </c>
      <c r="H66" s="340">
        <f t="shared" si="0"/>
        <v>2570.1799999999998</v>
      </c>
    </row>
    <row r="67" spans="1:8">
      <c r="A67" s="188">
        <v>599</v>
      </c>
      <c r="B67" s="188">
        <v>3</v>
      </c>
      <c r="C67" s="189" t="s">
        <v>1249</v>
      </c>
      <c r="D67" s="339">
        <v>446804.7</v>
      </c>
      <c r="E67" s="339">
        <v>0</v>
      </c>
      <c r="F67" s="339">
        <v>0</v>
      </c>
      <c r="G67" s="339">
        <v>0</v>
      </c>
      <c r="H67" s="340">
        <f t="shared" si="0"/>
        <v>446804.7</v>
      </c>
    </row>
    <row r="68" spans="1:8">
      <c r="A68" s="188">
        <v>660</v>
      </c>
      <c r="B68" s="188">
        <v>1</v>
      </c>
      <c r="C68" s="189" t="s">
        <v>176</v>
      </c>
      <c r="D68" s="339">
        <v>0</v>
      </c>
      <c r="E68" s="339">
        <v>0</v>
      </c>
      <c r="F68" s="339">
        <v>0</v>
      </c>
      <c r="G68" s="339">
        <v>8609839.4500000011</v>
      </c>
      <c r="H68" s="340">
        <f t="shared" si="0"/>
        <v>8609839.4500000011</v>
      </c>
    </row>
    <row r="69" spans="1:8">
      <c r="A69" s="188">
        <v>661</v>
      </c>
      <c r="B69" s="188">
        <v>1</v>
      </c>
      <c r="C69" s="189" t="s">
        <v>177</v>
      </c>
      <c r="D69" s="339">
        <v>0</v>
      </c>
      <c r="E69" s="339">
        <v>0</v>
      </c>
      <c r="F69" s="339">
        <v>0</v>
      </c>
      <c r="G69" s="339">
        <v>20999.64</v>
      </c>
      <c r="H69" s="340">
        <f t="shared" si="0"/>
        <v>20999.64</v>
      </c>
    </row>
    <row r="70" spans="1:8">
      <c r="A70" s="188">
        <v>670</v>
      </c>
      <c r="B70" s="188">
        <v>1</v>
      </c>
      <c r="C70" s="189" t="s">
        <v>178</v>
      </c>
      <c r="D70" s="339">
        <v>0</v>
      </c>
      <c r="E70" s="339">
        <v>0</v>
      </c>
      <c r="F70" s="339">
        <v>0</v>
      </c>
      <c r="G70" s="339">
        <v>2763603</v>
      </c>
      <c r="H70" s="340">
        <f t="shared" si="0"/>
        <v>2763603</v>
      </c>
    </row>
    <row r="71" spans="1:8">
      <c r="A71" s="188">
        <v>681</v>
      </c>
      <c r="B71" s="188">
        <v>1</v>
      </c>
      <c r="C71" s="189" t="s">
        <v>180</v>
      </c>
      <c r="D71" s="339">
        <v>0</v>
      </c>
      <c r="E71" s="339">
        <v>0</v>
      </c>
      <c r="F71" s="339">
        <v>0</v>
      </c>
      <c r="G71" s="339">
        <v>144723</v>
      </c>
      <c r="H71" s="340">
        <f t="shared" si="0"/>
        <v>144723</v>
      </c>
    </row>
    <row r="72" spans="1:8">
      <c r="A72" s="188">
        <v>683</v>
      </c>
      <c r="B72" s="188">
        <v>1</v>
      </c>
      <c r="C72" s="189" t="s">
        <v>1251</v>
      </c>
      <c r="D72" s="339">
        <v>0</v>
      </c>
      <c r="E72" s="339">
        <v>0</v>
      </c>
      <c r="F72" s="339">
        <v>0</v>
      </c>
      <c r="G72" s="339">
        <v>28200</v>
      </c>
      <c r="H72" s="340">
        <f t="shared" si="0"/>
        <v>28200</v>
      </c>
    </row>
    <row r="73" spans="1:8">
      <c r="A73" s="383"/>
      <c r="B73" s="383"/>
      <c r="C73" s="384"/>
      <c r="D73" s="341"/>
      <c r="E73" s="341"/>
      <c r="F73" s="341"/>
      <c r="G73" s="341"/>
      <c r="H73" s="342"/>
    </row>
    <row r="74" spans="1:8">
      <c r="C74" s="147" t="s">
        <v>554</v>
      </c>
      <c r="D74" s="358">
        <f>+SUBTOTAL(9,D8:D72)</f>
        <v>151868444.09999999</v>
      </c>
      <c r="E74" s="358">
        <f>+SUBTOTAL(9,E8:E72)</f>
        <v>0</v>
      </c>
      <c r="F74" s="358">
        <f>+SUBTOTAL(9,F8:F72)</f>
        <v>8439796.4099999983</v>
      </c>
      <c r="G74" s="358">
        <f>+SUBTOTAL(9,G8:G72)</f>
        <v>92613143.410000011</v>
      </c>
      <c r="H74" s="358">
        <f>+SUBTOTAL(9,H8:H72)</f>
        <v>252921383.91999999</v>
      </c>
    </row>
    <row r="76" spans="1:8" ht="15.75">
      <c r="A76" s="156"/>
    </row>
  </sheetData>
  <autoFilter ref="A7:H72"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56"/>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16384" width="11.42578125" style="167"/>
  </cols>
  <sheetData>
    <row r="1" spans="1:6">
      <c r="A1" s="163" t="s">
        <v>684</v>
      </c>
    </row>
    <row r="2" spans="1:6" ht="15.75">
      <c r="A2" s="163" t="s">
        <v>675</v>
      </c>
    </row>
    <row r="3" spans="1:6">
      <c r="A3" s="163" t="str">
        <f>+'CUT MN'!A3</f>
        <v>CORRESPONDIENTE AL PERIODO DE ENERO A FEBRERO DE 2023</v>
      </c>
    </row>
    <row r="4" spans="1:6">
      <c r="A4" s="168" t="str">
        <f>+'CUT MN'!A4</f>
        <v>ACTUALIZADO AL : 6 de marzo de 2023 Hrs. 16:00</v>
      </c>
    </row>
    <row r="6" spans="1:6" s="173" customFormat="1" ht="30">
      <c r="A6" s="169" t="s">
        <v>685</v>
      </c>
      <c r="B6" s="169" t="s">
        <v>686</v>
      </c>
      <c r="C6" s="170" t="s">
        <v>687</v>
      </c>
      <c r="D6" s="171" t="s">
        <v>35</v>
      </c>
      <c r="E6" s="170" t="s">
        <v>688</v>
      </c>
      <c r="F6" s="172" t="s">
        <v>689</v>
      </c>
    </row>
    <row r="7" spans="1:6" ht="33">
      <c r="A7" s="325" t="s">
        <v>4793</v>
      </c>
      <c r="B7" s="326" t="s">
        <v>4794</v>
      </c>
      <c r="C7" s="327">
        <v>16</v>
      </c>
      <c r="D7" s="328" t="s">
        <v>40</v>
      </c>
      <c r="E7" s="329">
        <v>2</v>
      </c>
      <c r="F7" s="330">
        <v>36495</v>
      </c>
    </row>
    <row r="8" spans="1:6" ht="33">
      <c r="A8" s="325" t="s">
        <v>1434</v>
      </c>
      <c r="B8" s="326" t="s">
        <v>1435</v>
      </c>
      <c r="C8" s="327">
        <v>16</v>
      </c>
      <c r="D8" s="328" t="s">
        <v>40</v>
      </c>
      <c r="E8" s="329">
        <v>3</v>
      </c>
      <c r="F8" s="330">
        <v>67980</v>
      </c>
    </row>
    <row r="9" spans="1:6" ht="16.5">
      <c r="A9" s="325" t="s">
        <v>1436</v>
      </c>
      <c r="B9" s="326" t="s">
        <v>1437</v>
      </c>
      <c r="C9" s="327">
        <v>16</v>
      </c>
      <c r="D9" s="328" t="s">
        <v>40</v>
      </c>
      <c r="E9" s="329">
        <v>4</v>
      </c>
      <c r="F9" s="330">
        <v>17434</v>
      </c>
    </row>
    <row r="10" spans="1:6" ht="49.5">
      <c r="A10" s="325" t="s">
        <v>1493</v>
      </c>
      <c r="B10" s="326" t="s">
        <v>1494</v>
      </c>
      <c r="C10" s="327">
        <v>16</v>
      </c>
      <c r="D10" s="328" t="s">
        <v>40</v>
      </c>
      <c r="E10" s="329">
        <v>7</v>
      </c>
      <c r="F10" s="330">
        <v>630</v>
      </c>
    </row>
    <row r="11" spans="1:6" ht="33">
      <c r="A11" s="325" t="s">
        <v>1438</v>
      </c>
      <c r="B11" s="326" t="s">
        <v>1439</v>
      </c>
      <c r="C11" s="327">
        <v>16</v>
      </c>
      <c r="D11" s="328" t="s">
        <v>40</v>
      </c>
      <c r="E11" s="329">
        <v>7</v>
      </c>
      <c r="F11" s="330">
        <v>13125</v>
      </c>
    </row>
    <row r="12" spans="1:6" ht="49.5">
      <c r="A12" s="325" t="s">
        <v>1440</v>
      </c>
      <c r="B12" s="326" t="s">
        <v>1441</v>
      </c>
      <c r="C12" s="327">
        <v>16</v>
      </c>
      <c r="D12" s="328" t="s">
        <v>40</v>
      </c>
      <c r="E12" s="329">
        <v>9</v>
      </c>
      <c r="F12" s="330">
        <v>45380</v>
      </c>
    </row>
    <row r="13" spans="1:6" ht="49.5">
      <c r="A13" s="325" t="s">
        <v>1442</v>
      </c>
      <c r="B13" s="326" t="s">
        <v>1443</v>
      </c>
      <c r="C13" s="327">
        <v>16</v>
      </c>
      <c r="D13" s="328" t="s">
        <v>40</v>
      </c>
      <c r="E13" s="329">
        <v>10</v>
      </c>
      <c r="F13" s="330">
        <v>265525</v>
      </c>
    </row>
    <row r="14" spans="1:6" ht="49.5">
      <c r="A14" s="325" t="s">
        <v>1444</v>
      </c>
      <c r="B14" s="326" t="s">
        <v>1445</v>
      </c>
      <c r="C14" s="327">
        <v>16</v>
      </c>
      <c r="D14" s="328" t="s">
        <v>40</v>
      </c>
      <c r="E14" s="329">
        <v>11</v>
      </c>
      <c r="F14" s="330">
        <v>113838.5</v>
      </c>
    </row>
    <row r="15" spans="1:6" ht="49.5">
      <c r="A15" s="325" t="s">
        <v>1446</v>
      </c>
      <c r="B15" s="326" t="s">
        <v>1447</v>
      </c>
      <c r="C15" s="327">
        <v>16</v>
      </c>
      <c r="D15" s="328" t="s">
        <v>40</v>
      </c>
      <c r="E15" s="329">
        <v>12</v>
      </c>
      <c r="F15" s="330">
        <v>1060</v>
      </c>
    </row>
    <row r="16" spans="1:6" ht="49.5">
      <c r="A16" s="325" t="s">
        <v>1602</v>
      </c>
      <c r="B16" s="326" t="s">
        <v>1603</v>
      </c>
      <c r="C16" s="327">
        <v>16</v>
      </c>
      <c r="D16" s="328" t="s">
        <v>40</v>
      </c>
      <c r="E16" s="329">
        <v>13</v>
      </c>
      <c r="F16" s="330">
        <v>3041.7</v>
      </c>
    </row>
    <row r="17" spans="1:6" ht="49.5">
      <c r="A17" s="325" t="s">
        <v>1604</v>
      </c>
      <c r="B17" s="326" t="s">
        <v>1605</v>
      </c>
      <c r="C17" s="327">
        <v>16</v>
      </c>
      <c r="D17" s="328" t="s">
        <v>40</v>
      </c>
      <c r="E17" s="329">
        <v>15</v>
      </c>
      <c r="F17" s="330">
        <v>15480</v>
      </c>
    </row>
    <row r="18" spans="1:6" ht="33">
      <c r="A18" s="325" t="s">
        <v>1448</v>
      </c>
      <c r="B18" s="326" t="s">
        <v>1449</v>
      </c>
      <c r="C18" s="327">
        <v>16</v>
      </c>
      <c r="D18" s="328" t="s">
        <v>40</v>
      </c>
      <c r="E18" s="329">
        <v>16</v>
      </c>
      <c r="F18" s="330">
        <v>76065</v>
      </c>
    </row>
    <row r="19" spans="1:6" ht="33">
      <c r="A19" s="325" t="s">
        <v>1450</v>
      </c>
      <c r="B19" s="326" t="s">
        <v>1451</v>
      </c>
      <c r="C19" s="327">
        <v>16</v>
      </c>
      <c r="D19" s="328" t="s">
        <v>40</v>
      </c>
      <c r="E19" s="329">
        <v>17</v>
      </c>
      <c r="F19" s="330">
        <v>128902</v>
      </c>
    </row>
    <row r="20" spans="1:6" ht="33">
      <c r="A20" s="325" t="s">
        <v>2623</v>
      </c>
      <c r="B20" s="326" t="s">
        <v>2624</v>
      </c>
      <c r="C20" s="327">
        <v>25</v>
      </c>
      <c r="D20" s="328" t="s">
        <v>42</v>
      </c>
      <c r="E20" s="329">
        <v>1</v>
      </c>
      <c r="F20" s="330">
        <v>360</v>
      </c>
    </row>
    <row r="21" spans="1:6" ht="33">
      <c r="A21" s="325" t="s">
        <v>1415</v>
      </c>
      <c r="B21" s="326" t="s">
        <v>1416</v>
      </c>
      <c r="C21" s="327">
        <v>46</v>
      </c>
      <c r="D21" s="328" t="s">
        <v>1380</v>
      </c>
      <c r="E21" s="329">
        <v>2</v>
      </c>
      <c r="F21" s="330">
        <v>8207</v>
      </c>
    </row>
    <row r="22" spans="1:6" ht="49.5">
      <c r="A22" s="325" t="s">
        <v>1452</v>
      </c>
      <c r="B22" s="326" t="s">
        <v>1453</v>
      </c>
      <c r="C22" s="327">
        <v>46</v>
      </c>
      <c r="D22" s="328" t="s">
        <v>1380</v>
      </c>
      <c r="E22" s="329">
        <v>2</v>
      </c>
      <c r="F22" s="330">
        <v>28127206.25</v>
      </c>
    </row>
    <row r="23" spans="1:6" ht="33">
      <c r="A23" s="325" t="s">
        <v>2625</v>
      </c>
      <c r="B23" s="326" t="s">
        <v>2626</v>
      </c>
      <c r="C23" s="327">
        <v>46</v>
      </c>
      <c r="D23" s="328" t="s">
        <v>1380</v>
      </c>
      <c r="E23" s="329">
        <v>14</v>
      </c>
      <c r="F23" s="330">
        <v>350895</v>
      </c>
    </row>
    <row r="24" spans="1:6" ht="33">
      <c r="A24" s="325" t="s">
        <v>4795</v>
      </c>
      <c r="B24" s="326" t="s">
        <v>4796</v>
      </c>
      <c r="C24" s="327">
        <v>46</v>
      </c>
      <c r="D24" s="328" t="s">
        <v>1380</v>
      </c>
      <c r="E24" s="329">
        <v>18</v>
      </c>
      <c r="F24" s="330">
        <v>1609</v>
      </c>
    </row>
    <row r="25" spans="1:6" ht="33">
      <c r="A25" s="325" t="s">
        <v>1496</v>
      </c>
      <c r="B25" s="326" t="s">
        <v>1497</v>
      </c>
      <c r="C25" s="327">
        <v>70</v>
      </c>
      <c r="D25" s="328" t="s">
        <v>47</v>
      </c>
      <c r="E25" s="329">
        <v>1</v>
      </c>
      <c r="F25" s="330">
        <v>75036.67</v>
      </c>
    </row>
    <row r="26" spans="1:6" ht="33">
      <c r="A26" s="325" t="s">
        <v>2627</v>
      </c>
      <c r="B26" s="326" t="s">
        <v>706</v>
      </c>
      <c r="C26" s="327">
        <v>81</v>
      </c>
      <c r="D26" s="328" t="s">
        <v>49</v>
      </c>
      <c r="E26" s="329">
        <v>1</v>
      </c>
      <c r="F26" s="330">
        <v>127301</v>
      </c>
    </row>
    <row r="27" spans="1:6" ht="49.5">
      <c r="A27" s="325" t="s">
        <v>2628</v>
      </c>
      <c r="B27" s="326" t="s">
        <v>2629</v>
      </c>
      <c r="C27" s="327" t="s">
        <v>539</v>
      </c>
      <c r="D27" s="328" t="s">
        <v>590</v>
      </c>
      <c r="E27" s="329">
        <v>1</v>
      </c>
      <c r="F27" s="330">
        <v>350</v>
      </c>
    </row>
    <row r="28" spans="1:6" ht="49.5">
      <c r="A28" s="325" t="s">
        <v>1454</v>
      </c>
      <c r="B28" s="326" t="s">
        <v>1455</v>
      </c>
      <c r="C28" s="327" t="s">
        <v>541</v>
      </c>
      <c r="D28" s="328" t="s">
        <v>590</v>
      </c>
      <c r="E28" s="329">
        <v>2</v>
      </c>
      <c r="F28" s="330">
        <v>16980.240000000002</v>
      </c>
    </row>
    <row r="29" spans="1:6" ht="49.5">
      <c r="A29" s="325" t="s">
        <v>1419</v>
      </c>
      <c r="B29" s="326" t="s">
        <v>1420</v>
      </c>
      <c r="C29" s="327" t="s">
        <v>541</v>
      </c>
      <c r="D29" s="328" t="s">
        <v>590</v>
      </c>
      <c r="E29" s="329">
        <v>2</v>
      </c>
      <c r="F29" s="330">
        <v>1854926.84</v>
      </c>
    </row>
    <row r="30" spans="1:6" ht="33">
      <c r="A30" s="325" t="s">
        <v>1456</v>
      </c>
      <c r="B30" s="326" t="s">
        <v>1457</v>
      </c>
      <c r="C30" s="327">
        <v>132</v>
      </c>
      <c r="D30" s="328" t="s">
        <v>59</v>
      </c>
      <c r="E30" s="329">
        <v>3</v>
      </c>
      <c r="F30" s="330">
        <v>19533440</v>
      </c>
    </row>
    <row r="31" spans="1:6" ht="33">
      <c r="A31" s="325" t="s">
        <v>1458</v>
      </c>
      <c r="B31" s="326" t="s">
        <v>1459</v>
      </c>
      <c r="C31" s="327">
        <v>137</v>
      </c>
      <c r="D31" s="328" t="s">
        <v>62</v>
      </c>
      <c r="E31" s="329">
        <v>1</v>
      </c>
      <c r="F31" s="330">
        <v>435243.35</v>
      </c>
    </row>
    <row r="32" spans="1:6" ht="49.5">
      <c r="A32" s="325" t="s">
        <v>1460</v>
      </c>
      <c r="B32" s="326" t="s">
        <v>1461</v>
      </c>
      <c r="C32" s="327">
        <v>155</v>
      </c>
      <c r="D32" s="328" t="s">
        <v>75</v>
      </c>
      <c r="E32" s="329">
        <v>1</v>
      </c>
      <c r="F32" s="330">
        <v>5435024</v>
      </c>
    </row>
    <row r="33" spans="1:6" ht="33">
      <c r="A33" s="325" t="s">
        <v>1462</v>
      </c>
      <c r="B33" s="326" t="s">
        <v>1463</v>
      </c>
      <c r="C33" s="327">
        <v>155</v>
      </c>
      <c r="D33" s="328" t="s">
        <v>75</v>
      </c>
      <c r="E33" s="329">
        <v>1</v>
      </c>
      <c r="F33" s="330">
        <v>1209605</v>
      </c>
    </row>
    <row r="34" spans="1:6" ht="33">
      <c r="A34" s="325" t="s">
        <v>2630</v>
      </c>
      <c r="B34" s="326" t="s">
        <v>2631</v>
      </c>
      <c r="C34" s="327">
        <v>212</v>
      </c>
      <c r="D34" s="328" t="s">
        <v>90</v>
      </c>
      <c r="E34" s="329">
        <v>1</v>
      </c>
      <c r="F34" s="330">
        <v>483398.45</v>
      </c>
    </row>
    <row r="35" spans="1:6" ht="33">
      <c r="A35" s="325" t="s">
        <v>1612</v>
      </c>
      <c r="B35" s="326" t="s">
        <v>1610</v>
      </c>
      <c r="C35" s="327">
        <v>287</v>
      </c>
      <c r="D35" s="328" t="s">
        <v>116</v>
      </c>
      <c r="E35" s="329">
        <v>2</v>
      </c>
      <c r="F35" s="330">
        <v>478367.81</v>
      </c>
    </row>
    <row r="36" spans="1:6" ht="33">
      <c r="A36" s="325" t="s">
        <v>2632</v>
      </c>
      <c r="B36" s="326" t="s">
        <v>2633</v>
      </c>
      <c r="C36" s="327">
        <v>296</v>
      </c>
      <c r="D36" s="328" t="s">
        <v>124</v>
      </c>
      <c r="E36" s="329">
        <v>1</v>
      </c>
      <c r="F36" s="330">
        <v>4809836</v>
      </c>
    </row>
    <row r="37" spans="1:6" ht="33">
      <c r="A37" s="325" t="s">
        <v>4797</v>
      </c>
      <c r="B37" s="326" t="s">
        <v>4798</v>
      </c>
      <c r="C37" s="327">
        <v>311</v>
      </c>
      <c r="D37" s="328" t="s">
        <v>132</v>
      </c>
      <c r="E37" s="329">
        <v>1</v>
      </c>
      <c r="F37" s="330">
        <v>957375.44</v>
      </c>
    </row>
    <row r="38" spans="1:6" ht="49.5">
      <c r="A38" s="325" t="s">
        <v>2634</v>
      </c>
      <c r="B38" s="326" t="s">
        <v>2635</v>
      </c>
      <c r="C38" s="327">
        <v>313</v>
      </c>
      <c r="D38" s="328" t="s">
        <v>134</v>
      </c>
      <c r="E38" s="329">
        <v>1</v>
      </c>
      <c r="F38" s="330">
        <v>16018300.119999999</v>
      </c>
    </row>
    <row r="39" spans="1:6" ht="49.5">
      <c r="A39" s="325" t="s">
        <v>2636</v>
      </c>
      <c r="B39" s="326" t="s">
        <v>2637</v>
      </c>
      <c r="C39" s="327">
        <v>313</v>
      </c>
      <c r="D39" s="328" t="s">
        <v>134</v>
      </c>
      <c r="E39" s="329">
        <v>1</v>
      </c>
      <c r="F39" s="330">
        <v>8214.7000000000007</v>
      </c>
    </row>
    <row r="40" spans="1:6" ht="33">
      <c r="A40" s="325" t="s">
        <v>4799</v>
      </c>
      <c r="B40" s="326" t="s">
        <v>4800</v>
      </c>
      <c r="C40" s="327">
        <v>340</v>
      </c>
      <c r="D40" s="328" t="s">
        <v>136</v>
      </c>
      <c r="E40" s="329">
        <v>1</v>
      </c>
      <c r="F40" s="330">
        <v>9480</v>
      </c>
    </row>
    <row r="41" spans="1:6" ht="33">
      <c r="A41" s="325" t="s">
        <v>1592</v>
      </c>
      <c r="B41" s="326" t="s">
        <v>1593</v>
      </c>
      <c r="C41" s="327">
        <v>385</v>
      </c>
      <c r="D41" s="328" t="s">
        <v>692</v>
      </c>
      <c r="E41" s="329">
        <v>1</v>
      </c>
      <c r="F41" s="330">
        <v>895530.7</v>
      </c>
    </row>
    <row r="42" spans="1:6" ht="16.5">
      <c r="A42" s="325" t="s">
        <v>1464</v>
      </c>
      <c r="B42" s="326" t="s">
        <v>1465</v>
      </c>
      <c r="C42" s="327">
        <v>526</v>
      </c>
      <c r="D42" s="328" t="s">
        <v>1267</v>
      </c>
      <c r="E42" s="329">
        <v>1</v>
      </c>
      <c r="F42" s="330">
        <v>417600</v>
      </c>
    </row>
    <row r="43" spans="1:6" ht="33">
      <c r="A43" s="325" t="s">
        <v>1606</v>
      </c>
      <c r="B43" s="326" t="s">
        <v>1607</v>
      </c>
      <c r="C43" s="327">
        <v>572</v>
      </c>
      <c r="D43" s="328" t="s">
        <v>166</v>
      </c>
      <c r="E43" s="329">
        <v>1</v>
      </c>
      <c r="F43" s="330">
        <v>198481.41</v>
      </c>
    </row>
    <row r="44" spans="1:6" ht="33">
      <c r="A44" s="325" t="s">
        <v>1466</v>
      </c>
      <c r="B44" s="326" t="s">
        <v>1467</v>
      </c>
      <c r="C44" s="327">
        <v>572</v>
      </c>
      <c r="D44" s="328" t="s">
        <v>166</v>
      </c>
      <c r="E44" s="329">
        <v>1</v>
      </c>
      <c r="F44" s="330">
        <v>29133.479999999996</v>
      </c>
    </row>
    <row r="45" spans="1:6" ht="33">
      <c r="A45" s="325" t="s">
        <v>1468</v>
      </c>
      <c r="B45" s="326" t="s">
        <v>1469</v>
      </c>
      <c r="C45" s="327">
        <v>572</v>
      </c>
      <c r="D45" s="328" t="s">
        <v>166</v>
      </c>
      <c r="E45" s="329">
        <v>1</v>
      </c>
      <c r="F45" s="330">
        <v>48269507.659999996</v>
      </c>
    </row>
    <row r="46" spans="1:6" ht="33">
      <c r="A46" s="325" t="s">
        <v>1470</v>
      </c>
      <c r="B46" s="326" t="s">
        <v>1471</v>
      </c>
      <c r="C46" s="327">
        <v>572</v>
      </c>
      <c r="D46" s="328" t="s">
        <v>166</v>
      </c>
      <c r="E46" s="329">
        <v>1</v>
      </c>
      <c r="F46" s="330">
        <v>2279541.17</v>
      </c>
    </row>
    <row r="47" spans="1:6" ht="33">
      <c r="A47" s="325" t="s">
        <v>1472</v>
      </c>
      <c r="B47" s="326" t="s">
        <v>1473</v>
      </c>
      <c r="C47" s="327">
        <v>572</v>
      </c>
      <c r="D47" s="328" t="s">
        <v>166</v>
      </c>
      <c r="E47" s="329">
        <v>1</v>
      </c>
      <c r="F47" s="330">
        <v>40029961.189999998</v>
      </c>
    </row>
    <row r="48" spans="1:6" ht="33">
      <c r="A48" s="325" t="s">
        <v>4801</v>
      </c>
      <c r="B48" s="326" t="s">
        <v>4802</v>
      </c>
      <c r="C48" s="327">
        <v>595</v>
      </c>
      <c r="D48" s="328" t="s">
        <v>611</v>
      </c>
      <c r="E48" s="329">
        <v>1</v>
      </c>
      <c r="F48" s="330">
        <v>179062.94</v>
      </c>
    </row>
    <row r="49" spans="1:6" ht="33">
      <c r="A49" s="325" t="s">
        <v>2638</v>
      </c>
      <c r="B49" s="326" t="s">
        <v>2639</v>
      </c>
      <c r="C49" s="327">
        <v>596</v>
      </c>
      <c r="D49" s="328" t="s">
        <v>1248</v>
      </c>
      <c r="E49" s="329">
        <v>1</v>
      </c>
      <c r="F49" s="330">
        <v>900</v>
      </c>
    </row>
    <row r="50" spans="1:6" ht="49.5">
      <c r="A50" s="325" t="s">
        <v>2640</v>
      </c>
      <c r="B50" s="326" t="s">
        <v>2641</v>
      </c>
      <c r="C50" s="327">
        <v>598</v>
      </c>
      <c r="D50" s="328" t="s">
        <v>672</v>
      </c>
      <c r="E50" s="329">
        <v>1</v>
      </c>
      <c r="F50" s="330">
        <v>221879.3</v>
      </c>
    </row>
    <row r="51" spans="1:6" ht="33">
      <c r="A51" s="325" t="s">
        <v>1498</v>
      </c>
      <c r="B51" s="326" t="s">
        <v>1499</v>
      </c>
      <c r="C51" s="327">
        <v>598</v>
      </c>
      <c r="D51" s="328" t="s">
        <v>672</v>
      </c>
      <c r="E51" s="329">
        <v>1</v>
      </c>
      <c r="F51" s="330">
        <v>520900</v>
      </c>
    </row>
    <row r="52" spans="1:6" ht="33">
      <c r="A52" s="325" t="s">
        <v>1613</v>
      </c>
      <c r="B52" s="326" t="s">
        <v>1611</v>
      </c>
      <c r="C52" s="327">
        <v>862</v>
      </c>
      <c r="D52" s="328" t="s">
        <v>187</v>
      </c>
      <c r="E52" s="329">
        <v>1</v>
      </c>
      <c r="F52" s="330">
        <v>1462495.79</v>
      </c>
    </row>
    <row r="53" spans="1:6">
      <c r="A53" s="165"/>
      <c r="C53" s="190"/>
      <c r="F53" s="191"/>
    </row>
    <row r="54" spans="1:6" ht="16.5" thickBot="1">
      <c r="D54" s="477" t="s">
        <v>1261</v>
      </c>
      <c r="E54" s="477"/>
      <c r="F54" s="176">
        <f>+SUBTOTAL(9,F7:F52)</f>
        <v>175231106.71000001</v>
      </c>
    </row>
    <row r="55" spans="1:6" ht="15.75" thickTop="1"/>
    <row r="56" spans="1:6" ht="7.5" customHeight="1"/>
  </sheetData>
  <autoFilter ref="A6:F52" xr:uid="{00000000-0009-0000-0000-000009000000}"/>
  <mergeCells count="1">
    <mergeCell ref="D54:E54"/>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FEBRERO DE 2023</v>
      </c>
    </row>
    <row r="4" spans="1:7">
      <c r="A4" s="168" t="str">
        <f>+'CUT MN'!A4</f>
        <v>ACTUALIZADO AL : 6 de marzo de 2023 Hrs. 16:00</v>
      </c>
    </row>
    <row r="6" spans="1:7" s="173" customFormat="1" ht="30">
      <c r="A6" s="169" t="s">
        <v>685</v>
      </c>
      <c r="B6" s="169" t="s">
        <v>686</v>
      </c>
      <c r="C6" s="170" t="s">
        <v>687</v>
      </c>
      <c r="D6" s="171" t="s">
        <v>35</v>
      </c>
      <c r="E6" s="170" t="s">
        <v>688</v>
      </c>
      <c r="F6" s="275" t="s">
        <v>1352</v>
      </c>
      <c r="G6" s="275" t="s">
        <v>689</v>
      </c>
    </row>
    <row r="7" spans="1:7" ht="45">
      <c r="A7" s="174" t="s">
        <v>1474</v>
      </c>
      <c r="B7" s="175" t="s">
        <v>1475</v>
      </c>
      <c r="C7" s="283" t="s">
        <v>541</v>
      </c>
      <c r="D7" s="175" t="s">
        <v>590</v>
      </c>
      <c r="E7" s="174">
        <v>2</v>
      </c>
      <c r="F7" s="343">
        <v>11888.27</v>
      </c>
      <c r="G7" s="343">
        <v>81553.539999999994</v>
      </c>
    </row>
    <row r="8" spans="1:7">
      <c r="A8" s="165"/>
      <c r="C8" s="300"/>
      <c r="F8" s="191"/>
      <c r="G8" s="301"/>
    </row>
    <row r="9" spans="1:7">
      <c r="A9" s="165"/>
      <c r="C9" s="190"/>
      <c r="F9" s="191"/>
    </row>
    <row r="10" spans="1:7" ht="16.5" thickBot="1">
      <c r="D10" s="477" t="s">
        <v>1260</v>
      </c>
      <c r="E10" s="477"/>
      <c r="F10" s="176">
        <f>+SUBTOTAL(9,F7:F7)</f>
        <v>11888.27</v>
      </c>
      <c r="G10" s="176">
        <f>+SUBTOTAL(9,G7:G7)</f>
        <v>81553.539999999994</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9"/>
  <sheetViews>
    <sheetView view="pageBreakPreview" zoomScaleNormal="160" zoomScaleSheetLayoutView="100" workbookViewId="0">
      <pane ySplit="6" topLeftCell="A10"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9" style="166" bestFit="1" customWidth="1"/>
    <col min="7" max="16384" width="11.42578125" style="167"/>
  </cols>
  <sheetData>
    <row r="1" spans="1:6">
      <c r="A1" s="163" t="s">
        <v>684</v>
      </c>
    </row>
    <row r="2" spans="1:6" ht="15.75">
      <c r="A2" s="163" t="s">
        <v>675</v>
      </c>
    </row>
    <row r="3" spans="1:6">
      <c r="A3" s="163" t="str">
        <f>+'CUT MN'!A3</f>
        <v>CORRESPONDIENTE AL PERIODO DE ENERO A FEBRERO DE 2023</v>
      </c>
    </row>
    <row r="4" spans="1:6">
      <c r="A4" s="168" t="str">
        <f>+'CUT MN'!A4</f>
        <v>ACTUALIZADO AL : 6 de marzo de 2023 Hrs. 16:00</v>
      </c>
    </row>
    <row r="6" spans="1:6" s="173" customFormat="1" ht="30">
      <c r="A6" s="169" t="s">
        <v>685</v>
      </c>
      <c r="B6" s="169" t="s">
        <v>686</v>
      </c>
      <c r="C6" s="170" t="s">
        <v>687</v>
      </c>
      <c r="D6" s="171" t="s">
        <v>35</v>
      </c>
      <c r="E6" s="170" t="s">
        <v>688</v>
      </c>
      <c r="F6" s="172" t="s">
        <v>689</v>
      </c>
    </row>
    <row r="7" spans="1:6" ht="49.5">
      <c r="A7" s="325" t="s">
        <v>1500</v>
      </c>
      <c r="B7" s="326" t="s">
        <v>1501</v>
      </c>
      <c r="C7" s="327" t="s">
        <v>541</v>
      </c>
      <c r="D7" s="328" t="s">
        <v>590</v>
      </c>
      <c r="E7" s="329">
        <v>2</v>
      </c>
      <c r="F7" s="330">
        <v>302552213.63</v>
      </c>
    </row>
    <row r="8" spans="1:6" ht="49.5">
      <c r="A8" s="325" t="s">
        <v>1502</v>
      </c>
      <c r="B8" s="326" t="s">
        <v>1503</v>
      </c>
      <c r="C8" s="327" t="s">
        <v>541</v>
      </c>
      <c r="D8" s="328" t="s">
        <v>590</v>
      </c>
      <c r="E8" s="329">
        <v>2</v>
      </c>
      <c r="F8" s="330">
        <v>3392476.3200000003</v>
      </c>
    </row>
    <row r="9" spans="1:6" ht="49.5">
      <c r="A9" s="325" t="s">
        <v>1504</v>
      </c>
      <c r="B9" s="326" t="s">
        <v>1505</v>
      </c>
      <c r="C9" s="327" t="s">
        <v>541</v>
      </c>
      <c r="D9" s="328" t="s">
        <v>590</v>
      </c>
      <c r="E9" s="329">
        <v>2</v>
      </c>
      <c r="F9" s="330">
        <v>421812.52</v>
      </c>
    </row>
    <row r="10" spans="1:6" ht="49.5">
      <c r="A10" s="325" t="s">
        <v>1483</v>
      </c>
      <c r="B10" s="326" t="s">
        <v>1484</v>
      </c>
      <c r="C10" s="327" t="s">
        <v>541</v>
      </c>
      <c r="D10" s="328" t="s">
        <v>590</v>
      </c>
      <c r="E10" s="329">
        <v>2</v>
      </c>
      <c r="F10" s="330">
        <v>9311059.1899999995</v>
      </c>
    </row>
    <row r="11" spans="1:6" ht="49.5">
      <c r="A11" s="325" t="s">
        <v>1485</v>
      </c>
      <c r="B11" s="326" t="s">
        <v>1486</v>
      </c>
      <c r="C11" s="327" t="s">
        <v>541</v>
      </c>
      <c r="D11" s="328" t="s">
        <v>590</v>
      </c>
      <c r="E11" s="329">
        <v>2</v>
      </c>
      <c r="F11" s="330">
        <v>25573917.619999997</v>
      </c>
    </row>
    <row r="12" spans="1:6" ht="33">
      <c r="A12" s="325" t="s">
        <v>1614</v>
      </c>
      <c r="B12" s="326" t="s">
        <v>1615</v>
      </c>
      <c r="C12" s="327">
        <v>190</v>
      </c>
      <c r="D12" s="328" t="s">
        <v>82</v>
      </c>
      <c r="E12" s="329">
        <v>1</v>
      </c>
      <c r="F12" s="330">
        <v>6860896.7999999998</v>
      </c>
    </row>
    <row r="13" spans="1:6" ht="33">
      <c r="A13" s="325" t="s">
        <v>2642</v>
      </c>
      <c r="B13" s="326" t="s">
        <v>2643</v>
      </c>
      <c r="C13" s="327">
        <v>290</v>
      </c>
      <c r="D13" s="328" t="s">
        <v>118</v>
      </c>
      <c r="E13" s="329">
        <v>1</v>
      </c>
      <c r="F13" s="330">
        <v>997327.74</v>
      </c>
    </row>
    <row r="14" spans="1:6" ht="33">
      <c r="A14" s="325" t="s">
        <v>2644</v>
      </c>
      <c r="B14" s="326" t="s">
        <v>2645</v>
      </c>
      <c r="C14" s="327">
        <v>670</v>
      </c>
      <c r="D14" s="328" t="s">
        <v>178</v>
      </c>
      <c r="E14" s="329">
        <v>1</v>
      </c>
      <c r="F14" s="330">
        <v>1400</v>
      </c>
    </row>
    <row r="15" spans="1:6" ht="33">
      <c r="A15" s="325" t="s">
        <v>1616</v>
      </c>
      <c r="B15" s="326" t="s">
        <v>1617</v>
      </c>
      <c r="C15" s="327">
        <v>951</v>
      </c>
      <c r="D15" s="328" t="s">
        <v>199</v>
      </c>
      <c r="E15" s="329">
        <v>1</v>
      </c>
      <c r="F15" s="330">
        <v>2226</v>
      </c>
    </row>
    <row r="16" spans="1:6">
      <c r="A16" s="165"/>
      <c r="C16" s="190"/>
      <c r="F16" s="191"/>
    </row>
    <row r="17" spans="4:6" ht="16.5" thickBot="1">
      <c r="D17" s="477" t="s">
        <v>1261</v>
      </c>
      <c r="E17" s="477"/>
      <c r="F17" s="176">
        <f>+SUBTOTAL(9,F7:F15)</f>
        <v>349113329.81999999</v>
      </c>
    </row>
    <row r="18" spans="4:6" ht="15.75" thickTop="1"/>
    <row r="19" spans="4:6" ht="7.5" customHeight="1"/>
  </sheetData>
  <autoFilter ref="A6:F15" xr:uid="{00000000-0009-0000-0000-000009000000}"/>
  <mergeCells count="1">
    <mergeCell ref="D17:E17"/>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FEBRERO DE 2023</v>
      </c>
    </row>
    <row r="4" spans="1:7">
      <c r="A4" s="168" t="str">
        <f>+'CUT MN'!A4</f>
        <v>ACTUALIZADO AL : 6 de marzo de 2023 Hrs. 16:00</v>
      </c>
    </row>
    <row r="6" spans="1:7" s="173" customFormat="1" ht="30">
      <c r="A6" s="169" t="s">
        <v>685</v>
      </c>
      <c r="B6" s="169" t="s">
        <v>686</v>
      </c>
      <c r="C6" s="170" t="s">
        <v>687</v>
      </c>
      <c r="D6" s="171" t="s">
        <v>35</v>
      </c>
      <c r="E6" s="170" t="s">
        <v>688</v>
      </c>
      <c r="F6" s="275" t="s">
        <v>1352</v>
      </c>
      <c r="G6" s="275" t="s">
        <v>689</v>
      </c>
    </row>
    <row r="7" spans="1:7" ht="30">
      <c r="A7" s="174" t="s">
        <v>1487</v>
      </c>
      <c r="B7" s="175" t="s">
        <v>1488</v>
      </c>
      <c r="C7" s="283" t="s">
        <v>542</v>
      </c>
      <c r="D7" s="175" t="s">
        <v>691</v>
      </c>
      <c r="E7" s="174">
        <v>3</v>
      </c>
      <c r="F7" s="343">
        <v>173383.33</v>
      </c>
      <c r="G7" s="343">
        <v>1189409.6399999999</v>
      </c>
    </row>
    <row r="8" spans="1:7">
      <c r="A8" s="165"/>
      <c r="C8" s="190"/>
      <c r="F8" s="191"/>
    </row>
    <row r="9" spans="1:7" ht="16.5" thickBot="1">
      <c r="D9" s="477" t="s">
        <v>1260</v>
      </c>
      <c r="E9" s="477"/>
      <c r="F9" s="176">
        <f>+SUBTOTAL(9,F7:F7)</f>
        <v>173383.33</v>
      </c>
      <c r="G9" s="176">
        <f>+SUBTOTAL(9,G7:G7)</f>
        <v>1189409.6399999999</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23"/>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1411</v>
      </c>
      <c r="B2" s="115"/>
      <c r="C2" s="115"/>
      <c r="D2" s="115"/>
      <c r="E2" s="115"/>
      <c r="F2" s="115"/>
      <c r="G2" s="115"/>
      <c r="H2" s="112"/>
      <c r="I2" s="112"/>
      <c r="J2" s="73"/>
    </row>
    <row r="3" spans="1:10">
      <c r="A3" s="115" t="str">
        <f>+'CUT MN'!A3</f>
        <v>CORRESPONDIENTE AL PERIODO DE ENERO A FEBRERO DE 2023</v>
      </c>
      <c r="B3" s="115"/>
      <c r="C3" s="115"/>
      <c r="D3" s="115"/>
      <c r="E3" s="115"/>
      <c r="F3" s="115"/>
      <c r="G3" s="115"/>
      <c r="H3" s="112"/>
      <c r="I3" s="112"/>
      <c r="J3" s="73"/>
    </row>
    <row r="4" spans="1:10">
      <c r="A4" s="65" t="str">
        <f>+'CUT MN'!A4</f>
        <v>ACTUALIZADO AL : 6 de marzo de 2023 Hrs. 16:00</v>
      </c>
      <c r="B4" s="62"/>
      <c r="C4" s="62"/>
      <c r="D4" s="75"/>
      <c r="E4" s="62"/>
      <c r="F4" s="62"/>
      <c r="G4" s="70"/>
      <c r="H4" s="112"/>
      <c r="I4" s="112"/>
      <c r="J4" s="73"/>
    </row>
    <row r="5" spans="1:10">
      <c r="A5" s="65"/>
      <c r="B5" s="62"/>
      <c r="C5" s="62"/>
      <c r="D5" s="75"/>
      <c r="E5" s="62"/>
      <c r="F5" s="62"/>
      <c r="G5" s="70"/>
      <c r="H5" s="112"/>
      <c r="I5" s="112"/>
      <c r="J5" s="73"/>
    </row>
    <row r="6" spans="1:10">
      <c r="A6" s="67"/>
      <c r="B6" s="103"/>
      <c r="C6" s="67"/>
      <c r="D6" s="67"/>
      <c r="E6" s="67"/>
      <c r="F6" s="67"/>
      <c r="G6" s="71"/>
      <c r="H6" s="478"/>
      <c r="I6" s="478"/>
      <c r="J6" s="67"/>
    </row>
    <row r="7" spans="1:10" ht="31.5" customHeight="1">
      <c r="A7" s="272" t="s">
        <v>657</v>
      </c>
      <c r="B7" s="270" t="s">
        <v>664</v>
      </c>
      <c r="C7" s="270" t="s">
        <v>654</v>
      </c>
      <c r="D7" s="270" t="s">
        <v>652</v>
      </c>
      <c r="E7" s="270" t="s">
        <v>653</v>
      </c>
      <c r="F7" s="270" t="s">
        <v>655</v>
      </c>
      <c r="G7" s="270" t="s">
        <v>656</v>
      </c>
      <c r="H7" s="271" t="s">
        <v>1294</v>
      </c>
      <c r="I7" s="270" t="s">
        <v>1295</v>
      </c>
      <c r="J7" s="270" t="s">
        <v>666</v>
      </c>
    </row>
    <row r="8" spans="1:10" ht="76.5">
      <c r="A8" s="192">
        <v>132</v>
      </c>
      <c r="B8" s="214" t="s">
        <v>59</v>
      </c>
      <c r="C8" s="215">
        <v>44929</v>
      </c>
      <c r="D8" s="192" t="s">
        <v>1913</v>
      </c>
      <c r="E8" s="192" t="s">
        <v>14</v>
      </c>
      <c r="F8" s="192">
        <v>17412</v>
      </c>
      <c r="G8" s="198" t="s">
        <v>2418</v>
      </c>
      <c r="H8" s="302">
        <v>489.25</v>
      </c>
      <c r="I8" s="302">
        <v>0</v>
      </c>
      <c r="J8" s="303" t="s">
        <v>638</v>
      </c>
    </row>
    <row r="9" spans="1:10" ht="76.5">
      <c r="A9" s="192">
        <v>513</v>
      </c>
      <c r="B9" s="214" t="s">
        <v>160</v>
      </c>
      <c r="C9" s="215">
        <v>44929</v>
      </c>
      <c r="D9" s="192" t="s">
        <v>1914</v>
      </c>
      <c r="E9" s="192" t="s">
        <v>14</v>
      </c>
      <c r="F9" s="192">
        <v>17512</v>
      </c>
      <c r="G9" s="198" t="s">
        <v>2419</v>
      </c>
      <c r="H9" s="302">
        <v>31125.11</v>
      </c>
      <c r="I9" s="302">
        <v>0</v>
      </c>
      <c r="J9" s="303" t="s">
        <v>638</v>
      </c>
    </row>
    <row r="10" spans="1:10" ht="76.5">
      <c r="A10" s="192">
        <v>513</v>
      </c>
      <c r="B10" s="214" t="s">
        <v>160</v>
      </c>
      <c r="C10" s="215">
        <v>44936</v>
      </c>
      <c r="D10" s="192" t="s">
        <v>1938</v>
      </c>
      <c r="E10" s="192" t="s">
        <v>14</v>
      </c>
      <c r="F10" s="192">
        <v>17565</v>
      </c>
      <c r="G10" s="198" t="s">
        <v>2443</v>
      </c>
      <c r="H10" s="302">
        <v>146719.34</v>
      </c>
      <c r="I10" s="302">
        <v>0</v>
      </c>
      <c r="J10" s="303" t="s">
        <v>638</v>
      </c>
    </row>
    <row r="11" spans="1:10" ht="76.5">
      <c r="A11" s="192">
        <v>513</v>
      </c>
      <c r="B11" s="214" t="s">
        <v>160</v>
      </c>
      <c r="C11" s="215">
        <v>44939</v>
      </c>
      <c r="D11" s="192" t="s">
        <v>1948</v>
      </c>
      <c r="E11" s="192" t="s">
        <v>14</v>
      </c>
      <c r="F11" s="192">
        <v>17567</v>
      </c>
      <c r="G11" s="198" t="s">
        <v>2453</v>
      </c>
      <c r="H11" s="302">
        <v>33080.629999999997</v>
      </c>
      <c r="I11" s="302">
        <v>0</v>
      </c>
      <c r="J11" s="303" t="s">
        <v>638</v>
      </c>
    </row>
    <row r="12" spans="1:10" ht="89.25">
      <c r="A12" s="192">
        <v>132</v>
      </c>
      <c r="B12" s="214" t="s">
        <v>59</v>
      </c>
      <c r="C12" s="215">
        <v>44958</v>
      </c>
      <c r="D12" s="192" t="s">
        <v>3287</v>
      </c>
      <c r="E12" s="192" t="s">
        <v>14</v>
      </c>
      <c r="F12" s="192">
        <v>17630</v>
      </c>
      <c r="G12" s="198" t="s">
        <v>4320</v>
      </c>
      <c r="H12" s="302">
        <v>52554.93</v>
      </c>
      <c r="I12" s="302">
        <v>0</v>
      </c>
      <c r="J12" s="303" t="s">
        <v>638</v>
      </c>
    </row>
    <row r="13" spans="1:10" ht="89.25">
      <c r="A13" s="192">
        <v>10</v>
      </c>
      <c r="B13" s="214" t="s">
        <v>38</v>
      </c>
      <c r="C13" s="215">
        <v>44960</v>
      </c>
      <c r="D13" s="192" t="s">
        <v>3316</v>
      </c>
      <c r="E13" s="192" t="s">
        <v>14</v>
      </c>
      <c r="F13" s="192">
        <v>17648</v>
      </c>
      <c r="G13" s="198" t="s">
        <v>4349</v>
      </c>
      <c r="H13" s="302">
        <v>8360.4</v>
      </c>
      <c r="I13" s="302">
        <v>0</v>
      </c>
      <c r="J13" s="303" t="s">
        <v>638</v>
      </c>
    </row>
    <row r="14" spans="1:10" ht="102">
      <c r="A14" s="192">
        <v>46</v>
      </c>
      <c r="B14" s="214" t="s">
        <v>1380</v>
      </c>
      <c r="C14" s="215">
        <v>44964</v>
      </c>
      <c r="D14" s="192" t="s">
        <v>3347</v>
      </c>
      <c r="E14" s="192" t="s">
        <v>14</v>
      </c>
      <c r="F14" s="192">
        <v>17672</v>
      </c>
      <c r="G14" s="198" t="s">
        <v>4381</v>
      </c>
      <c r="H14" s="302">
        <v>325.77</v>
      </c>
      <c r="I14" s="302">
        <v>0</v>
      </c>
      <c r="J14" s="303" t="s">
        <v>638</v>
      </c>
    </row>
    <row r="15" spans="1:10" ht="89.25">
      <c r="A15" s="192">
        <v>10</v>
      </c>
      <c r="B15" s="214" t="s">
        <v>38</v>
      </c>
      <c r="C15" s="215">
        <v>44965</v>
      </c>
      <c r="D15" s="192" t="s">
        <v>3367</v>
      </c>
      <c r="E15" s="192" t="s">
        <v>14</v>
      </c>
      <c r="F15" s="192">
        <v>17664</v>
      </c>
      <c r="G15" s="198" t="s">
        <v>4401</v>
      </c>
      <c r="H15" s="302">
        <v>9714.09</v>
      </c>
      <c r="I15" s="302">
        <v>0</v>
      </c>
      <c r="J15" s="303" t="s">
        <v>638</v>
      </c>
    </row>
    <row r="16" spans="1:10" ht="102">
      <c r="A16" s="192">
        <v>46</v>
      </c>
      <c r="B16" s="214" t="s">
        <v>1380</v>
      </c>
      <c r="C16" s="215">
        <v>44965</v>
      </c>
      <c r="D16" s="192" t="s">
        <v>3375</v>
      </c>
      <c r="E16" s="192" t="s">
        <v>14</v>
      </c>
      <c r="F16" s="192">
        <v>17673</v>
      </c>
      <c r="G16" s="198" t="s">
        <v>4409</v>
      </c>
      <c r="H16" s="302">
        <v>342.92</v>
      </c>
      <c r="I16" s="302">
        <v>0</v>
      </c>
      <c r="J16" s="303" t="s">
        <v>638</v>
      </c>
    </row>
    <row r="17" spans="1:10" ht="102">
      <c r="A17" s="192">
        <v>46</v>
      </c>
      <c r="B17" s="214" t="s">
        <v>1380</v>
      </c>
      <c r="C17" s="215">
        <v>44967</v>
      </c>
      <c r="D17" s="192" t="s">
        <v>3404</v>
      </c>
      <c r="E17" s="192" t="s">
        <v>14</v>
      </c>
      <c r="F17" s="192">
        <v>17699</v>
      </c>
      <c r="G17" s="198" t="s">
        <v>4438</v>
      </c>
      <c r="H17" s="302">
        <v>342.92</v>
      </c>
      <c r="I17" s="302">
        <v>0</v>
      </c>
      <c r="J17" s="303" t="s">
        <v>638</v>
      </c>
    </row>
    <row r="18" spans="1:10">
      <c r="A18" s="479"/>
      <c r="B18" s="481"/>
      <c r="C18" s="482"/>
      <c r="D18" s="479"/>
      <c r="E18" s="479"/>
      <c r="F18" s="479"/>
      <c r="G18" s="483"/>
      <c r="H18" s="359"/>
      <c r="I18" s="359"/>
      <c r="J18" s="494"/>
    </row>
    <row r="19" spans="1:10">
      <c r="A19" s="377"/>
      <c r="B19" s="378"/>
      <c r="C19" s="379"/>
      <c r="D19" s="377"/>
      <c r="E19" s="377"/>
      <c r="F19" s="377"/>
      <c r="G19" s="380"/>
      <c r="H19" s="359"/>
      <c r="I19" s="359"/>
      <c r="J19" s="381"/>
    </row>
    <row r="20" spans="1:10" ht="18.75">
      <c r="A20" s="179"/>
      <c r="G20" s="282" t="s">
        <v>554</v>
      </c>
      <c r="H20" s="177">
        <f>+SUBTOTAL(9,H8:H17)</f>
        <v>283055.36000000004</v>
      </c>
      <c r="I20" s="177">
        <f>+SUBTOTAL(9,I8:I17)</f>
        <v>0</v>
      </c>
    </row>
    <row r="21" spans="1:10">
      <c r="H21" s="158"/>
      <c r="I21" s="158"/>
    </row>
    <row r="22" spans="1:10">
      <c r="H22" s="158"/>
      <c r="I22" s="158"/>
    </row>
    <row r="23" spans="1:10">
      <c r="H23" s="158"/>
      <c r="I23" s="158"/>
    </row>
  </sheetData>
  <autoFilter ref="A7:J13" xr:uid="{23B62C68-2BDD-4FCD-ACAE-1897A4977DA0}"/>
  <mergeCells count="1">
    <mergeCell ref="H6:I6"/>
  </mergeCells>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3"/>
  <sheetViews>
    <sheetView showGridLines="0" tabSelected="1" view="pageBreakPreview" zoomScaleNormal="115" zoomScaleSheetLayoutView="100" workbookViewId="0">
      <selection activeCell="H14" sqref="H14:I14"/>
    </sheetView>
  </sheetViews>
  <sheetFormatPr baseColWidth="10"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3" t="s">
        <v>1479</v>
      </c>
      <c r="Y2" s="424"/>
      <c r="Z2" s="424"/>
      <c r="AA2" s="424"/>
      <c r="AB2" s="424"/>
      <c r="AC2" s="424"/>
      <c r="AD2" s="424"/>
      <c r="AE2" s="425"/>
      <c r="AF2" s="17"/>
    </row>
    <row r="3" spans="1:32" ht="15.75">
      <c r="A3" s="17"/>
      <c r="B3" s="17"/>
      <c r="C3" s="18"/>
      <c r="D3" s="18"/>
      <c r="E3" s="18"/>
      <c r="F3" s="17"/>
      <c r="G3" s="17"/>
      <c r="H3" s="17"/>
      <c r="I3" s="17"/>
      <c r="J3" s="17"/>
      <c r="K3" s="17"/>
      <c r="L3" s="17"/>
      <c r="M3" s="17"/>
      <c r="N3" s="17"/>
      <c r="O3" s="17"/>
      <c r="P3" s="17"/>
      <c r="Q3" s="17"/>
      <c r="R3" s="17"/>
      <c r="S3" s="17"/>
      <c r="T3" s="17"/>
      <c r="U3" s="17"/>
      <c r="V3" s="17"/>
      <c r="W3" s="17"/>
      <c r="X3" s="426" t="s">
        <v>2657</v>
      </c>
      <c r="Y3" s="427"/>
      <c r="Z3" s="427"/>
      <c r="AA3" s="427"/>
      <c r="AB3" s="427"/>
      <c r="AC3" s="427"/>
      <c r="AD3" s="427"/>
      <c r="AE3" s="428"/>
      <c r="AF3" s="17"/>
    </row>
    <row r="4" spans="1:32" ht="15.75">
      <c r="A4" s="17"/>
      <c r="B4" s="17"/>
      <c r="C4" s="18"/>
      <c r="D4" s="18"/>
      <c r="E4" s="18"/>
      <c r="F4" s="17"/>
      <c r="G4" s="17"/>
      <c r="H4" s="17"/>
      <c r="I4" s="17"/>
      <c r="J4" s="17"/>
      <c r="K4" s="17"/>
      <c r="L4" s="17"/>
      <c r="M4" s="17"/>
      <c r="N4" s="17"/>
      <c r="O4" s="17"/>
      <c r="P4" s="17"/>
      <c r="Q4" s="17"/>
      <c r="R4" s="17"/>
      <c r="S4" s="17"/>
      <c r="T4" s="17"/>
      <c r="U4" s="17"/>
      <c r="V4" s="17"/>
      <c r="W4" s="17"/>
      <c r="X4" s="429" t="s">
        <v>2656</v>
      </c>
      <c r="Y4" s="430"/>
      <c r="Z4" s="430"/>
      <c r="AA4" s="430"/>
      <c r="AB4" s="430"/>
      <c r="AC4" s="430"/>
      <c r="AD4" s="430"/>
      <c r="AE4" s="431"/>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32" t="s">
        <v>30</v>
      </c>
      <c r="B6" s="432"/>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row>
    <row r="7" spans="1:32" ht="16.5">
      <c r="A7" s="433" t="s">
        <v>592</v>
      </c>
      <c r="B7" s="432"/>
      <c r="C7" s="432"/>
      <c r="D7" s="432"/>
      <c r="E7" s="432"/>
      <c r="F7" s="432"/>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42">
        <v>44927</v>
      </c>
      <c r="Q9" s="443"/>
      <c r="R9" s="443"/>
      <c r="S9" s="444"/>
      <c r="T9" s="22"/>
      <c r="U9" s="22" t="s">
        <v>0</v>
      </c>
      <c r="V9" s="442">
        <v>44985</v>
      </c>
      <c r="W9" s="443"/>
      <c r="X9" s="443"/>
      <c r="Y9" s="444"/>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1258</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01" t="str">
        <f>IFERROR(VLOOKUP(H14,bd_lista!A3:E590,2,FALSE),"")</f>
        <v/>
      </c>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34"/>
      <c r="AF12" s="34"/>
    </row>
    <row r="13" spans="1:32" ht="23.25" customHeight="1">
      <c r="A13" s="20"/>
      <c r="B13" s="20"/>
      <c r="C13" s="16"/>
      <c r="D13" s="16"/>
      <c r="E13" s="16"/>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20"/>
      <c r="AF13" s="20"/>
    </row>
    <row r="14" spans="1:32" ht="15.75" customHeight="1">
      <c r="A14" s="20"/>
      <c r="B14" s="25" t="s">
        <v>591</v>
      </c>
      <c r="C14" s="20"/>
      <c r="D14" s="20"/>
      <c r="E14" s="20"/>
      <c r="F14" s="20"/>
      <c r="G14" s="20"/>
      <c r="H14" s="447"/>
      <c r="I14" s="444"/>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7"/>
      <c r="I15" s="197"/>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4" t="s">
        <v>1266</v>
      </c>
      <c r="C16" s="434"/>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20"/>
    </row>
    <row r="17" spans="1:32" ht="15.75">
      <c r="A17" s="20"/>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20"/>
    </row>
    <row r="18" spans="1:32" ht="6" customHeight="1" thickBot="1">
      <c r="A18" s="34"/>
      <c r="B18" s="38"/>
      <c r="C18" s="34"/>
      <c r="D18" s="34"/>
      <c r="E18" s="34"/>
      <c r="F18" s="34"/>
      <c r="G18" s="34"/>
      <c r="H18" s="448"/>
      <c r="I18" s="448"/>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2" t="s">
        <v>1374</v>
      </c>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4"/>
      <c r="AF19" s="34"/>
    </row>
    <row r="20" spans="1:32" ht="15.75">
      <c r="A20" s="34"/>
      <c r="B20" s="405"/>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7"/>
      <c r="AF20" s="34"/>
    </row>
    <row r="21" spans="1:32" ht="24.75" customHeight="1" thickBot="1">
      <c r="A21" s="34"/>
      <c r="B21" s="408"/>
      <c r="C21" s="409"/>
      <c r="D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10"/>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5" t="s">
        <v>593</v>
      </c>
      <c r="D23" s="445"/>
      <c r="E23" s="445"/>
      <c r="F23" s="445"/>
      <c r="G23" s="445"/>
      <c r="H23" s="445"/>
      <c r="I23" s="435" t="s">
        <v>1477</v>
      </c>
      <c r="J23" s="435"/>
      <c r="K23" s="435"/>
      <c r="L23" s="435"/>
      <c r="M23" s="436" t="s">
        <v>2</v>
      </c>
      <c r="N23" s="437"/>
      <c r="O23" s="437"/>
      <c r="P23" s="437"/>
      <c r="Q23" s="437"/>
      <c r="R23" s="437"/>
      <c r="S23" s="437"/>
      <c r="T23" s="437"/>
      <c r="U23" s="437"/>
      <c r="V23" s="437"/>
      <c r="W23" s="437"/>
      <c r="X23" s="437"/>
      <c r="Y23" s="438"/>
      <c r="Z23" s="435" t="s">
        <v>626</v>
      </c>
      <c r="AA23" s="435"/>
      <c r="AB23" s="435"/>
      <c r="AC23" s="435"/>
      <c r="AD23" s="435"/>
      <c r="AE23" s="26"/>
      <c r="AF23" s="20"/>
    </row>
    <row r="24" spans="1:32" ht="24" customHeight="1">
      <c r="A24" s="20"/>
      <c r="B24" s="26"/>
      <c r="C24" s="446" t="s">
        <v>29</v>
      </c>
      <c r="D24" s="446"/>
      <c r="E24" s="446"/>
      <c r="F24" s="446" t="s">
        <v>1478</v>
      </c>
      <c r="G24" s="446"/>
      <c r="H24" s="446"/>
      <c r="I24" s="435"/>
      <c r="J24" s="435"/>
      <c r="K24" s="435"/>
      <c r="L24" s="435"/>
      <c r="M24" s="439"/>
      <c r="N24" s="440"/>
      <c r="O24" s="440"/>
      <c r="P24" s="440"/>
      <c r="Q24" s="440"/>
      <c r="R24" s="440"/>
      <c r="S24" s="440"/>
      <c r="T24" s="440"/>
      <c r="U24" s="440"/>
      <c r="V24" s="440"/>
      <c r="W24" s="440"/>
      <c r="X24" s="440"/>
      <c r="Y24" s="441"/>
      <c r="Z24" s="435"/>
      <c r="AA24" s="435"/>
      <c r="AB24" s="435"/>
      <c r="AC24" s="435"/>
      <c r="AD24" s="435"/>
      <c r="AE24" s="26"/>
      <c r="AF24" s="20"/>
    </row>
    <row r="25" spans="1:32" ht="17.100000000000001" customHeight="1">
      <c r="A25" s="20"/>
      <c r="B25" s="26"/>
      <c r="C25" s="411">
        <f>+VLOOKUP($H$14,RESUMEN!$A$11:$AP$600,7,FALSE)</f>
        <v>0</v>
      </c>
      <c r="D25" s="412"/>
      <c r="E25" s="413"/>
      <c r="F25" s="411">
        <f>+VLOOKUP($H$14,RESUMEN!$A$11:$AP$600,28,FALSE)</f>
        <v>0</v>
      </c>
      <c r="G25" s="412"/>
      <c r="H25" s="413"/>
      <c r="I25" s="414" t="s">
        <v>3</v>
      </c>
      <c r="J25" s="415"/>
      <c r="K25" s="415"/>
      <c r="L25" s="416"/>
      <c r="M25" s="420" t="s">
        <v>4</v>
      </c>
      <c r="N25" s="421"/>
      <c r="O25" s="421"/>
      <c r="P25" s="421"/>
      <c r="Q25" s="421"/>
      <c r="R25" s="421"/>
      <c r="S25" s="421"/>
      <c r="T25" s="421"/>
      <c r="U25" s="421"/>
      <c r="V25" s="421"/>
      <c r="W25" s="421"/>
      <c r="X25" s="421"/>
      <c r="Y25" s="422"/>
      <c r="Z25" s="417" t="s">
        <v>5</v>
      </c>
      <c r="AA25" s="418"/>
      <c r="AB25" s="418"/>
      <c r="AC25" s="418"/>
      <c r="AD25" s="419"/>
      <c r="AE25" s="26"/>
      <c r="AF25" s="20"/>
    </row>
    <row r="26" spans="1:32" ht="17.100000000000001" customHeight="1">
      <c r="A26" s="20"/>
      <c r="B26" s="26"/>
      <c r="C26" s="411">
        <f>+VLOOKUP($H$14,RESUMEN!$A$11:$AP$600,8,FALSE)</f>
        <v>0</v>
      </c>
      <c r="D26" s="412"/>
      <c r="E26" s="413"/>
      <c r="F26" s="411">
        <v>0</v>
      </c>
      <c r="G26" s="412"/>
      <c r="H26" s="413"/>
      <c r="I26" s="414" t="s">
        <v>599</v>
      </c>
      <c r="J26" s="415"/>
      <c r="K26" s="415"/>
      <c r="L26" s="416"/>
      <c r="M26" s="420" t="s">
        <v>605</v>
      </c>
      <c r="N26" s="421"/>
      <c r="O26" s="421"/>
      <c r="P26" s="421"/>
      <c r="Q26" s="421"/>
      <c r="R26" s="421"/>
      <c r="S26" s="421"/>
      <c r="T26" s="421"/>
      <c r="U26" s="421"/>
      <c r="V26" s="421"/>
      <c r="W26" s="421"/>
      <c r="X26" s="421"/>
      <c r="Y26" s="422"/>
      <c r="Z26" s="417" t="s">
        <v>9</v>
      </c>
      <c r="AA26" s="418"/>
      <c r="AB26" s="418"/>
      <c r="AC26" s="418"/>
      <c r="AD26" s="419"/>
      <c r="AE26" s="26"/>
      <c r="AF26" s="20"/>
    </row>
    <row r="27" spans="1:32" ht="17.100000000000001" customHeight="1">
      <c r="A27" s="20"/>
      <c r="B27" s="26"/>
      <c r="C27" s="411">
        <v>0</v>
      </c>
      <c r="D27" s="412"/>
      <c r="E27" s="413"/>
      <c r="F27" s="411">
        <f>+VLOOKUP($H$14,RESUMEN!$A$11:$AP$600,29,FALSE)</f>
        <v>0</v>
      </c>
      <c r="G27" s="412"/>
      <c r="H27" s="413"/>
      <c r="I27" s="414" t="s">
        <v>551</v>
      </c>
      <c r="J27" s="415"/>
      <c r="K27" s="415"/>
      <c r="L27" s="416"/>
      <c r="M27" s="420" t="s">
        <v>628</v>
      </c>
      <c r="N27" s="421"/>
      <c r="O27" s="421"/>
      <c r="P27" s="421"/>
      <c r="Q27" s="421"/>
      <c r="R27" s="421"/>
      <c r="S27" s="421"/>
      <c r="T27" s="421"/>
      <c r="U27" s="421"/>
      <c r="V27" s="421"/>
      <c r="W27" s="421"/>
      <c r="X27" s="421"/>
      <c r="Y27" s="422"/>
      <c r="Z27" s="417" t="s">
        <v>9</v>
      </c>
      <c r="AA27" s="418"/>
      <c r="AB27" s="418"/>
      <c r="AC27" s="418"/>
      <c r="AD27" s="419"/>
      <c r="AE27" s="26"/>
      <c r="AF27" s="20"/>
    </row>
    <row r="28" spans="1:32" ht="17.100000000000001" customHeight="1">
      <c r="A28" s="20"/>
      <c r="B28" s="26"/>
      <c r="C28" s="411">
        <f>+VLOOKUP($H$14,RESUMEN!$A$11:$AP$600,9,FALSE)</f>
        <v>0</v>
      </c>
      <c r="D28" s="412"/>
      <c r="E28" s="413"/>
      <c r="F28" s="411">
        <v>0</v>
      </c>
      <c r="G28" s="412"/>
      <c r="H28" s="413"/>
      <c r="I28" s="414" t="s">
        <v>1290</v>
      </c>
      <c r="J28" s="415"/>
      <c r="K28" s="415"/>
      <c r="L28" s="416"/>
      <c r="M28" s="420" t="s">
        <v>1291</v>
      </c>
      <c r="N28" s="421"/>
      <c r="O28" s="421"/>
      <c r="P28" s="421"/>
      <c r="Q28" s="421"/>
      <c r="R28" s="421"/>
      <c r="S28" s="421"/>
      <c r="T28" s="421"/>
      <c r="U28" s="421"/>
      <c r="V28" s="421"/>
      <c r="W28" s="421"/>
      <c r="X28" s="421"/>
      <c r="Y28" s="422"/>
      <c r="Z28" s="417" t="s">
        <v>5</v>
      </c>
      <c r="AA28" s="418"/>
      <c r="AB28" s="418"/>
      <c r="AC28" s="418"/>
      <c r="AD28" s="419"/>
      <c r="AE28" s="26"/>
      <c r="AF28" s="20"/>
    </row>
    <row r="29" spans="1:32" ht="17.100000000000001" customHeight="1">
      <c r="A29" s="20"/>
      <c r="B29" s="26"/>
      <c r="C29" s="411">
        <f>+VLOOKUP($H$14,RESUMEN!$A$11:$AP$600,10,FALSE)</f>
        <v>0</v>
      </c>
      <c r="D29" s="412"/>
      <c r="E29" s="413"/>
      <c r="F29" s="411">
        <f>+VLOOKUP($H$14,RESUMEN!$A$11:$AP$600,30,FALSE)</f>
        <v>0</v>
      </c>
      <c r="G29" s="412"/>
      <c r="H29" s="413"/>
      <c r="I29" s="414" t="s">
        <v>10</v>
      </c>
      <c r="J29" s="415"/>
      <c r="K29" s="415"/>
      <c r="L29" s="416"/>
      <c r="M29" s="420" t="s">
        <v>603</v>
      </c>
      <c r="N29" s="421"/>
      <c r="O29" s="421"/>
      <c r="P29" s="421"/>
      <c r="Q29" s="421"/>
      <c r="R29" s="421"/>
      <c r="S29" s="421"/>
      <c r="T29" s="421"/>
      <c r="U29" s="421"/>
      <c r="V29" s="421"/>
      <c r="W29" s="421"/>
      <c r="X29" s="421"/>
      <c r="Y29" s="422"/>
      <c r="Z29" s="417" t="s">
        <v>11</v>
      </c>
      <c r="AA29" s="418"/>
      <c r="AB29" s="418"/>
      <c r="AC29" s="418"/>
      <c r="AD29" s="419"/>
      <c r="AE29" s="26"/>
      <c r="AF29" s="20"/>
    </row>
    <row r="30" spans="1:32" ht="17.100000000000001" customHeight="1">
      <c r="A30" s="20"/>
      <c r="B30" s="26"/>
      <c r="C30" s="411">
        <f>+VLOOKUP($H$14,RESUMEN!$A$11:$AP$600,11,FALSE)</f>
        <v>0</v>
      </c>
      <c r="D30" s="412"/>
      <c r="E30" s="413"/>
      <c r="F30" s="411">
        <f>+VLOOKUP($H$14,RESUMEN!$A$11:$AP$600,31,FALSE)</f>
        <v>0</v>
      </c>
      <c r="G30" s="412"/>
      <c r="H30" s="413"/>
      <c r="I30" s="414" t="s">
        <v>6</v>
      </c>
      <c r="J30" s="415"/>
      <c r="K30" s="415"/>
      <c r="L30" s="416"/>
      <c r="M30" s="420" t="s">
        <v>7</v>
      </c>
      <c r="N30" s="421"/>
      <c r="O30" s="421"/>
      <c r="P30" s="421"/>
      <c r="Q30" s="421"/>
      <c r="R30" s="421"/>
      <c r="S30" s="421"/>
      <c r="T30" s="421"/>
      <c r="U30" s="421"/>
      <c r="V30" s="421"/>
      <c r="W30" s="421"/>
      <c r="X30" s="421"/>
      <c r="Y30" s="422"/>
      <c r="Z30" s="417" t="s">
        <v>5</v>
      </c>
      <c r="AA30" s="418"/>
      <c r="AB30" s="418"/>
      <c r="AC30" s="418"/>
      <c r="AD30" s="419"/>
      <c r="AE30" s="26"/>
      <c r="AF30" s="20"/>
    </row>
    <row r="31" spans="1:32" ht="17.100000000000001" customHeight="1">
      <c r="A31" s="20"/>
      <c r="B31" s="26"/>
      <c r="C31" s="411">
        <f>+VLOOKUP($H$14,RESUMEN!$A$11:$AP$600,13,FALSE)</f>
        <v>0</v>
      </c>
      <c r="D31" s="412"/>
      <c r="E31" s="413"/>
      <c r="F31" s="411">
        <f>+VLOOKUP($H$14,RESUMEN!$A$11:$AP$600,32,FALSE)</f>
        <v>0</v>
      </c>
      <c r="G31" s="412"/>
      <c r="H31" s="413"/>
      <c r="I31" s="414" t="s">
        <v>14</v>
      </c>
      <c r="J31" s="415"/>
      <c r="K31" s="415"/>
      <c r="L31" s="416"/>
      <c r="M31" s="420" t="s">
        <v>15</v>
      </c>
      <c r="N31" s="421"/>
      <c r="O31" s="421"/>
      <c r="P31" s="421"/>
      <c r="Q31" s="421"/>
      <c r="R31" s="421"/>
      <c r="S31" s="421"/>
      <c r="T31" s="421"/>
      <c r="U31" s="421"/>
      <c r="V31" s="421"/>
      <c r="W31" s="421"/>
      <c r="X31" s="421"/>
      <c r="Y31" s="422"/>
      <c r="Z31" s="417" t="s">
        <v>11</v>
      </c>
      <c r="AA31" s="418"/>
      <c r="AB31" s="418"/>
      <c r="AC31" s="418"/>
      <c r="AD31" s="419"/>
      <c r="AE31" s="26"/>
      <c r="AF31" s="20"/>
    </row>
    <row r="32" spans="1:32" ht="32.25" customHeight="1">
      <c r="A32" s="20"/>
      <c r="B32" s="26"/>
      <c r="C32" s="411">
        <f>+VLOOKUP($H$14,RESUMEN!$A$11:$AP$600,14,FALSE)</f>
        <v>0</v>
      </c>
      <c r="D32" s="412"/>
      <c r="E32" s="413"/>
      <c r="F32" s="411">
        <v>0</v>
      </c>
      <c r="G32" s="412"/>
      <c r="H32" s="413"/>
      <c r="I32" s="414" t="s">
        <v>1489</v>
      </c>
      <c r="J32" s="415"/>
      <c r="K32" s="415"/>
      <c r="L32" s="416"/>
      <c r="M32" s="420" t="s">
        <v>1414</v>
      </c>
      <c r="N32" s="421"/>
      <c r="O32" s="421"/>
      <c r="P32" s="421"/>
      <c r="Q32" s="421"/>
      <c r="R32" s="421"/>
      <c r="S32" s="421"/>
      <c r="T32" s="421"/>
      <c r="U32" s="421"/>
      <c r="V32" s="421"/>
      <c r="W32" s="421"/>
      <c r="X32" s="421"/>
      <c r="Y32" s="422"/>
      <c r="Z32" s="414" t="s">
        <v>1354</v>
      </c>
      <c r="AA32" s="415"/>
      <c r="AB32" s="415"/>
      <c r="AC32" s="415"/>
      <c r="AD32" s="416"/>
      <c r="AE32" s="26"/>
      <c r="AF32" s="20"/>
    </row>
    <row r="33" spans="1:32" ht="17.100000000000001" customHeight="1">
      <c r="A33" s="20"/>
      <c r="B33" s="26"/>
      <c r="C33" s="411">
        <f>+VLOOKUP($H$14,RESUMEN!$A$11:$AP$600,15,FALSE)</f>
        <v>0</v>
      </c>
      <c r="D33" s="412"/>
      <c r="E33" s="413"/>
      <c r="F33" s="411">
        <v>0</v>
      </c>
      <c r="G33" s="412"/>
      <c r="H33" s="413"/>
      <c r="I33" s="414" t="s">
        <v>600</v>
      </c>
      <c r="J33" s="415"/>
      <c r="K33" s="415"/>
      <c r="L33" s="416"/>
      <c r="M33" s="420" t="s">
        <v>606</v>
      </c>
      <c r="N33" s="421"/>
      <c r="O33" s="421"/>
      <c r="P33" s="421"/>
      <c r="Q33" s="421"/>
      <c r="R33" s="421"/>
      <c r="S33" s="421"/>
      <c r="T33" s="421"/>
      <c r="U33" s="421"/>
      <c r="V33" s="421"/>
      <c r="W33" s="421"/>
      <c r="X33" s="421"/>
      <c r="Y33" s="422"/>
      <c r="Z33" s="417" t="s">
        <v>18</v>
      </c>
      <c r="AA33" s="418"/>
      <c r="AB33" s="418"/>
      <c r="AC33" s="418"/>
      <c r="AD33" s="419"/>
      <c r="AE33" s="26"/>
      <c r="AF33" s="20"/>
    </row>
    <row r="34" spans="1:32" ht="17.100000000000001" customHeight="1">
      <c r="A34" s="20"/>
      <c r="B34" s="26"/>
      <c r="C34" s="411">
        <f>+VLOOKUP($H$14,RESUMEN!$A$11:$AP$600,16,FALSE)</f>
        <v>0</v>
      </c>
      <c r="D34" s="412"/>
      <c r="E34" s="413"/>
      <c r="F34" s="411">
        <f>+VLOOKUP($H$14,RESUMEN!$A$11:$AP$600,33,FALSE)</f>
        <v>0</v>
      </c>
      <c r="G34" s="412"/>
      <c r="H34" s="413"/>
      <c r="I34" s="414" t="s">
        <v>16</v>
      </c>
      <c r="J34" s="415"/>
      <c r="K34" s="415"/>
      <c r="L34" s="416"/>
      <c r="M34" s="420" t="s">
        <v>17</v>
      </c>
      <c r="N34" s="421"/>
      <c r="O34" s="421"/>
      <c r="P34" s="421"/>
      <c r="Q34" s="421"/>
      <c r="R34" s="421"/>
      <c r="S34" s="421"/>
      <c r="T34" s="421"/>
      <c r="U34" s="421"/>
      <c r="V34" s="421"/>
      <c r="W34" s="421"/>
      <c r="X34" s="421"/>
      <c r="Y34" s="422"/>
      <c r="Z34" s="417" t="s">
        <v>18</v>
      </c>
      <c r="AA34" s="418"/>
      <c r="AB34" s="418"/>
      <c r="AC34" s="418"/>
      <c r="AD34" s="419"/>
      <c r="AE34" s="26"/>
      <c r="AF34" s="20"/>
    </row>
    <row r="35" spans="1:32" ht="17.100000000000001" customHeight="1">
      <c r="A35" s="20"/>
      <c r="B35" s="26"/>
      <c r="C35" s="411">
        <f>+VLOOKUP($H$14,RESUMEN!$A$11:$AP$600,17,FALSE)</f>
        <v>0</v>
      </c>
      <c r="D35" s="412"/>
      <c r="E35" s="413"/>
      <c r="F35" s="411">
        <f>+VLOOKUP($H$14,RESUMEN!$A$11:$AP$600,34,FALSE)</f>
        <v>0</v>
      </c>
      <c r="G35" s="412"/>
      <c r="H35" s="413"/>
      <c r="I35" s="414" t="s">
        <v>12</v>
      </c>
      <c r="J35" s="415"/>
      <c r="K35" s="415"/>
      <c r="L35" s="416"/>
      <c r="M35" s="420" t="s">
        <v>13</v>
      </c>
      <c r="N35" s="421"/>
      <c r="O35" s="421"/>
      <c r="P35" s="421"/>
      <c r="Q35" s="421"/>
      <c r="R35" s="421"/>
      <c r="S35" s="421"/>
      <c r="T35" s="421"/>
      <c r="U35" s="421"/>
      <c r="V35" s="421"/>
      <c r="W35" s="421"/>
      <c r="X35" s="421"/>
      <c r="Y35" s="422"/>
      <c r="Z35" s="417" t="s">
        <v>11</v>
      </c>
      <c r="AA35" s="418"/>
      <c r="AB35" s="418"/>
      <c r="AC35" s="418"/>
      <c r="AD35" s="419"/>
      <c r="AE35" s="26"/>
      <c r="AF35" s="20"/>
    </row>
    <row r="36" spans="1:32" ht="17.100000000000001" customHeight="1">
      <c r="A36" s="20"/>
      <c r="B36" s="26"/>
      <c r="C36" s="411">
        <f>+VLOOKUP($H$14,RESUMEN!$A$11:$AP$600,18,FALSE)</f>
        <v>0</v>
      </c>
      <c r="D36" s="412"/>
      <c r="E36" s="413"/>
      <c r="F36" s="411">
        <f>+VLOOKUP($H$14,RESUMEN!$A$11:$AP$600,35,FALSE)</f>
        <v>0</v>
      </c>
      <c r="G36" s="412"/>
      <c r="H36" s="413"/>
      <c r="I36" s="414" t="s">
        <v>601</v>
      </c>
      <c r="J36" s="415"/>
      <c r="K36" s="415"/>
      <c r="L36" s="416"/>
      <c r="M36" s="420" t="s">
        <v>602</v>
      </c>
      <c r="N36" s="421"/>
      <c r="O36" s="421"/>
      <c r="P36" s="421"/>
      <c r="Q36" s="421"/>
      <c r="R36" s="421"/>
      <c r="S36" s="421"/>
      <c r="T36" s="421"/>
      <c r="U36" s="421"/>
      <c r="V36" s="421"/>
      <c r="W36" s="421"/>
      <c r="X36" s="421"/>
      <c r="Y36" s="422"/>
      <c r="Z36" s="417" t="s">
        <v>18</v>
      </c>
      <c r="AA36" s="418"/>
      <c r="AB36" s="418"/>
      <c r="AC36" s="418"/>
      <c r="AD36" s="419"/>
      <c r="AE36" s="26"/>
      <c r="AF36" s="20"/>
    </row>
    <row r="37" spans="1:32" ht="17.100000000000001" customHeight="1">
      <c r="A37" s="20"/>
      <c r="B37" s="26"/>
      <c r="C37" s="411">
        <f>+VLOOKUP($H$14,RESUMEN!$A$11:$AP$600,19,FALSE)+VLOOKUP($H$14,RESUMEN!$A$11:$AP$600,20,FALSE)</f>
        <v>0</v>
      </c>
      <c r="D37" s="412"/>
      <c r="E37" s="413"/>
      <c r="F37" s="411">
        <f>+VLOOKUP($H$14,RESUMEN!$A$11:$AP$600,36,FALSE)</f>
        <v>0</v>
      </c>
      <c r="G37" s="412"/>
      <c r="H37" s="413"/>
      <c r="I37" s="414" t="s">
        <v>639</v>
      </c>
      <c r="J37" s="415"/>
      <c r="K37" s="415"/>
      <c r="L37" s="416"/>
      <c r="M37" s="420" t="s">
        <v>641</v>
      </c>
      <c r="N37" s="421"/>
      <c r="O37" s="421"/>
      <c r="P37" s="421"/>
      <c r="Q37" s="421"/>
      <c r="R37" s="421"/>
      <c r="S37" s="421"/>
      <c r="T37" s="421"/>
      <c r="U37" s="421"/>
      <c r="V37" s="421"/>
      <c r="W37" s="421"/>
      <c r="X37" s="421"/>
      <c r="Y37" s="422"/>
      <c r="Z37" s="417" t="s">
        <v>18</v>
      </c>
      <c r="AA37" s="418"/>
      <c r="AB37" s="418"/>
      <c r="AC37" s="418"/>
      <c r="AD37" s="419"/>
      <c r="AE37" s="26"/>
      <c r="AF37" s="20"/>
    </row>
    <row r="38" spans="1:32" ht="17.100000000000001" customHeight="1">
      <c r="A38" s="20"/>
      <c r="B38" s="26"/>
      <c r="C38" s="411">
        <f>+VLOOKUP($H$14,RESUMEN!$A$11:$AP$600,21,FALSE)</f>
        <v>0</v>
      </c>
      <c r="D38" s="412"/>
      <c r="E38" s="413"/>
      <c r="F38" s="411">
        <f>+VLOOKUP($H$14,RESUMEN!$A$11:$AP$600,37,FALSE)</f>
        <v>0</v>
      </c>
      <c r="G38" s="412"/>
      <c r="H38" s="413"/>
      <c r="I38" s="414" t="s">
        <v>19</v>
      </c>
      <c r="J38" s="415"/>
      <c r="K38" s="415"/>
      <c r="L38" s="416"/>
      <c r="M38" s="420" t="s">
        <v>604</v>
      </c>
      <c r="N38" s="421"/>
      <c r="O38" s="421"/>
      <c r="P38" s="421"/>
      <c r="Q38" s="421"/>
      <c r="R38" s="421"/>
      <c r="S38" s="421"/>
      <c r="T38" s="421"/>
      <c r="U38" s="421"/>
      <c r="V38" s="421"/>
      <c r="W38" s="421"/>
      <c r="X38" s="421"/>
      <c r="Y38" s="422"/>
      <c r="Z38" s="417" t="s">
        <v>11</v>
      </c>
      <c r="AA38" s="418"/>
      <c r="AB38" s="418"/>
      <c r="AC38" s="418"/>
      <c r="AD38" s="419"/>
      <c r="AE38" s="26"/>
      <c r="AF38" s="20"/>
    </row>
    <row r="39" spans="1:32" ht="17.100000000000001" customHeight="1">
      <c r="A39" s="20"/>
      <c r="B39" s="26"/>
      <c r="C39" s="411">
        <f>+VLOOKUP($H$14,RESUMEN!$A$11:$AP$600,22,FALSE)</f>
        <v>0</v>
      </c>
      <c r="D39" s="412"/>
      <c r="E39" s="413"/>
      <c r="F39" s="411">
        <f>+VLOOKUP($H$14,RESUMEN!$A$11:$AP$600,38,FALSE)</f>
        <v>0</v>
      </c>
      <c r="G39" s="412"/>
      <c r="H39" s="413"/>
      <c r="I39" s="414" t="s">
        <v>20</v>
      </c>
      <c r="J39" s="415"/>
      <c r="K39" s="415"/>
      <c r="L39" s="416"/>
      <c r="M39" s="420" t="s">
        <v>21</v>
      </c>
      <c r="N39" s="421"/>
      <c r="O39" s="421"/>
      <c r="P39" s="421"/>
      <c r="Q39" s="421"/>
      <c r="R39" s="421"/>
      <c r="S39" s="421"/>
      <c r="T39" s="421"/>
      <c r="U39" s="421"/>
      <c r="V39" s="421"/>
      <c r="W39" s="421"/>
      <c r="X39" s="421"/>
      <c r="Y39" s="422"/>
      <c r="Z39" s="417" t="s">
        <v>11</v>
      </c>
      <c r="AA39" s="418"/>
      <c r="AB39" s="418"/>
      <c r="AC39" s="418"/>
      <c r="AD39" s="419"/>
      <c r="AE39" s="26"/>
      <c r="AF39" s="20"/>
    </row>
    <row r="40" spans="1:32" ht="17.100000000000001" customHeight="1">
      <c r="A40" s="20"/>
      <c r="B40" s="26"/>
      <c r="C40" s="411">
        <v>0</v>
      </c>
      <c r="D40" s="412"/>
      <c r="E40" s="413"/>
      <c r="F40" s="411">
        <f>+VLOOKUP($H$14,RESUMEN!$A$11:$AP$600,39,FALSE)</f>
        <v>0</v>
      </c>
      <c r="G40" s="412"/>
      <c r="H40" s="413"/>
      <c r="I40" s="414" t="s">
        <v>22</v>
      </c>
      <c r="J40" s="415"/>
      <c r="K40" s="415"/>
      <c r="L40" s="416"/>
      <c r="M40" s="420" t="s">
        <v>23</v>
      </c>
      <c r="N40" s="421"/>
      <c r="O40" s="421"/>
      <c r="P40" s="421"/>
      <c r="Q40" s="421"/>
      <c r="R40" s="421"/>
      <c r="S40" s="421"/>
      <c r="T40" s="421"/>
      <c r="U40" s="421"/>
      <c r="V40" s="421"/>
      <c r="W40" s="421"/>
      <c r="X40" s="421"/>
      <c r="Y40" s="422"/>
      <c r="Z40" s="417" t="s">
        <v>18</v>
      </c>
      <c r="AA40" s="418"/>
      <c r="AB40" s="418"/>
      <c r="AC40" s="418"/>
      <c r="AD40" s="419"/>
      <c r="AE40" s="26"/>
      <c r="AF40" s="20"/>
    </row>
    <row r="41" spans="1:32" ht="17.100000000000001" customHeight="1">
      <c r="A41" s="20"/>
      <c r="B41" s="26"/>
      <c r="C41" s="411">
        <f>+VLOOKUP($H$14,RESUMEN!$A$11:$AP$600,23,FALSE)</f>
        <v>0</v>
      </c>
      <c r="D41" s="412"/>
      <c r="E41" s="413"/>
      <c r="F41" s="411">
        <f>+VLOOKUP($H$14,RESUMEN!$A$11:$AP$600,40,FALSE)</f>
        <v>0</v>
      </c>
      <c r="G41" s="412"/>
      <c r="H41" s="413"/>
      <c r="I41" s="414" t="s">
        <v>1600</v>
      </c>
      <c r="J41" s="415"/>
      <c r="K41" s="415"/>
      <c r="L41" s="416"/>
      <c r="M41" s="420" t="s">
        <v>1601</v>
      </c>
      <c r="N41" s="421"/>
      <c r="O41" s="421"/>
      <c r="P41" s="421"/>
      <c r="Q41" s="421"/>
      <c r="R41" s="421"/>
      <c r="S41" s="421"/>
      <c r="T41" s="421"/>
      <c r="U41" s="421"/>
      <c r="V41" s="421"/>
      <c r="W41" s="421"/>
      <c r="X41" s="421"/>
      <c r="Y41" s="422"/>
      <c r="Z41" s="417" t="s">
        <v>9</v>
      </c>
      <c r="AA41" s="418"/>
      <c r="AB41" s="418"/>
      <c r="AC41" s="418"/>
      <c r="AD41" s="419"/>
      <c r="AE41" s="26"/>
      <c r="AF41" s="20"/>
    </row>
    <row r="42" spans="1:32" ht="27" customHeight="1">
      <c r="A42" s="20"/>
      <c r="B42" s="26"/>
      <c r="C42" s="411">
        <f>+VLOOKUP($H$14,RESUMEN!$A$11:$AP$600,24,FALSE)</f>
        <v>0</v>
      </c>
      <c r="D42" s="412"/>
      <c r="E42" s="413"/>
      <c r="F42" s="411">
        <v>0</v>
      </c>
      <c r="G42" s="412"/>
      <c r="H42" s="413"/>
      <c r="I42" s="414" t="s">
        <v>594</v>
      </c>
      <c r="J42" s="415"/>
      <c r="K42" s="415"/>
      <c r="L42" s="416"/>
      <c r="M42" s="420" t="s">
        <v>1482</v>
      </c>
      <c r="N42" s="421"/>
      <c r="O42" s="421"/>
      <c r="P42" s="421"/>
      <c r="Q42" s="421"/>
      <c r="R42" s="421"/>
      <c r="S42" s="421"/>
      <c r="T42" s="421"/>
      <c r="U42" s="421"/>
      <c r="V42" s="421"/>
      <c r="W42" s="421"/>
      <c r="X42" s="421"/>
      <c r="Y42" s="422"/>
      <c r="Z42" s="449" t="s">
        <v>690</v>
      </c>
      <c r="AA42" s="450"/>
      <c r="AB42" s="450"/>
      <c r="AC42" s="450"/>
      <c r="AD42" s="451"/>
      <c r="AE42" s="26"/>
      <c r="AF42" s="20"/>
    </row>
    <row r="43" spans="1:32" ht="25.5" customHeight="1">
      <c r="A43" s="20"/>
      <c r="B43" s="26"/>
      <c r="C43" s="411">
        <f>+VLOOKUP($H$14,RESUMEN!$A$11:$AP$600,25,FALSE)</f>
        <v>0</v>
      </c>
      <c r="D43" s="412"/>
      <c r="E43" s="413"/>
      <c r="F43" s="411">
        <f>+VLOOKUP($H$14,RESUMEN!$A$11:$AP$600,42,FALSE)</f>
        <v>0</v>
      </c>
      <c r="G43" s="412"/>
      <c r="H43" s="413"/>
      <c r="I43" s="414" t="s">
        <v>678</v>
      </c>
      <c r="J43" s="415"/>
      <c r="K43" s="415"/>
      <c r="L43" s="416"/>
      <c r="M43" s="420" t="s">
        <v>679</v>
      </c>
      <c r="N43" s="421"/>
      <c r="O43" s="421"/>
      <c r="P43" s="421"/>
      <c r="Q43" s="421"/>
      <c r="R43" s="421"/>
      <c r="S43" s="421"/>
      <c r="T43" s="421"/>
      <c r="U43" s="421"/>
      <c r="V43" s="421"/>
      <c r="W43" s="421"/>
      <c r="X43" s="421"/>
      <c r="Y43" s="422"/>
      <c r="Z43" s="449" t="s">
        <v>690</v>
      </c>
      <c r="AA43" s="450"/>
      <c r="AB43" s="450"/>
      <c r="AC43" s="450"/>
      <c r="AD43" s="451"/>
      <c r="AE43" s="26"/>
      <c r="AF43" s="20"/>
    </row>
    <row r="44" spans="1:32" ht="17.100000000000001" customHeight="1">
      <c r="A44" s="20"/>
      <c r="B44" s="26"/>
      <c r="C44" s="411">
        <f>+VLOOKUP($H$14,RESUMEN!$A$11:$AP$600,6,FALSE)</f>
        <v>0</v>
      </c>
      <c r="D44" s="412"/>
      <c r="E44" s="413"/>
      <c r="F44" s="411">
        <v>0</v>
      </c>
      <c r="G44" s="412"/>
      <c r="H44" s="413"/>
      <c r="I44" s="414" t="s">
        <v>25</v>
      </c>
      <c r="J44" s="415"/>
      <c r="K44" s="415"/>
      <c r="L44" s="416"/>
      <c r="M44" s="420" t="s">
        <v>27</v>
      </c>
      <c r="N44" s="421"/>
      <c r="O44" s="421"/>
      <c r="P44" s="421"/>
      <c r="Q44" s="421"/>
      <c r="R44" s="421"/>
      <c r="S44" s="421"/>
      <c r="T44" s="421"/>
      <c r="U44" s="421"/>
      <c r="V44" s="421"/>
      <c r="W44" s="421"/>
      <c r="X44" s="421"/>
      <c r="Y44" s="422"/>
      <c r="Z44" s="417" t="s">
        <v>18</v>
      </c>
      <c r="AA44" s="418"/>
      <c r="AB44" s="418"/>
      <c r="AC44" s="418"/>
      <c r="AD44" s="419"/>
      <c r="AE44" s="26"/>
      <c r="AF44" s="20"/>
    </row>
    <row r="45" spans="1:32" ht="17.100000000000001" customHeight="1">
      <c r="A45" s="20"/>
      <c r="B45" s="26"/>
      <c r="C45" s="411">
        <f>+VLOOKUP($H$14,RESUMEN!$A$11:$AP$600,4,FALSE)+VLOOKUP($H$14,RESUMEN!$A$11:$AP$600,5,FALSE)</f>
        <v>0</v>
      </c>
      <c r="D45" s="412"/>
      <c r="E45" s="413"/>
      <c r="F45" s="411">
        <f>+VLOOKUP($H$14,RESUMEN!$A$11:$AP$600,26,FALSE)+VLOOKUP($H$14,RESUMEN!$A$11:$AP$600,27,FALSE)</f>
        <v>0</v>
      </c>
      <c r="G45" s="412"/>
      <c r="H45" s="413"/>
      <c r="I45" s="414" t="s">
        <v>26</v>
      </c>
      <c r="J45" s="415"/>
      <c r="K45" s="415"/>
      <c r="L45" s="416"/>
      <c r="M45" s="420" t="s">
        <v>28</v>
      </c>
      <c r="N45" s="421"/>
      <c r="O45" s="421"/>
      <c r="P45" s="421"/>
      <c r="Q45" s="421"/>
      <c r="R45" s="421"/>
      <c r="S45" s="421"/>
      <c r="T45" s="421"/>
      <c r="U45" s="421"/>
      <c r="V45" s="421"/>
      <c r="W45" s="421"/>
      <c r="X45" s="421"/>
      <c r="Y45" s="422"/>
      <c r="Z45" s="417" t="s">
        <v>18</v>
      </c>
      <c r="AA45" s="418"/>
      <c r="AB45" s="418"/>
      <c r="AC45" s="418"/>
      <c r="AD45" s="419"/>
      <c r="AE45" s="26"/>
      <c r="AF45" s="20"/>
    </row>
    <row r="46" spans="1:32" ht="10.5" customHeight="1">
      <c r="A46" s="20"/>
      <c r="B46" s="20"/>
      <c r="C46" s="184"/>
      <c r="D46" s="184"/>
      <c r="E46" s="184"/>
      <c r="F46" s="184"/>
      <c r="G46" s="184"/>
      <c r="H46" s="184"/>
      <c r="I46" s="20"/>
      <c r="J46" s="20"/>
      <c r="K46" s="20"/>
      <c r="L46" s="20"/>
      <c r="M46" s="20"/>
      <c r="N46" s="20"/>
      <c r="O46" s="20"/>
      <c r="P46" s="20"/>
      <c r="Q46" s="20"/>
      <c r="R46" s="20"/>
      <c r="S46" s="20"/>
      <c r="T46" s="20"/>
      <c r="U46" s="20"/>
      <c r="V46" s="20"/>
      <c r="W46" s="20"/>
      <c r="X46" s="20"/>
      <c r="Y46" s="20"/>
      <c r="Z46" s="20"/>
      <c r="AA46" s="20"/>
      <c r="AB46" s="20"/>
      <c r="AC46" s="20"/>
      <c r="AD46" s="20"/>
      <c r="AE46" s="20"/>
      <c r="AF46" s="20"/>
    </row>
    <row r="47" spans="1:32" ht="16.5" customHeight="1">
      <c r="A47" s="20"/>
      <c r="B47" s="25" t="s">
        <v>1410</v>
      </c>
      <c r="C47" s="184"/>
      <c r="D47" s="184"/>
      <c r="E47" s="184"/>
      <c r="F47" s="184"/>
      <c r="G47" s="184"/>
      <c r="H47" s="184"/>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4.5" customHeight="1">
      <c r="A48" s="20"/>
      <c r="B48" s="25"/>
      <c r="C48" s="184"/>
      <c r="D48" s="184"/>
      <c r="E48" s="184"/>
      <c r="F48" s="184"/>
      <c r="G48" s="184"/>
      <c r="H48" s="184"/>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30.75" customHeight="1">
      <c r="A49" s="20"/>
      <c r="B49" s="20"/>
      <c r="C49" s="395" t="s">
        <v>1402</v>
      </c>
      <c r="D49" s="395"/>
      <c r="E49" s="395"/>
      <c r="F49" s="395"/>
      <c r="G49" s="395"/>
      <c r="H49" s="395"/>
      <c r="I49" s="396" t="s">
        <v>1403</v>
      </c>
      <c r="J49" s="396"/>
      <c r="K49" s="396"/>
      <c r="L49" s="396"/>
      <c r="M49" s="395" t="s">
        <v>1372</v>
      </c>
      <c r="N49" s="395"/>
      <c r="O49" s="395"/>
      <c r="P49" s="395"/>
      <c r="Q49" s="395"/>
      <c r="R49" s="395"/>
      <c r="S49" s="395"/>
      <c r="T49" s="395"/>
      <c r="U49" s="395"/>
      <c r="V49" s="395"/>
      <c r="W49" s="395"/>
      <c r="X49" s="395"/>
      <c r="Y49" s="395"/>
      <c r="Z49" s="20"/>
      <c r="AA49" s="20"/>
      <c r="AB49" s="20"/>
      <c r="AC49" s="20"/>
      <c r="AD49" s="20"/>
      <c r="AE49" s="20"/>
      <c r="AF49" s="20"/>
    </row>
    <row r="50" spans="1:32" ht="16.5" customHeight="1">
      <c r="A50" s="20"/>
      <c r="B50" s="20"/>
      <c r="C50" s="397" t="str">
        <f>+IFERROR(VLOOKUP($H$14,Contactos!A4:E544,3,FALSE),"")</f>
        <v/>
      </c>
      <c r="D50" s="397"/>
      <c r="E50" s="397"/>
      <c r="F50" s="397"/>
      <c r="G50" s="397"/>
      <c r="H50" s="397"/>
      <c r="I50" s="398" t="str">
        <f>+IFERROR(VLOOKUP($H$14,Contactos!A4:E544,4,FALSE),"")</f>
        <v/>
      </c>
      <c r="J50" s="399"/>
      <c r="K50" s="399"/>
      <c r="L50" s="400"/>
      <c r="M50" s="398" t="str">
        <f>+IFERROR(VLOOKUP($H$14,Contactos!A4:E544,5,FALSE),"")</f>
        <v/>
      </c>
      <c r="N50" s="399"/>
      <c r="O50" s="399"/>
      <c r="P50" s="399"/>
      <c r="Q50" s="399"/>
      <c r="R50" s="399"/>
      <c r="S50" s="399"/>
      <c r="T50" s="399"/>
      <c r="U50" s="399"/>
      <c r="V50" s="399"/>
      <c r="W50" s="399"/>
      <c r="X50" s="399"/>
      <c r="Y50" s="400"/>
      <c r="Z50" s="20"/>
      <c r="AA50" s="20"/>
      <c r="AB50" s="20"/>
      <c r="AC50" s="20"/>
      <c r="AD50" s="20"/>
      <c r="AE50" s="20"/>
      <c r="AF50" s="20"/>
    </row>
    <row r="51" spans="1:32" ht="6.75" customHeight="1" thickBot="1">
      <c r="A51" s="3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34"/>
    </row>
    <row r="52" spans="1:32" ht="15.75">
      <c r="A52" s="34"/>
      <c r="B52" s="402" t="s">
        <v>1259</v>
      </c>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4"/>
      <c r="AF52" s="34"/>
    </row>
    <row r="53" spans="1:32" ht="15.75" customHeight="1">
      <c r="A53" s="34"/>
      <c r="B53" s="405"/>
      <c r="C53" s="406"/>
      <c r="D53" s="406"/>
      <c r="E53" s="406"/>
      <c r="F53" s="406"/>
      <c r="G53" s="406"/>
      <c r="H53" s="406"/>
      <c r="I53" s="406"/>
      <c r="J53" s="406"/>
      <c r="K53" s="406"/>
      <c r="L53" s="406"/>
      <c r="M53" s="406"/>
      <c r="N53" s="406"/>
      <c r="O53" s="406"/>
      <c r="P53" s="406"/>
      <c r="Q53" s="406"/>
      <c r="R53" s="406"/>
      <c r="S53" s="406"/>
      <c r="T53" s="406"/>
      <c r="U53" s="406"/>
      <c r="V53" s="406"/>
      <c r="W53" s="406"/>
      <c r="X53" s="406"/>
      <c r="Y53" s="406"/>
      <c r="Z53" s="406"/>
      <c r="AA53" s="406"/>
      <c r="AB53" s="406"/>
      <c r="AC53" s="406"/>
      <c r="AD53" s="406"/>
      <c r="AE53" s="407"/>
      <c r="AF53" s="34"/>
    </row>
    <row r="54" spans="1:32" ht="16.5" thickBot="1">
      <c r="A54" s="34"/>
      <c r="B54" s="408"/>
      <c r="C54" s="409"/>
      <c r="D54" s="409"/>
      <c r="E54" s="409"/>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10"/>
      <c r="AF54" s="34"/>
    </row>
    <row r="55" spans="1:32" ht="12"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row>
    <row r="56" spans="1:32" ht="14.25" customHeight="1">
      <c r="A56" s="20"/>
      <c r="B56" s="27" t="s">
        <v>1476</v>
      </c>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0"/>
    </row>
    <row r="57" spans="1:32" ht="14.25" customHeight="1">
      <c r="A57" s="20"/>
      <c r="B57" s="2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34"/>
      <c r="B58" s="36"/>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4"/>
    </row>
    <row r="59" spans="1:32" ht="10.5" customHeight="1">
      <c r="A59" s="193" t="s">
        <v>1262</v>
      </c>
      <c r="B59" s="184"/>
      <c r="C59" s="184"/>
      <c r="F59" s="184"/>
      <c r="G59" s="184"/>
      <c r="H59" s="184"/>
      <c r="I59" s="20"/>
      <c r="J59" s="20"/>
      <c r="K59" s="20"/>
      <c r="L59" s="20"/>
      <c r="M59" s="20"/>
      <c r="N59" s="20"/>
      <c r="O59" s="20"/>
      <c r="P59" s="20"/>
      <c r="Q59" s="20"/>
      <c r="R59" s="20"/>
      <c r="S59" s="20"/>
      <c r="T59" s="20"/>
      <c r="U59" s="20"/>
      <c r="V59" s="20"/>
      <c r="W59" s="20"/>
      <c r="X59" s="20"/>
      <c r="Y59" s="20"/>
      <c r="Z59" s="20"/>
      <c r="AA59" s="20"/>
      <c r="AB59" s="20"/>
      <c r="AC59" s="20"/>
      <c r="AD59" s="20"/>
      <c r="AE59" s="20"/>
      <c r="AF59" s="20"/>
    </row>
    <row r="60" spans="1:32" ht="10.5" customHeight="1">
      <c r="A60" s="194"/>
      <c r="B60" s="195" t="s">
        <v>1263</v>
      </c>
      <c r="C60" s="196"/>
      <c r="D60" s="196"/>
      <c r="E60" s="196"/>
      <c r="F60" s="196"/>
      <c r="G60" s="196"/>
      <c r="H60" s="196"/>
      <c r="J60" s="196"/>
      <c r="K60" s="196"/>
      <c r="L60" s="196"/>
      <c r="M60" s="196"/>
      <c r="N60" s="196"/>
      <c r="O60" s="196"/>
      <c r="P60" s="196"/>
      <c r="Q60" s="20"/>
      <c r="R60" s="20"/>
      <c r="S60" s="20"/>
      <c r="T60" s="20"/>
      <c r="U60" s="20"/>
      <c r="V60" s="20"/>
      <c r="W60" s="20"/>
      <c r="X60" s="20"/>
      <c r="Y60" s="20"/>
      <c r="Z60" s="20"/>
      <c r="AA60" s="20"/>
      <c r="AB60" s="20"/>
      <c r="AC60" s="20"/>
      <c r="AD60" s="20"/>
      <c r="AE60" s="20"/>
      <c r="AF60" s="20"/>
    </row>
    <row r="61" spans="1:32" ht="10.5" customHeight="1">
      <c r="A61" s="194"/>
      <c r="B61" s="196" t="s">
        <v>1264</v>
      </c>
      <c r="C61" s="196"/>
      <c r="D61" s="196"/>
      <c r="E61" s="196"/>
      <c r="F61" s="196"/>
      <c r="G61" s="196"/>
      <c r="H61" s="196"/>
      <c r="I61" s="196"/>
      <c r="K61" s="196"/>
      <c r="L61" s="196"/>
      <c r="M61" s="196"/>
      <c r="N61" s="20"/>
      <c r="O61" s="20"/>
      <c r="P61" s="20"/>
      <c r="Q61" s="20"/>
      <c r="R61" s="20"/>
      <c r="S61" s="20"/>
      <c r="T61" s="20"/>
      <c r="U61" s="20"/>
      <c r="V61" s="20"/>
      <c r="W61" s="20"/>
      <c r="X61" s="20"/>
      <c r="Y61" s="20"/>
      <c r="Z61" s="20"/>
      <c r="AA61" s="20"/>
      <c r="AB61" s="20"/>
      <c r="AC61" s="20"/>
      <c r="AD61" s="20"/>
      <c r="AE61" s="20"/>
      <c r="AF61" s="20"/>
    </row>
    <row r="62" spans="1:32" ht="14.25" customHeight="1">
      <c r="A62" s="34"/>
      <c r="B62" s="36"/>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4"/>
    </row>
    <row r="63" spans="1:32" ht="4.5" customHeight="1">
      <c r="A63" s="3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10.5" customHeight="1">
      <c r="A64" s="34"/>
      <c r="B64" s="37"/>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0">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Z27:AD27"/>
    <mergeCell ref="M31:Y31"/>
    <mergeCell ref="M29:Y29"/>
    <mergeCell ref="F27:H27"/>
    <mergeCell ref="Z26:AD26"/>
    <mergeCell ref="I27:L27"/>
    <mergeCell ref="I28:L28"/>
    <mergeCell ref="M28:Y28"/>
    <mergeCell ref="Z28:AD28"/>
    <mergeCell ref="Z30:AD30"/>
    <mergeCell ref="I32:L32"/>
    <mergeCell ref="M32:Y32"/>
    <mergeCell ref="C35:E35"/>
    <mergeCell ref="F35:H35"/>
    <mergeCell ref="M33:Y33"/>
    <mergeCell ref="M34:Y34"/>
    <mergeCell ref="C26:E26"/>
    <mergeCell ref="F26:H26"/>
    <mergeCell ref="I26:L26"/>
    <mergeCell ref="F30:H30"/>
    <mergeCell ref="F31:H31"/>
    <mergeCell ref="M26:Y26"/>
    <mergeCell ref="M27:Y27"/>
    <mergeCell ref="C30:E30"/>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C49:H49"/>
    <mergeCell ref="I49:L49"/>
    <mergeCell ref="M49:Y49"/>
    <mergeCell ref="C50:H50"/>
    <mergeCell ref="I50:L50"/>
    <mergeCell ref="M50:Y50"/>
    <mergeCell ref="F12:AD13"/>
    <mergeCell ref="B19:AE21"/>
    <mergeCell ref="C29:E29"/>
    <mergeCell ref="F29:H29"/>
    <mergeCell ref="I33:L33"/>
    <mergeCell ref="C25:E25"/>
    <mergeCell ref="Z25:AD25"/>
    <mergeCell ref="F25:H25"/>
    <mergeCell ref="M25:Y25"/>
    <mergeCell ref="I25:L25"/>
    <mergeCell ref="C28:E28"/>
    <mergeCell ref="F28:H28"/>
    <mergeCell ref="M30:Y30"/>
    <mergeCell ref="C27:E27"/>
    <mergeCell ref="Z29:AD29"/>
    <mergeCell ref="Z31:AD31"/>
    <mergeCell ref="C32:E32"/>
    <mergeCell ref="F32:H32"/>
  </mergeCells>
  <hyperlinks>
    <hyperlink ref="C25:E25" location="'CUT MN'!A1" display="'CUT MN'!A1" xr:uid="{00000000-0004-0000-0000-000002000000}"/>
    <hyperlink ref="C26:E45" location="'CUT MN'!A1" display="'CUT MN'!A1" xr:uid="{4D750058-CA12-4809-8752-CF124E037F47}"/>
    <hyperlink ref="F25:H25" location="'CUT MN'!A1" display="'CUT MN'!A1" xr:uid="{E5A51622-A141-4A3F-A802-19B21125C969}"/>
    <hyperlink ref="F45:H45" location="'TRL ME'!A1" display="'TRL ME'!A1" xr:uid="{3BDFD218-D02D-4E68-874D-BAA999AD10D2}"/>
    <hyperlink ref="F41:H41" location="'CUT ME'!A1" display="'CUT ME'!A1" xr:uid="{8742B2C5-6E2C-483C-8B82-40CE34991D85}"/>
    <hyperlink ref="F26:H31" location="'CUT ME'!A1" display="'CUT ME'!A1" xr:uid="{F995E507-3555-4D03-B203-B7EAE44CA545}"/>
    <hyperlink ref="C44:E44" location="CDI!A1" display="CDI!A1" xr:uid="{7EF47824-32AD-40EF-A118-723D92FD86AC}"/>
    <hyperlink ref="C43:E43" location="'TCR MN'!A1" display="'TCR MN'!A1" xr:uid="{39059867-D9F9-4863-81D4-C4BE9314E045}"/>
    <hyperlink ref="C45:E45" location="'TRL MN'!A1" display="'TRL MN'!A1" xr:uid="{9B83CB47-AFAA-4B00-BB82-27578064DC73}"/>
    <hyperlink ref="F43:H43" location="'TCR ME'!A1" display="'TCR ME'!A1" xr:uid="{1C6E9B0B-E892-42DC-AC2B-F05D1EB625F2}"/>
    <hyperlink ref="F33:H42" location="'CUT ME'!A1" display="'CUT ME'!A1" xr:uid="{F113D5EE-355C-453E-876B-31CB44E9D38D}"/>
    <hyperlink ref="C32:E32" location="'COB &amp; CVD_AUTO'!A1" display="'COB &amp; CVD_AUTO'!A1" xr:uid="{23ADFF9E-EFA1-4FFF-9677-20E250D706F8}"/>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139" zoomScale="175" zoomScaleNormal="175" workbookViewId="0">
      <selection activeCell="C145" sqref="C145:C146"/>
    </sheetView>
  </sheetViews>
  <sheetFormatPr baseColWidth="10"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7" t="s">
        <v>34</v>
      </c>
      <c r="B2" s="258" t="str">
        <f>UPPER(C2)</f>
        <v>DESCRIPCIÓN</v>
      </c>
      <c r="C2" s="258" t="s">
        <v>2</v>
      </c>
      <c r="D2" s="258" t="s">
        <v>1323</v>
      </c>
      <c r="E2" s="258" t="s">
        <v>1318</v>
      </c>
    </row>
    <row r="3" spans="1:5">
      <c r="A3" s="313">
        <v>6</v>
      </c>
      <c r="B3" s="314" t="s">
        <v>694</v>
      </c>
      <c r="C3" s="314" t="s">
        <v>37</v>
      </c>
      <c r="D3" s="6" t="s">
        <v>644</v>
      </c>
      <c r="E3" s="6" t="s">
        <v>1347</v>
      </c>
    </row>
    <row r="4" spans="1:5">
      <c r="A4" s="313">
        <v>10</v>
      </c>
      <c r="B4" s="314" t="s">
        <v>695</v>
      </c>
      <c r="C4" s="314" t="s">
        <v>38</v>
      </c>
      <c r="D4" s="6" t="s">
        <v>671</v>
      </c>
      <c r="E4" s="6" t="s">
        <v>1347</v>
      </c>
    </row>
    <row r="5" spans="1:5">
      <c r="A5" s="313">
        <v>15</v>
      </c>
      <c r="B5" s="314" t="s">
        <v>696</v>
      </c>
      <c r="C5" s="314" t="s">
        <v>39</v>
      </c>
      <c r="D5" s="6" t="s">
        <v>646</v>
      </c>
      <c r="E5" s="6" t="s">
        <v>1347</v>
      </c>
    </row>
    <row r="6" spans="1:5">
      <c r="A6" s="313">
        <v>16</v>
      </c>
      <c r="B6" s="314" t="s">
        <v>1404</v>
      </c>
      <c r="C6" s="314" t="s">
        <v>40</v>
      </c>
      <c r="D6" s="6" t="s">
        <v>647</v>
      </c>
      <c r="E6" s="6" t="s">
        <v>1347</v>
      </c>
    </row>
    <row r="7" spans="1:5">
      <c r="A7" s="313">
        <v>20</v>
      </c>
      <c r="B7" s="314" t="s">
        <v>697</v>
      </c>
      <c r="C7" s="314" t="s">
        <v>41</v>
      </c>
      <c r="D7" s="6" t="s">
        <v>645</v>
      </c>
      <c r="E7" s="6" t="s">
        <v>1347</v>
      </c>
    </row>
    <row r="8" spans="1:5">
      <c r="A8" s="313">
        <v>25</v>
      </c>
      <c r="B8" s="314" t="s">
        <v>698</v>
      </c>
      <c r="C8" s="314" t="s">
        <v>42</v>
      </c>
      <c r="D8" s="6" t="s">
        <v>647</v>
      </c>
      <c r="E8" s="6" t="s">
        <v>1347</v>
      </c>
    </row>
    <row r="9" spans="1:5">
      <c r="A9" s="313">
        <v>30</v>
      </c>
      <c r="B9" s="314" t="s">
        <v>699</v>
      </c>
      <c r="C9" s="314" t="s">
        <v>642</v>
      </c>
      <c r="D9" s="6" t="s">
        <v>646</v>
      </c>
      <c r="E9" s="6" t="s">
        <v>1347</v>
      </c>
    </row>
    <row r="10" spans="1:5">
      <c r="A10" s="313">
        <v>35</v>
      </c>
      <c r="B10" s="314" t="s">
        <v>700</v>
      </c>
      <c r="C10" s="314" t="s">
        <v>43</v>
      </c>
      <c r="D10" s="6" t="s">
        <v>648</v>
      </c>
      <c r="E10" s="6" t="s">
        <v>1347</v>
      </c>
    </row>
    <row r="11" spans="1:5">
      <c r="A11" s="313">
        <v>41</v>
      </c>
      <c r="B11" s="314" t="s">
        <v>701</v>
      </c>
      <c r="C11" s="314" t="s">
        <v>44</v>
      </c>
      <c r="D11" s="6" t="s">
        <v>645</v>
      </c>
      <c r="E11" s="6" t="s">
        <v>1347</v>
      </c>
    </row>
    <row r="12" spans="1:5">
      <c r="A12" s="313">
        <v>46</v>
      </c>
      <c r="B12" s="314" t="s">
        <v>1382</v>
      </c>
      <c r="C12" s="314" t="s">
        <v>1380</v>
      </c>
      <c r="D12" s="6" t="s">
        <v>649</v>
      </c>
      <c r="E12" s="6" t="s">
        <v>1347</v>
      </c>
    </row>
    <row r="13" spans="1:5">
      <c r="A13" s="313">
        <v>47</v>
      </c>
      <c r="B13" s="314" t="s">
        <v>702</v>
      </c>
      <c r="C13" s="314" t="s">
        <v>45</v>
      </c>
      <c r="D13" s="6" t="s">
        <v>650</v>
      </c>
      <c r="E13" s="6" t="s">
        <v>1347</v>
      </c>
    </row>
    <row r="14" spans="1:5">
      <c r="A14" s="315">
        <v>53</v>
      </c>
      <c r="B14" s="316" t="s">
        <v>1405</v>
      </c>
      <c r="C14" s="316" t="s">
        <v>1385</v>
      </c>
      <c r="D14" s="6" t="s">
        <v>671</v>
      </c>
      <c r="E14" s="6" t="s">
        <v>1347</v>
      </c>
    </row>
    <row r="15" spans="1:5">
      <c r="A15" s="313">
        <v>66</v>
      </c>
      <c r="B15" s="314" t="s">
        <v>703</v>
      </c>
      <c r="C15" s="314" t="s">
        <v>46</v>
      </c>
      <c r="D15" s="6" t="s">
        <v>651</v>
      </c>
      <c r="E15" s="6" t="s">
        <v>1347</v>
      </c>
    </row>
    <row r="16" spans="1:5">
      <c r="A16" s="260">
        <v>70</v>
      </c>
      <c r="B16" s="261" t="s">
        <v>704</v>
      </c>
      <c r="C16" s="261" t="s">
        <v>47</v>
      </c>
      <c r="D16" s="310" t="s">
        <v>651</v>
      </c>
      <c r="E16" s="6" t="s">
        <v>1347</v>
      </c>
    </row>
    <row r="17" spans="1:5">
      <c r="A17" s="313">
        <v>76</v>
      </c>
      <c r="B17" s="314" t="s">
        <v>705</v>
      </c>
      <c r="C17" s="314" t="s">
        <v>48</v>
      </c>
      <c r="D17" s="6" t="s">
        <v>644</v>
      </c>
      <c r="E17" s="6" t="s">
        <v>1347</v>
      </c>
    </row>
    <row r="18" spans="1:5">
      <c r="A18" s="313">
        <v>78</v>
      </c>
      <c r="B18" s="314" t="s">
        <v>1383</v>
      </c>
      <c r="C18" s="314" t="s">
        <v>1381</v>
      </c>
      <c r="D18" s="6" t="s">
        <v>646</v>
      </c>
      <c r="E18" s="6" t="s">
        <v>1347</v>
      </c>
    </row>
    <row r="19" spans="1:5">
      <c r="A19" s="313">
        <v>81</v>
      </c>
      <c r="B19" s="314" t="s">
        <v>706</v>
      </c>
      <c r="C19" s="314" t="s">
        <v>49</v>
      </c>
      <c r="D19" s="6" t="s">
        <v>644</v>
      </c>
      <c r="E19" s="6" t="s">
        <v>1347</v>
      </c>
    </row>
    <row r="20" spans="1:5">
      <c r="A20" s="313">
        <v>86</v>
      </c>
      <c r="B20" s="314" t="s">
        <v>707</v>
      </c>
      <c r="C20" s="314" t="s">
        <v>50</v>
      </c>
      <c r="D20" s="6" t="s">
        <v>647</v>
      </c>
      <c r="E20" s="6" t="s">
        <v>1347</v>
      </c>
    </row>
    <row r="21" spans="1:5">
      <c r="A21" s="313" t="s">
        <v>539</v>
      </c>
      <c r="B21" s="314" t="s">
        <v>540</v>
      </c>
      <c r="C21" s="314" t="s">
        <v>590</v>
      </c>
      <c r="D21" s="6" t="s">
        <v>649</v>
      </c>
      <c r="E21" s="6" t="s">
        <v>1347</v>
      </c>
    </row>
    <row r="22" spans="1:5">
      <c r="A22" s="313" t="s">
        <v>541</v>
      </c>
      <c r="B22" s="314" t="s">
        <v>540</v>
      </c>
      <c r="C22" s="314" t="s">
        <v>590</v>
      </c>
      <c r="D22" s="6" t="s">
        <v>649</v>
      </c>
      <c r="E22" s="6" t="s">
        <v>1347</v>
      </c>
    </row>
    <row r="23" spans="1:5">
      <c r="A23" s="313" t="s">
        <v>542</v>
      </c>
      <c r="B23" s="314" t="s">
        <v>543</v>
      </c>
      <c r="C23" s="314" t="s">
        <v>691</v>
      </c>
      <c r="D23" s="6" t="s">
        <v>650</v>
      </c>
      <c r="E23" s="6" t="s">
        <v>1347</v>
      </c>
    </row>
    <row r="24" spans="1:5">
      <c r="A24" s="313" t="s">
        <v>544</v>
      </c>
      <c r="B24" s="314" t="s">
        <v>545</v>
      </c>
      <c r="C24" s="314" t="s">
        <v>683</v>
      </c>
      <c r="D24" s="6" t="s">
        <v>670</v>
      </c>
      <c r="E24" s="6" t="s">
        <v>1347</v>
      </c>
    </row>
    <row r="25" spans="1:5">
      <c r="A25" s="313" t="s">
        <v>546</v>
      </c>
      <c r="B25" s="314" t="s">
        <v>547</v>
      </c>
      <c r="C25" s="314" t="s">
        <v>1240</v>
      </c>
      <c r="D25" s="6" t="s">
        <v>670</v>
      </c>
      <c r="E25" s="6" t="s">
        <v>1347</v>
      </c>
    </row>
    <row r="26" spans="1:5">
      <c r="A26" s="313">
        <v>108</v>
      </c>
      <c r="B26" s="314" t="s">
        <v>708</v>
      </c>
      <c r="C26" s="314" t="s">
        <v>51</v>
      </c>
      <c r="D26" s="6" t="s">
        <v>648</v>
      </c>
      <c r="E26" s="6" t="s">
        <v>1329</v>
      </c>
    </row>
    <row r="27" spans="1:5">
      <c r="A27" s="313">
        <v>109</v>
      </c>
      <c r="B27" s="314" t="s">
        <v>709</v>
      </c>
      <c r="C27" s="314" t="s">
        <v>614</v>
      </c>
      <c r="D27" s="6" t="s">
        <v>648</v>
      </c>
      <c r="E27" s="6" t="s">
        <v>1329</v>
      </c>
    </row>
    <row r="28" spans="1:5">
      <c r="A28" s="315">
        <v>111</v>
      </c>
      <c r="B28" s="316" t="s">
        <v>710</v>
      </c>
      <c r="C28" s="316" t="s">
        <v>52</v>
      </c>
      <c r="D28" s="6" t="s">
        <v>649</v>
      </c>
      <c r="E28" s="6" t="s">
        <v>1329</v>
      </c>
    </row>
    <row r="29" spans="1:5">
      <c r="A29" s="313">
        <v>112</v>
      </c>
      <c r="B29" s="314" t="s">
        <v>711</v>
      </c>
      <c r="C29" s="314" t="s">
        <v>53</v>
      </c>
      <c r="D29" s="6" t="s">
        <v>649</v>
      </c>
      <c r="E29" s="6" t="s">
        <v>1329</v>
      </c>
    </row>
    <row r="30" spans="1:5">
      <c r="A30" s="313">
        <v>117</v>
      </c>
      <c r="B30" s="316" t="s">
        <v>712</v>
      </c>
      <c r="C30" s="316" t="s">
        <v>54</v>
      </c>
      <c r="D30" s="6" t="s">
        <v>651</v>
      </c>
      <c r="E30" s="6" t="s">
        <v>1329</v>
      </c>
    </row>
    <row r="31" spans="1:5">
      <c r="A31" s="313">
        <v>119</v>
      </c>
      <c r="B31" s="314" t="s">
        <v>713</v>
      </c>
      <c r="C31" s="314" t="s">
        <v>55</v>
      </c>
      <c r="D31" s="6" t="s">
        <v>651</v>
      </c>
      <c r="E31" s="6" t="s">
        <v>1329</v>
      </c>
    </row>
    <row r="32" spans="1:5">
      <c r="A32" s="313">
        <v>124</v>
      </c>
      <c r="B32" s="314" t="s">
        <v>714</v>
      </c>
      <c r="C32" s="314" t="s">
        <v>56</v>
      </c>
      <c r="D32" s="6" t="s">
        <v>648</v>
      </c>
      <c r="E32" s="6" t="s">
        <v>1329</v>
      </c>
    </row>
    <row r="33" spans="1:5">
      <c r="A33" s="313">
        <v>129</v>
      </c>
      <c r="B33" s="314" t="s">
        <v>715</v>
      </c>
      <c r="C33" s="314" t="s">
        <v>57</v>
      </c>
      <c r="D33" s="6" t="s">
        <v>670</v>
      </c>
      <c r="E33" s="6" t="s">
        <v>1329</v>
      </c>
    </row>
    <row r="34" spans="1:5">
      <c r="A34" s="313">
        <v>130</v>
      </c>
      <c r="B34" s="314" t="s">
        <v>716</v>
      </c>
      <c r="C34" s="314" t="s">
        <v>58</v>
      </c>
      <c r="D34" s="6" t="s">
        <v>644</v>
      </c>
      <c r="E34" s="6" t="s">
        <v>1329</v>
      </c>
    </row>
    <row r="35" spans="1:5">
      <c r="A35" s="313">
        <v>132</v>
      </c>
      <c r="B35" s="314" t="s">
        <v>717</v>
      </c>
      <c r="C35" s="314" t="s">
        <v>59</v>
      </c>
      <c r="D35" s="6" t="s">
        <v>645</v>
      </c>
      <c r="E35" s="6" t="s">
        <v>1329</v>
      </c>
    </row>
    <row r="36" spans="1:5">
      <c r="A36" s="313">
        <v>133</v>
      </c>
      <c r="B36" s="314" t="s">
        <v>718</v>
      </c>
      <c r="C36" s="314" t="s">
        <v>60</v>
      </c>
      <c r="D36" s="6" t="s">
        <v>645</v>
      </c>
      <c r="E36" s="6" t="s">
        <v>1329</v>
      </c>
    </row>
    <row r="37" spans="1:5">
      <c r="A37" s="313">
        <v>134</v>
      </c>
      <c r="B37" s="314" t="s">
        <v>719</v>
      </c>
      <c r="C37" s="314" t="s">
        <v>61</v>
      </c>
      <c r="D37" s="6" t="s">
        <v>646</v>
      </c>
      <c r="E37" s="6" t="s">
        <v>1329</v>
      </c>
    </row>
    <row r="38" spans="1:5">
      <c r="A38" s="313">
        <v>137</v>
      </c>
      <c r="B38" s="314" t="s">
        <v>720</v>
      </c>
      <c r="C38" s="314" t="s">
        <v>62</v>
      </c>
      <c r="D38" s="6" t="s">
        <v>645</v>
      </c>
      <c r="E38" s="6" t="s">
        <v>1329</v>
      </c>
    </row>
    <row r="39" spans="1:5">
      <c r="A39" s="313">
        <v>138</v>
      </c>
      <c r="B39" s="314" t="s">
        <v>721</v>
      </c>
      <c r="C39" s="314" t="s">
        <v>63</v>
      </c>
      <c r="D39" s="6" t="s">
        <v>627</v>
      </c>
      <c r="E39" s="6" t="s">
        <v>1331</v>
      </c>
    </row>
    <row r="40" spans="1:5">
      <c r="A40" s="313">
        <v>139</v>
      </c>
      <c r="B40" s="314" t="s">
        <v>722</v>
      </c>
      <c r="C40" s="314" t="s">
        <v>64</v>
      </c>
      <c r="D40" s="6" t="s">
        <v>627</v>
      </c>
      <c r="E40" s="6" t="s">
        <v>1331</v>
      </c>
    </row>
    <row r="41" spans="1:5">
      <c r="A41" s="313">
        <v>140</v>
      </c>
      <c r="B41" s="314" t="s">
        <v>723</v>
      </c>
      <c r="C41" s="314" t="s">
        <v>1280</v>
      </c>
      <c r="D41" s="6" t="s">
        <v>627</v>
      </c>
      <c r="E41" s="6" t="s">
        <v>1331</v>
      </c>
    </row>
    <row r="42" spans="1:5">
      <c r="A42" s="313">
        <v>141</v>
      </c>
      <c r="B42" s="314" t="s">
        <v>724</v>
      </c>
      <c r="C42" s="314" t="s">
        <v>65</v>
      </c>
      <c r="D42" s="6" t="s">
        <v>627</v>
      </c>
      <c r="E42" s="6" t="s">
        <v>1331</v>
      </c>
    </row>
    <row r="43" spans="1:5">
      <c r="A43" s="315">
        <v>142</v>
      </c>
      <c r="B43" s="316" t="s">
        <v>725</v>
      </c>
      <c r="C43" s="316" t="s">
        <v>66</v>
      </c>
      <c r="D43" s="6" t="s">
        <v>627</v>
      </c>
      <c r="E43" s="6" t="s">
        <v>1331</v>
      </c>
    </row>
    <row r="44" spans="1:5">
      <c r="A44" s="313">
        <v>143</v>
      </c>
      <c r="B44" s="314" t="s">
        <v>726</v>
      </c>
      <c r="C44" s="314" t="s">
        <v>67</v>
      </c>
      <c r="D44" s="6" t="s">
        <v>627</v>
      </c>
      <c r="E44" s="6" t="s">
        <v>1331</v>
      </c>
    </row>
    <row r="45" spans="1:5">
      <c r="A45" s="313">
        <v>144</v>
      </c>
      <c r="B45" s="314" t="s">
        <v>727</v>
      </c>
      <c r="C45" s="314" t="s">
        <v>1281</v>
      </c>
      <c r="D45" s="6" t="s">
        <v>627</v>
      </c>
      <c r="E45" s="6" t="s">
        <v>1331</v>
      </c>
    </row>
    <row r="46" spans="1:5">
      <c r="A46" s="313">
        <v>145</v>
      </c>
      <c r="B46" s="314" t="s">
        <v>728</v>
      </c>
      <c r="C46" s="314" t="s">
        <v>68</v>
      </c>
      <c r="D46" s="6" t="s">
        <v>627</v>
      </c>
      <c r="E46" s="6" t="s">
        <v>1331</v>
      </c>
    </row>
    <row r="47" spans="1:5">
      <c r="A47" s="313">
        <v>146</v>
      </c>
      <c r="B47" s="314" t="s">
        <v>729</v>
      </c>
      <c r="C47" s="314" t="s">
        <v>69</v>
      </c>
      <c r="D47" s="6" t="s">
        <v>627</v>
      </c>
      <c r="E47" s="6" t="s">
        <v>1331</v>
      </c>
    </row>
    <row r="48" spans="1:5">
      <c r="A48" s="313">
        <v>147</v>
      </c>
      <c r="B48" s="314" t="s">
        <v>730</v>
      </c>
      <c r="C48" s="314" t="s">
        <v>1241</v>
      </c>
      <c r="D48" s="6" t="s">
        <v>627</v>
      </c>
      <c r="E48" s="6" t="s">
        <v>1331</v>
      </c>
    </row>
    <row r="49" spans="1:5">
      <c r="A49" s="313">
        <v>148</v>
      </c>
      <c r="B49" s="314" t="s">
        <v>731</v>
      </c>
      <c r="C49" s="314" t="s">
        <v>70</v>
      </c>
      <c r="D49" s="6" t="s">
        <v>627</v>
      </c>
      <c r="E49" s="6" t="s">
        <v>1331</v>
      </c>
    </row>
    <row r="50" spans="1:5">
      <c r="A50" s="315">
        <v>150</v>
      </c>
      <c r="B50" s="316" t="s">
        <v>732</v>
      </c>
      <c r="C50" s="316" t="s">
        <v>71</v>
      </c>
      <c r="D50" s="6" t="s">
        <v>648</v>
      </c>
      <c r="E50" s="6" t="s">
        <v>1329</v>
      </c>
    </row>
    <row r="51" spans="1:5">
      <c r="A51" s="313">
        <v>152</v>
      </c>
      <c r="B51" s="314" t="s">
        <v>733</v>
      </c>
      <c r="C51" s="314" t="s">
        <v>72</v>
      </c>
      <c r="D51" s="6" t="s">
        <v>645</v>
      </c>
      <c r="E51" s="6" t="s">
        <v>1329</v>
      </c>
    </row>
    <row r="52" spans="1:5">
      <c r="A52" s="313">
        <v>153</v>
      </c>
      <c r="B52" s="314" t="s">
        <v>734</v>
      </c>
      <c r="C52" s="314" t="s">
        <v>73</v>
      </c>
      <c r="D52" s="6" t="s">
        <v>645</v>
      </c>
      <c r="E52" s="6" t="s">
        <v>1329</v>
      </c>
    </row>
    <row r="53" spans="1:5">
      <c r="A53" s="313">
        <v>154</v>
      </c>
      <c r="B53" s="314" t="s">
        <v>735</v>
      </c>
      <c r="C53" s="314" t="s">
        <v>74</v>
      </c>
      <c r="D53" s="6" t="s">
        <v>645</v>
      </c>
      <c r="E53" s="6" t="s">
        <v>1329</v>
      </c>
    </row>
    <row r="54" spans="1:5">
      <c r="A54" s="313">
        <v>155</v>
      </c>
      <c r="B54" s="314" t="s">
        <v>736</v>
      </c>
      <c r="C54" s="314" t="s">
        <v>75</v>
      </c>
      <c r="D54" s="6" t="s">
        <v>670</v>
      </c>
      <c r="E54" s="6" t="s">
        <v>1329</v>
      </c>
    </row>
    <row r="55" spans="1:5">
      <c r="A55" s="313">
        <v>156</v>
      </c>
      <c r="B55" s="314" t="s">
        <v>737</v>
      </c>
      <c r="C55" s="314" t="s">
        <v>76</v>
      </c>
      <c r="D55" s="6" t="s">
        <v>670</v>
      </c>
      <c r="E55" s="6" t="s">
        <v>1329</v>
      </c>
    </row>
    <row r="56" spans="1:5">
      <c r="A56" s="313">
        <v>157</v>
      </c>
      <c r="B56" s="314" t="s">
        <v>738</v>
      </c>
      <c r="C56" s="314" t="s">
        <v>77</v>
      </c>
      <c r="D56" s="6" t="s">
        <v>670</v>
      </c>
      <c r="E56" s="6" t="s">
        <v>1329</v>
      </c>
    </row>
    <row r="57" spans="1:5">
      <c r="A57" s="313">
        <v>159</v>
      </c>
      <c r="B57" s="314" t="s">
        <v>739</v>
      </c>
      <c r="C57" s="314" t="s">
        <v>1282</v>
      </c>
      <c r="D57" s="6" t="s">
        <v>670</v>
      </c>
      <c r="E57" s="6" t="s">
        <v>1329</v>
      </c>
    </row>
    <row r="58" spans="1:5">
      <c r="A58" s="313">
        <v>163</v>
      </c>
      <c r="B58" s="314" t="s">
        <v>740</v>
      </c>
      <c r="C58" s="314" t="s">
        <v>78</v>
      </c>
      <c r="D58" s="6" t="s">
        <v>646</v>
      </c>
      <c r="E58" s="6" t="s">
        <v>1329</v>
      </c>
    </row>
    <row r="59" spans="1:5">
      <c r="A59" s="313">
        <v>169</v>
      </c>
      <c r="B59" s="314" t="s">
        <v>741</v>
      </c>
      <c r="C59" s="314" t="s">
        <v>79</v>
      </c>
      <c r="D59" s="6" t="s">
        <v>671</v>
      </c>
      <c r="E59" s="6" t="s">
        <v>1329</v>
      </c>
    </row>
    <row r="60" spans="1:5">
      <c r="A60" s="313">
        <v>170</v>
      </c>
      <c r="B60" s="314" t="s">
        <v>742</v>
      </c>
      <c r="C60" s="314" t="s">
        <v>80</v>
      </c>
      <c r="D60" s="6" t="s">
        <v>645</v>
      </c>
      <c r="E60" s="6" t="s">
        <v>1329</v>
      </c>
    </row>
    <row r="61" spans="1:5">
      <c r="A61" s="313">
        <v>171</v>
      </c>
      <c r="B61" s="314" t="s">
        <v>743</v>
      </c>
      <c r="C61" s="314" t="s">
        <v>81</v>
      </c>
      <c r="D61" s="6" t="s">
        <v>627</v>
      </c>
      <c r="E61" s="6" t="s">
        <v>1329</v>
      </c>
    </row>
    <row r="62" spans="1:5">
      <c r="A62" s="313">
        <v>190</v>
      </c>
      <c r="B62" s="314" t="s">
        <v>744</v>
      </c>
      <c r="C62" s="314" t="s">
        <v>82</v>
      </c>
      <c r="D62" s="6" t="s">
        <v>644</v>
      </c>
      <c r="E62" s="6" t="s">
        <v>1329</v>
      </c>
    </row>
    <row r="63" spans="1:5">
      <c r="A63" s="313">
        <v>192</v>
      </c>
      <c r="B63" s="314" t="s">
        <v>745</v>
      </c>
      <c r="C63" s="314" t="s">
        <v>83</v>
      </c>
      <c r="D63" s="6" t="s">
        <v>670</v>
      </c>
      <c r="E63" s="6" t="s">
        <v>1329</v>
      </c>
    </row>
    <row r="64" spans="1:5">
      <c r="A64" s="313">
        <v>197</v>
      </c>
      <c r="B64" s="314" t="s">
        <v>746</v>
      </c>
      <c r="C64" s="314" t="s">
        <v>746</v>
      </c>
      <c r="D64" s="6" t="s">
        <v>645</v>
      </c>
      <c r="E64" s="6" t="s">
        <v>1329</v>
      </c>
    </row>
    <row r="65" spans="1:5">
      <c r="A65" s="313">
        <v>200</v>
      </c>
      <c r="B65" s="314" t="s">
        <v>747</v>
      </c>
      <c r="C65" s="314" t="s">
        <v>84</v>
      </c>
      <c r="D65" s="6" t="s">
        <v>651</v>
      </c>
      <c r="E65" s="6" t="s">
        <v>1329</v>
      </c>
    </row>
    <row r="66" spans="1:5">
      <c r="A66" s="313">
        <v>201</v>
      </c>
      <c r="B66" s="314" t="s">
        <v>748</v>
      </c>
      <c r="C66" s="314" t="s">
        <v>85</v>
      </c>
      <c r="D66" s="6" t="s">
        <v>645</v>
      </c>
      <c r="E66" s="6" t="s">
        <v>1329</v>
      </c>
    </row>
    <row r="67" spans="1:5">
      <c r="A67" s="313">
        <v>203</v>
      </c>
      <c r="B67" s="314" t="s">
        <v>749</v>
      </c>
      <c r="C67" s="314" t="s">
        <v>86</v>
      </c>
      <c r="D67" s="6" t="s">
        <v>671</v>
      </c>
      <c r="E67" s="6" t="s">
        <v>1329</v>
      </c>
    </row>
    <row r="68" spans="1:5">
      <c r="A68" s="313">
        <v>206</v>
      </c>
      <c r="B68" s="314" t="s">
        <v>750</v>
      </c>
      <c r="C68" s="314" t="s">
        <v>87</v>
      </c>
      <c r="D68" s="6" t="s">
        <v>648</v>
      </c>
      <c r="E68" s="6" t="s">
        <v>1329</v>
      </c>
    </row>
    <row r="69" spans="1:5">
      <c r="A69" s="313">
        <v>210</v>
      </c>
      <c r="B69" s="314" t="s">
        <v>751</v>
      </c>
      <c r="C69" s="314" t="s">
        <v>89</v>
      </c>
      <c r="D69" s="6" t="s">
        <v>671</v>
      </c>
      <c r="E69" s="6" t="s">
        <v>1329</v>
      </c>
    </row>
    <row r="70" spans="1:5">
      <c r="A70" s="313">
        <v>212</v>
      </c>
      <c r="B70" s="314" t="s">
        <v>752</v>
      </c>
      <c r="C70" s="314" t="s">
        <v>90</v>
      </c>
      <c r="D70" s="6" t="s">
        <v>650</v>
      </c>
      <c r="E70" s="6" t="s">
        <v>1329</v>
      </c>
    </row>
    <row r="71" spans="1:5">
      <c r="A71" s="313">
        <v>213</v>
      </c>
      <c r="B71" s="314" t="s">
        <v>753</v>
      </c>
      <c r="C71" s="314" t="s">
        <v>91</v>
      </c>
      <c r="D71" s="6" t="s">
        <v>645</v>
      </c>
      <c r="E71" s="6" t="s">
        <v>1329</v>
      </c>
    </row>
    <row r="72" spans="1:5">
      <c r="A72" s="313">
        <v>221</v>
      </c>
      <c r="B72" s="314" t="s">
        <v>754</v>
      </c>
      <c r="C72" s="314" t="s">
        <v>92</v>
      </c>
      <c r="D72" s="6" t="s">
        <v>670</v>
      </c>
      <c r="E72" s="6" t="s">
        <v>1329</v>
      </c>
    </row>
    <row r="73" spans="1:5">
      <c r="A73" s="313">
        <v>222</v>
      </c>
      <c r="B73" s="314" t="s">
        <v>755</v>
      </c>
      <c r="C73" s="314" t="s">
        <v>93</v>
      </c>
      <c r="D73" s="6" t="s">
        <v>650</v>
      </c>
      <c r="E73" s="6" t="s">
        <v>1329</v>
      </c>
    </row>
    <row r="74" spans="1:5">
      <c r="A74" s="313">
        <v>223</v>
      </c>
      <c r="B74" s="314" t="s">
        <v>756</v>
      </c>
      <c r="C74" s="314" t="s">
        <v>94</v>
      </c>
      <c r="D74" s="6" t="s">
        <v>650</v>
      </c>
      <c r="E74" s="6" t="s">
        <v>1329</v>
      </c>
    </row>
    <row r="75" spans="1:5">
      <c r="A75" s="313">
        <v>224</v>
      </c>
      <c r="B75" s="314" t="s">
        <v>757</v>
      </c>
      <c r="C75" s="314" t="s">
        <v>95</v>
      </c>
      <c r="D75" s="6" t="s">
        <v>644</v>
      </c>
      <c r="E75" s="6" t="s">
        <v>1329</v>
      </c>
    </row>
    <row r="76" spans="1:5">
      <c r="A76" s="313">
        <v>225</v>
      </c>
      <c r="B76" s="314" t="s">
        <v>758</v>
      </c>
      <c r="C76" s="314" t="s">
        <v>96</v>
      </c>
      <c r="D76" s="6" t="s">
        <v>671</v>
      </c>
      <c r="E76" s="6" t="s">
        <v>1329</v>
      </c>
    </row>
    <row r="77" spans="1:5">
      <c r="A77" s="315">
        <v>226</v>
      </c>
      <c r="B77" s="316" t="s">
        <v>759</v>
      </c>
      <c r="C77" s="316" t="s">
        <v>97</v>
      </c>
      <c r="D77" s="6" t="s">
        <v>644</v>
      </c>
      <c r="E77" s="6" t="s">
        <v>1329</v>
      </c>
    </row>
    <row r="78" spans="1:5">
      <c r="A78" s="313">
        <v>227</v>
      </c>
      <c r="B78" s="314" t="s">
        <v>760</v>
      </c>
      <c r="C78" s="314" t="s">
        <v>98</v>
      </c>
      <c r="D78" s="6" t="s">
        <v>645</v>
      </c>
      <c r="E78" s="6" t="s">
        <v>1329</v>
      </c>
    </row>
    <row r="79" spans="1:5">
      <c r="A79" s="313">
        <v>234</v>
      </c>
      <c r="B79" s="314" t="s">
        <v>761</v>
      </c>
      <c r="C79" s="314" t="s">
        <v>615</v>
      </c>
      <c r="D79" s="6" t="s">
        <v>647</v>
      </c>
      <c r="E79" s="6" t="s">
        <v>1329</v>
      </c>
    </row>
    <row r="80" spans="1:5">
      <c r="A80" s="313">
        <v>243</v>
      </c>
      <c r="B80" s="314" t="s">
        <v>762</v>
      </c>
      <c r="C80" s="314" t="s">
        <v>99</v>
      </c>
      <c r="D80" s="6" t="s">
        <v>647</v>
      </c>
      <c r="E80" s="6" t="s">
        <v>1329</v>
      </c>
    </row>
    <row r="81" spans="1:5">
      <c r="A81" s="313">
        <v>244</v>
      </c>
      <c r="B81" s="314" t="s">
        <v>763</v>
      </c>
      <c r="C81" s="314" t="s">
        <v>100</v>
      </c>
      <c r="D81" s="6" t="s">
        <v>651</v>
      </c>
      <c r="E81" s="6" t="s">
        <v>1329</v>
      </c>
    </row>
    <row r="82" spans="1:5">
      <c r="A82" s="313">
        <v>245</v>
      </c>
      <c r="B82" s="314" t="s">
        <v>764</v>
      </c>
      <c r="C82" s="314" t="s">
        <v>101</v>
      </c>
      <c r="D82" s="6" t="s">
        <v>651</v>
      </c>
      <c r="E82" s="6" t="s">
        <v>1329</v>
      </c>
    </row>
    <row r="83" spans="1:5">
      <c r="A83" s="313">
        <v>249</v>
      </c>
      <c r="B83" s="314" t="s">
        <v>765</v>
      </c>
      <c r="C83" s="314" t="s">
        <v>102</v>
      </c>
      <c r="D83" s="6" t="s">
        <v>649</v>
      </c>
      <c r="E83" s="6" t="s">
        <v>1329</v>
      </c>
    </row>
    <row r="84" spans="1:5">
      <c r="A84" s="313">
        <v>251</v>
      </c>
      <c r="B84" s="314" t="s">
        <v>766</v>
      </c>
      <c r="C84" s="314" t="s">
        <v>103</v>
      </c>
      <c r="D84" s="6" t="s">
        <v>649</v>
      </c>
      <c r="E84" s="6" t="s">
        <v>1329</v>
      </c>
    </row>
    <row r="85" spans="1:5">
      <c r="A85" s="313">
        <v>253</v>
      </c>
      <c r="B85" s="314" t="s">
        <v>767</v>
      </c>
      <c r="C85" s="314" t="s">
        <v>104</v>
      </c>
      <c r="D85" s="6" t="s">
        <v>671</v>
      </c>
      <c r="E85" s="6" t="s">
        <v>1329</v>
      </c>
    </row>
    <row r="86" spans="1:5">
      <c r="A86" s="313">
        <v>254</v>
      </c>
      <c r="B86" s="314" t="s">
        <v>768</v>
      </c>
      <c r="C86" s="314" t="s">
        <v>105</v>
      </c>
      <c r="D86" s="6" t="s">
        <v>644</v>
      </c>
      <c r="E86" s="6" t="s">
        <v>1329</v>
      </c>
    </row>
    <row r="87" spans="1:5">
      <c r="A87" s="313">
        <v>265</v>
      </c>
      <c r="B87" s="314" t="s">
        <v>769</v>
      </c>
      <c r="C87" s="314" t="s">
        <v>106</v>
      </c>
      <c r="D87" s="6" t="s">
        <v>645</v>
      </c>
      <c r="E87" s="6" t="s">
        <v>1329</v>
      </c>
    </row>
    <row r="88" spans="1:5">
      <c r="A88" s="313">
        <v>266</v>
      </c>
      <c r="B88" s="314" t="s">
        <v>770</v>
      </c>
      <c r="C88" s="314" t="s">
        <v>1269</v>
      </c>
      <c r="D88" s="6" t="s">
        <v>645</v>
      </c>
      <c r="E88" s="6" t="s">
        <v>1329</v>
      </c>
    </row>
    <row r="89" spans="1:5">
      <c r="A89" s="313">
        <v>267</v>
      </c>
      <c r="B89" s="314" t="s">
        <v>771</v>
      </c>
      <c r="C89" s="314" t="s">
        <v>107</v>
      </c>
      <c r="D89" s="6" t="s">
        <v>645</v>
      </c>
      <c r="E89" s="6" t="s">
        <v>1329</v>
      </c>
    </row>
    <row r="90" spans="1:5">
      <c r="A90" s="313">
        <v>268</v>
      </c>
      <c r="B90" s="314" t="s">
        <v>772</v>
      </c>
      <c r="C90" s="314" t="s">
        <v>108</v>
      </c>
      <c r="D90" s="6" t="s">
        <v>645</v>
      </c>
      <c r="E90" s="6" t="s">
        <v>1329</v>
      </c>
    </row>
    <row r="91" spans="1:5">
      <c r="A91" s="313">
        <v>269</v>
      </c>
      <c r="B91" s="314" t="s">
        <v>773</v>
      </c>
      <c r="C91" s="314" t="s">
        <v>109</v>
      </c>
      <c r="D91" s="6" t="s">
        <v>645</v>
      </c>
      <c r="E91" s="6" t="s">
        <v>1329</v>
      </c>
    </row>
    <row r="92" spans="1:5">
      <c r="A92" s="313">
        <v>270</v>
      </c>
      <c r="B92" s="314" t="s">
        <v>774</v>
      </c>
      <c r="C92" s="314" t="s">
        <v>110</v>
      </c>
      <c r="D92" s="6" t="s">
        <v>645</v>
      </c>
      <c r="E92" s="6" t="s">
        <v>1329</v>
      </c>
    </row>
    <row r="93" spans="1:5">
      <c r="A93" s="313">
        <v>271</v>
      </c>
      <c r="B93" s="314" t="s">
        <v>775</v>
      </c>
      <c r="C93" s="314" t="s">
        <v>111</v>
      </c>
      <c r="D93" s="6" t="s">
        <v>645</v>
      </c>
      <c r="E93" s="6" t="s">
        <v>1329</v>
      </c>
    </row>
    <row r="94" spans="1:5">
      <c r="A94" s="313">
        <v>272</v>
      </c>
      <c r="B94" s="314" t="s">
        <v>776</v>
      </c>
      <c r="C94" s="314" t="s">
        <v>112</v>
      </c>
      <c r="D94" s="6" t="s">
        <v>645</v>
      </c>
      <c r="E94" s="6" t="s">
        <v>1329</v>
      </c>
    </row>
    <row r="95" spans="1:5">
      <c r="A95" s="313">
        <v>273</v>
      </c>
      <c r="B95" s="314" t="s">
        <v>777</v>
      </c>
      <c r="C95" s="314" t="s">
        <v>113</v>
      </c>
      <c r="D95" s="6" t="s">
        <v>645</v>
      </c>
      <c r="E95" s="6" t="s">
        <v>1329</v>
      </c>
    </row>
    <row r="96" spans="1:5">
      <c r="A96" s="313">
        <v>281</v>
      </c>
      <c r="B96" s="314" t="s">
        <v>778</v>
      </c>
      <c r="C96" s="314" t="s">
        <v>114</v>
      </c>
      <c r="D96" s="6" t="s">
        <v>650</v>
      </c>
      <c r="E96" s="6" t="s">
        <v>1329</v>
      </c>
    </row>
    <row r="97" spans="1:5">
      <c r="A97" s="313">
        <v>283</v>
      </c>
      <c r="B97" s="314" t="s">
        <v>779</v>
      </c>
      <c r="C97" s="314" t="s">
        <v>115</v>
      </c>
      <c r="D97" s="6" t="s">
        <v>645</v>
      </c>
      <c r="E97" s="6" t="s">
        <v>1329</v>
      </c>
    </row>
    <row r="98" spans="1:5">
      <c r="A98" s="313">
        <v>287</v>
      </c>
      <c r="B98" s="314" t="s">
        <v>780</v>
      </c>
      <c r="C98" s="314" t="s">
        <v>116</v>
      </c>
      <c r="D98" s="6" t="s">
        <v>671</v>
      </c>
      <c r="E98" s="6" t="s">
        <v>1329</v>
      </c>
    </row>
    <row r="99" spans="1:5">
      <c r="A99" s="315">
        <v>288</v>
      </c>
      <c r="B99" s="316" t="s">
        <v>781</v>
      </c>
      <c r="C99" s="316" t="s">
        <v>117</v>
      </c>
      <c r="D99" s="6" t="s">
        <v>670</v>
      </c>
      <c r="E99" s="6" t="s">
        <v>1329</v>
      </c>
    </row>
    <row r="100" spans="1:5">
      <c r="A100" s="317">
        <v>290</v>
      </c>
      <c r="B100" s="318" t="s">
        <v>782</v>
      </c>
      <c r="C100" s="318" t="s">
        <v>118</v>
      </c>
      <c r="D100" s="6" t="s">
        <v>645</v>
      </c>
      <c r="E100" s="6" t="s">
        <v>1329</v>
      </c>
    </row>
    <row r="101" spans="1:5">
      <c r="A101" s="313">
        <v>291</v>
      </c>
      <c r="B101" s="314" t="s">
        <v>783</v>
      </c>
      <c r="C101" s="314" t="s">
        <v>119</v>
      </c>
      <c r="D101" s="6" t="s">
        <v>650</v>
      </c>
      <c r="E101" s="6" t="s">
        <v>1329</v>
      </c>
    </row>
    <row r="102" spans="1:5">
      <c r="A102" s="313">
        <v>292</v>
      </c>
      <c r="B102" s="314" t="s">
        <v>784</v>
      </c>
      <c r="C102" s="314" t="s">
        <v>120</v>
      </c>
      <c r="D102" s="6" t="s">
        <v>649</v>
      </c>
      <c r="E102" s="6" t="s">
        <v>1329</v>
      </c>
    </row>
    <row r="103" spans="1:5">
      <c r="A103" s="313">
        <v>293</v>
      </c>
      <c r="B103" s="314" t="s">
        <v>785</v>
      </c>
      <c r="C103" s="314" t="s">
        <v>121</v>
      </c>
      <c r="D103" s="6" t="s">
        <v>649</v>
      </c>
      <c r="E103" s="6" t="s">
        <v>1329</v>
      </c>
    </row>
    <row r="104" spans="1:5">
      <c r="A104" s="313">
        <v>294</v>
      </c>
      <c r="B104" s="314" t="s">
        <v>786</v>
      </c>
      <c r="C104" s="314" t="s">
        <v>122</v>
      </c>
      <c r="D104" s="6" t="s">
        <v>648</v>
      </c>
      <c r="E104" s="6" t="s">
        <v>1329</v>
      </c>
    </row>
    <row r="105" spans="1:5">
      <c r="A105" s="313">
        <v>295</v>
      </c>
      <c r="B105" s="314" t="s">
        <v>787</v>
      </c>
      <c r="C105" s="314" t="s">
        <v>123</v>
      </c>
      <c r="D105" s="6" t="s">
        <v>627</v>
      </c>
      <c r="E105" s="6" t="s">
        <v>1329</v>
      </c>
    </row>
    <row r="106" spans="1:5">
      <c r="A106" s="313">
        <v>296</v>
      </c>
      <c r="B106" s="314" t="s">
        <v>788</v>
      </c>
      <c r="C106" s="314" t="s">
        <v>124</v>
      </c>
      <c r="D106" s="6" t="s">
        <v>627</v>
      </c>
      <c r="E106" s="6" t="s">
        <v>1329</v>
      </c>
    </row>
    <row r="107" spans="1:5">
      <c r="A107" s="313">
        <v>298</v>
      </c>
      <c r="B107" s="314" t="s">
        <v>789</v>
      </c>
      <c r="C107" s="314" t="s">
        <v>125</v>
      </c>
      <c r="D107" s="6" t="s">
        <v>670</v>
      </c>
      <c r="E107" s="6" t="s">
        <v>1329</v>
      </c>
    </row>
    <row r="108" spans="1:5">
      <c r="A108" s="313">
        <v>299</v>
      </c>
      <c r="B108" s="314" t="s">
        <v>790</v>
      </c>
      <c r="C108" s="314" t="s">
        <v>126</v>
      </c>
      <c r="D108" s="6" t="s">
        <v>670</v>
      </c>
      <c r="E108" s="6" t="s">
        <v>1329</v>
      </c>
    </row>
    <row r="109" spans="1:5">
      <c r="A109" s="313">
        <v>300</v>
      </c>
      <c r="B109" s="314" t="s">
        <v>791</v>
      </c>
      <c r="C109" s="314" t="s">
        <v>127</v>
      </c>
      <c r="D109" s="6" t="s">
        <v>670</v>
      </c>
      <c r="E109" s="6" t="s">
        <v>1329</v>
      </c>
    </row>
    <row r="110" spans="1:5">
      <c r="A110" s="313">
        <v>301</v>
      </c>
      <c r="B110" s="314" t="s">
        <v>792</v>
      </c>
      <c r="C110" s="314" t="s">
        <v>128</v>
      </c>
      <c r="D110" s="6" t="s">
        <v>670</v>
      </c>
      <c r="E110" s="6" t="s">
        <v>1329</v>
      </c>
    </row>
    <row r="111" spans="1:5">
      <c r="A111" s="313">
        <v>302</v>
      </c>
      <c r="B111" s="314" t="s">
        <v>793</v>
      </c>
      <c r="C111" s="314" t="s">
        <v>129</v>
      </c>
      <c r="D111" s="6" t="s">
        <v>670</v>
      </c>
      <c r="E111" s="6" t="s">
        <v>1329</v>
      </c>
    </row>
    <row r="112" spans="1:5">
      <c r="A112" s="313">
        <v>303</v>
      </c>
      <c r="B112" s="314" t="s">
        <v>794</v>
      </c>
      <c r="C112" s="314" t="s">
        <v>130</v>
      </c>
      <c r="D112" s="6" t="s">
        <v>670</v>
      </c>
      <c r="E112" s="6" t="s">
        <v>1329</v>
      </c>
    </row>
    <row r="113" spans="1:5">
      <c r="A113" s="313">
        <v>309</v>
      </c>
      <c r="B113" s="314" t="s">
        <v>795</v>
      </c>
      <c r="C113" s="314" t="s">
        <v>1242</v>
      </c>
      <c r="D113" s="6" t="s">
        <v>647</v>
      </c>
      <c r="E113" s="6" t="s">
        <v>1329</v>
      </c>
    </row>
    <row r="114" spans="1:5">
      <c r="A114" s="313">
        <v>310</v>
      </c>
      <c r="B114" s="314" t="s">
        <v>796</v>
      </c>
      <c r="C114" s="314" t="s">
        <v>131</v>
      </c>
      <c r="D114" s="6" t="s">
        <v>651</v>
      </c>
      <c r="E114" s="6" t="s">
        <v>1329</v>
      </c>
    </row>
    <row r="115" spans="1:5">
      <c r="A115" s="313">
        <v>311</v>
      </c>
      <c r="B115" s="314" t="s">
        <v>797</v>
      </c>
      <c r="C115" s="314" t="s">
        <v>132</v>
      </c>
      <c r="D115" s="6" t="s">
        <v>651</v>
      </c>
      <c r="E115" s="6" t="s">
        <v>1329</v>
      </c>
    </row>
    <row r="116" spans="1:5">
      <c r="A116" s="313">
        <v>312</v>
      </c>
      <c r="B116" s="314" t="s">
        <v>798</v>
      </c>
      <c r="C116" s="314" t="s">
        <v>133</v>
      </c>
      <c r="D116" s="6" t="s">
        <v>649</v>
      </c>
      <c r="E116" s="6" t="s">
        <v>1329</v>
      </c>
    </row>
    <row r="117" spans="1:5">
      <c r="A117" s="313">
        <v>313</v>
      </c>
      <c r="B117" s="314" t="s">
        <v>799</v>
      </c>
      <c r="C117" s="314" t="s">
        <v>134</v>
      </c>
      <c r="D117" s="6" t="s">
        <v>671</v>
      </c>
      <c r="E117" s="6" t="s">
        <v>1329</v>
      </c>
    </row>
    <row r="118" spans="1:5">
      <c r="A118" s="313">
        <v>314</v>
      </c>
      <c r="B118" s="314" t="s">
        <v>1406</v>
      </c>
      <c r="C118" s="314" t="s">
        <v>1386</v>
      </c>
      <c r="D118" s="6" t="s">
        <v>671</v>
      </c>
      <c r="E118" s="6" t="s">
        <v>1329</v>
      </c>
    </row>
    <row r="119" spans="1:5">
      <c r="A119" s="313">
        <v>315</v>
      </c>
      <c r="B119" s="314" t="s">
        <v>800</v>
      </c>
      <c r="C119" s="314" t="s">
        <v>1243</v>
      </c>
      <c r="D119" s="6" t="s">
        <v>644</v>
      </c>
      <c r="E119" s="6" t="s">
        <v>1329</v>
      </c>
    </row>
    <row r="120" spans="1:5">
      <c r="A120" s="313">
        <v>324</v>
      </c>
      <c r="B120" s="314" t="s">
        <v>801</v>
      </c>
      <c r="C120" s="314" t="s">
        <v>135</v>
      </c>
      <c r="D120" s="6" t="s">
        <v>644</v>
      </c>
      <c r="E120" s="6" t="s">
        <v>1329</v>
      </c>
    </row>
    <row r="121" spans="1:5">
      <c r="A121" s="313">
        <v>340</v>
      </c>
      <c r="B121" s="314" t="s">
        <v>802</v>
      </c>
      <c r="C121" s="314" t="s">
        <v>136</v>
      </c>
      <c r="D121" s="6" t="s">
        <v>671</v>
      </c>
      <c r="E121" s="6" t="s">
        <v>1329</v>
      </c>
    </row>
    <row r="122" spans="1:5">
      <c r="A122" s="313">
        <v>342</v>
      </c>
      <c r="B122" s="314" t="s">
        <v>803</v>
      </c>
      <c r="C122" s="314" t="s">
        <v>137</v>
      </c>
      <c r="D122" s="6" t="s">
        <v>647</v>
      </c>
      <c r="E122" s="6" t="s">
        <v>1329</v>
      </c>
    </row>
    <row r="123" spans="1:5">
      <c r="A123" s="313">
        <v>343</v>
      </c>
      <c r="B123" s="314" t="s">
        <v>804</v>
      </c>
      <c r="C123" s="314" t="s">
        <v>138</v>
      </c>
      <c r="D123" s="6" t="s">
        <v>647</v>
      </c>
      <c r="E123" s="6" t="s">
        <v>1329</v>
      </c>
    </row>
    <row r="124" spans="1:5">
      <c r="A124" s="313">
        <v>344</v>
      </c>
      <c r="B124" s="314" t="s">
        <v>805</v>
      </c>
      <c r="C124" s="314" t="s">
        <v>139</v>
      </c>
      <c r="D124" s="6" t="s">
        <v>671</v>
      </c>
      <c r="E124" s="6" t="s">
        <v>1329</v>
      </c>
    </row>
    <row r="125" spans="1:5">
      <c r="A125" s="313">
        <v>345</v>
      </c>
      <c r="B125" s="314" t="s">
        <v>806</v>
      </c>
      <c r="C125" s="314" t="s">
        <v>140</v>
      </c>
      <c r="D125" s="6" t="s">
        <v>646</v>
      </c>
      <c r="E125" s="6" t="s">
        <v>1329</v>
      </c>
    </row>
    <row r="126" spans="1:5">
      <c r="A126" s="313">
        <v>346</v>
      </c>
      <c r="B126" s="314" t="s">
        <v>807</v>
      </c>
      <c r="C126" s="314" t="s">
        <v>141</v>
      </c>
      <c r="D126" s="6" t="s">
        <v>646</v>
      </c>
      <c r="E126" s="6" t="s">
        <v>1329</v>
      </c>
    </row>
    <row r="127" spans="1:5">
      <c r="A127" s="313">
        <v>347</v>
      </c>
      <c r="B127" s="314" t="s">
        <v>808</v>
      </c>
      <c r="C127" s="314" t="s">
        <v>142</v>
      </c>
      <c r="D127" s="6" t="s">
        <v>646</v>
      </c>
      <c r="E127" s="6" t="s">
        <v>1329</v>
      </c>
    </row>
    <row r="128" spans="1:5">
      <c r="A128" s="315">
        <v>348</v>
      </c>
      <c r="B128" s="316" t="s">
        <v>809</v>
      </c>
      <c r="C128" s="316" t="s">
        <v>143</v>
      </c>
      <c r="D128" s="6" t="s">
        <v>649</v>
      </c>
      <c r="E128" s="6" t="s">
        <v>1329</v>
      </c>
    </row>
    <row r="129" spans="1:5">
      <c r="A129" s="313">
        <v>349</v>
      </c>
      <c r="B129" s="314" t="s">
        <v>810</v>
      </c>
      <c r="C129" s="314" t="s">
        <v>144</v>
      </c>
      <c r="D129" s="6" t="s">
        <v>648</v>
      </c>
      <c r="E129" s="6" t="s">
        <v>1329</v>
      </c>
    </row>
    <row r="130" spans="1:5">
      <c r="A130" s="313">
        <v>371</v>
      </c>
      <c r="B130" s="314" t="s">
        <v>811</v>
      </c>
      <c r="C130" s="314" t="s">
        <v>145</v>
      </c>
      <c r="D130" s="6" t="s">
        <v>647</v>
      </c>
      <c r="E130" s="6" t="s">
        <v>1329</v>
      </c>
    </row>
    <row r="131" spans="1:5">
      <c r="A131" s="313">
        <v>373</v>
      </c>
      <c r="B131" s="314" t="s">
        <v>812</v>
      </c>
      <c r="C131" s="314" t="s">
        <v>607</v>
      </c>
      <c r="D131" s="6" t="s">
        <v>645</v>
      </c>
      <c r="E131" s="6" t="s">
        <v>1329</v>
      </c>
    </row>
    <row r="132" spans="1:5">
      <c r="A132" s="313">
        <v>374</v>
      </c>
      <c r="B132" s="314" t="s">
        <v>813</v>
      </c>
      <c r="C132" s="314" t="s">
        <v>608</v>
      </c>
      <c r="D132" s="6" t="s">
        <v>651</v>
      </c>
      <c r="E132" s="6" t="s">
        <v>1329</v>
      </c>
    </row>
    <row r="133" spans="1:5">
      <c r="A133" s="315">
        <v>376</v>
      </c>
      <c r="B133" s="316" t="s">
        <v>814</v>
      </c>
      <c r="C133" s="316" t="s">
        <v>609</v>
      </c>
      <c r="D133" s="6" t="s">
        <v>646</v>
      </c>
      <c r="E133" s="6" t="s">
        <v>1329</v>
      </c>
    </row>
    <row r="134" spans="1:5">
      <c r="A134" s="313">
        <v>378</v>
      </c>
      <c r="B134" s="314" t="s">
        <v>815</v>
      </c>
      <c r="C134" s="314" t="s">
        <v>610</v>
      </c>
      <c r="D134" s="6" t="s">
        <v>670</v>
      </c>
      <c r="E134" s="6" t="s">
        <v>1329</v>
      </c>
    </row>
    <row r="135" spans="1:5">
      <c r="A135" s="313">
        <v>379</v>
      </c>
      <c r="B135" s="314" t="s">
        <v>816</v>
      </c>
      <c r="C135" s="314" t="s">
        <v>1244</v>
      </c>
      <c r="D135" s="6" t="s">
        <v>645</v>
      </c>
      <c r="E135" s="6" t="s">
        <v>1329</v>
      </c>
    </row>
    <row r="136" spans="1:5">
      <c r="A136" s="313">
        <v>382</v>
      </c>
      <c r="B136" s="314" t="s">
        <v>817</v>
      </c>
      <c r="C136" s="314" t="s">
        <v>1245</v>
      </c>
      <c r="D136" s="6" t="s">
        <v>647</v>
      </c>
      <c r="E136" s="6" t="s">
        <v>1329</v>
      </c>
    </row>
    <row r="137" spans="1:5">
      <c r="A137" s="313">
        <v>383</v>
      </c>
      <c r="B137" s="314" t="s">
        <v>818</v>
      </c>
      <c r="C137" s="314" t="s">
        <v>1246</v>
      </c>
      <c r="D137" s="6" t="s">
        <v>671</v>
      </c>
      <c r="E137" s="6" t="s">
        <v>1329</v>
      </c>
    </row>
    <row r="138" spans="1:5">
      <c r="A138" s="313">
        <v>385</v>
      </c>
      <c r="B138" s="314" t="s">
        <v>819</v>
      </c>
      <c r="C138" s="314" t="s">
        <v>692</v>
      </c>
      <c r="D138" s="6" t="s">
        <v>671</v>
      </c>
      <c r="E138" s="6" t="s">
        <v>1329</v>
      </c>
    </row>
    <row r="139" spans="1:5">
      <c r="A139" s="313">
        <v>386</v>
      </c>
      <c r="B139" s="314" t="s">
        <v>1324</v>
      </c>
      <c r="C139" s="314" t="s">
        <v>1283</v>
      </c>
      <c r="D139" s="6" t="s">
        <v>670</v>
      </c>
      <c r="E139" s="6" t="s">
        <v>1329</v>
      </c>
    </row>
    <row r="140" spans="1:5">
      <c r="A140" s="313">
        <v>387</v>
      </c>
      <c r="B140" s="314" t="s">
        <v>1325</v>
      </c>
      <c r="C140" s="314" t="s">
        <v>1268</v>
      </c>
      <c r="D140" s="6" t="s">
        <v>670</v>
      </c>
      <c r="E140" s="6" t="s">
        <v>1329</v>
      </c>
    </row>
    <row r="141" spans="1:5">
      <c r="A141" s="313">
        <v>389</v>
      </c>
      <c r="B141" s="314" t="s">
        <v>1430</v>
      </c>
      <c r="C141" s="314" t="s">
        <v>1428</v>
      </c>
      <c r="D141" s="310" t="s">
        <v>1429</v>
      </c>
      <c r="E141" s="6" t="s">
        <v>1329</v>
      </c>
    </row>
    <row r="142" spans="1:5">
      <c r="A142" s="313">
        <v>411</v>
      </c>
      <c r="B142" s="314" t="s">
        <v>820</v>
      </c>
      <c r="C142" s="314" t="s">
        <v>146</v>
      </c>
      <c r="D142" s="6" t="s">
        <v>627</v>
      </c>
      <c r="E142" s="6" t="s">
        <v>1333</v>
      </c>
    </row>
    <row r="143" spans="1:5">
      <c r="A143" s="313">
        <v>417</v>
      </c>
      <c r="B143" s="314" t="s">
        <v>821</v>
      </c>
      <c r="C143" s="314" t="s">
        <v>147</v>
      </c>
      <c r="D143" s="6" t="s">
        <v>627</v>
      </c>
      <c r="E143" s="6" t="s">
        <v>1333</v>
      </c>
    </row>
    <row r="144" spans="1:5">
      <c r="A144" s="313">
        <v>418</v>
      </c>
      <c r="B144" s="314" t="s">
        <v>822</v>
      </c>
      <c r="C144" s="314" t="s">
        <v>148</v>
      </c>
      <c r="D144" s="6" t="s">
        <v>627</v>
      </c>
      <c r="E144" s="6" t="s">
        <v>1333</v>
      </c>
    </row>
    <row r="145" spans="1:5">
      <c r="A145" s="313">
        <v>422</v>
      </c>
      <c r="B145" s="314" t="s">
        <v>823</v>
      </c>
      <c r="C145" s="314" t="s">
        <v>149</v>
      </c>
      <c r="D145" s="6" t="s">
        <v>627</v>
      </c>
      <c r="E145" s="6" t="s">
        <v>1333</v>
      </c>
    </row>
    <row r="146" spans="1:5">
      <c r="A146" s="313">
        <v>423</v>
      </c>
      <c r="B146" s="314" t="s">
        <v>824</v>
      </c>
      <c r="C146" s="314" t="s">
        <v>150</v>
      </c>
      <c r="D146" s="6" t="s">
        <v>627</v>
      </c>
      <c r="E146" s="6" t="s">
        <v>1333</v>
      </c>
    </row>
    <row r="147" spans="1:5">
      <c r="A147" s="313">
        <v>424</v>
      </c>
      <c r="B147" s="314" t="s">
        <v>825</v>
      </c>
      <c r="C147" s="314" t="s">
        <v>1284</v>
      </c>
      <c r="D147" s="6" t="s">
        <v>627</v>
      </c>
      <c r="E147" s="6" t="s">
        <v>1333</v>
      </c>
    </row>
    <row r="148" spans="1:5">
      <c r="A148" s="313">
        <v>425</v>
      </c>
      <c r="B148" s="314" t="s">
        <v>826</v>
      </c>
      <c r="C148" s="314" t="s">
        <v>151</v>
      </c>
      <c r="D148" s="6" t="s">
        <v>627</v>
      </c>
      <c r="E148" s="6" t="s">
        <v>1333</v>
      </c>
    </row>
    <row r="149" spans="1:5">
      <c r="A149" s="313">
        <v>426</v>
      </c>
      <c r="B149" s="314" t="s">
        <v>827</v>
      </c>
      <c r="C149" s="314" t="s">
        <v>152</v>
      </c>
      <c r="D149" s="6" t="s">
        <v>627</v>
      </c>
      <c r="E149" s="6" t="s">
        <v>1333</v>
      </c>
    </row>
    <row r="150" spans="1:5">
      <c r="A150" s="313">
        <v>427</v>
      </c>
      <c r="B150" s="314" t="s">
        <v>828</v>
      </c>
      <c r="C150" s="314" t="s">
        <v>153</v>
      </c>
      <c r="D150" s="6" t="s">
        <v>627</v>
      </c>
      <c r="E150" s="6" t="s">
        <v>1333</v>
      </c>
    </row>
    <row r="151" spans="1:5">
      <c r="A151" s="313">
        <v>428</v>
      </c>
      <c r="B151" s="314" t="s">
        <v>829</v>
      </c>
      <c r="C151" s="314" t="s">
        <v>154</v>
      </c>
      <c r="D151" s="6" t="s">
        <v>627</v>
      </c>
      <c r="E151" s="6" t="s">
        <v>1333</v>
      </c>
    </row>
    <row r="152" spans="1:5">
      <c r="A152" s="313">
        <v>429</v>
      </c>
      <c r="B152" s="314" t="s">
        <v>830</v>
      </c>
      <c r="C152" s="314" t="s">
        <v>155</v>
      </c>
      <c r="D152" s="6" t="s">
        <v>627</v>
      </c>
      <c r="E152" s="6" t="s">
        <v>1333</v>
      </c>
    </row>
    <row r="153" spans="1:5">
      <c r="A153" s="313">
        <v>432</v>
      </c>
      <c r="B153" s="314" t="s">
        <v>831</v>
      </c>
      <c r="C153" s="314" t="s">
        <v>156</v>
      </c>
      <c r="D153" s="6" t="s">
        <v>627</v>
      </c>
      <c r="E153" s="6" t="s">
        <v>1333</v>
      </c>
    </row>
    <row r="154" spans="1:5">
      <c r="A154" s="313">
        <v>433</v>
      </c>
      <c r="B154" s="314" t="s">
        <v>832</v>
      </c>
      <c r="C154" s="314" t="s">
        <v>157</v>
      </c>
      <c r="D154" s="6" t="s">
        <v>627</v>
      </c>
      <c r="E154" s="6" t="s">
        <v>1333</v>
      </c>
    </row>
    <row r="155" spans="1:5">
      <c r="A155" s="313">
        <v>434</v>
      </c>
      <c r="B155" s="314" t="s">
        <v>833</v>
      </c>
      <c r="C155" s="314" t="s">
        <v>158</v>
      </c>
      <c r="D155" s="6" t="s">
        <v>627</v>
      </c>
      <c r="E155" s="6" t="s">
        <v>1333</v>
      </c>
    </row>
    <row r="156" spans="1:5">
      <c r="A156" s="313">
        <v>435</v>
      </c>
      <c r="B156" s="314" t="s">
        <v>834</v>
      </c>
      <c r="C156" s="314" t="s">
        <v>159</v>
      </c>
      <c r="D156" s="6" t="s">
        <v>627</v>
      </c>
      <c r="E156" s="6" t="s">
        <v>1333</v>
      </c>
    </row>
    <row r="157" spans="1:5">
      <c r="A157" s="313">
        <v>512</v>
      </c>
      <c r="B157" s="314" t="s">
        <v>835</v>
      </c>
      <c r="C157" s="314" t="s">
        <v>693</v>
      </c>
      <c r="D157" s="6" t="s">
        <v>648</v>
      </c>
      <c r="E157" s="6" t="s">
        <v>1334</v>
      </c>
    </row>
    <row r="158" spans="1:5">
      <c r="A158" s="313">
        <v>513</v>
      </c>
      <c r="B158" s="314" t="s">
        <v>836</v>
      </c>
      <c r="C158" s="314" t="s">
        <v>160</v>
      </c>
      <c r="D158" s="6" t="s">
        <v>645</v>
      </c>
      <c r="E158" s="6" t="s">
        <v>1334</v>
      </c>
    </row>
    <row r="159" spans="1:5">
      <c r="A159" s="313">
        <v>514</v>
      </c>
      <c r="B159" s="314" t="s">
        <v>837</v>
      </c>
      <c r="C159" s="314" t="s">
        <v>161</v>
      </c>
      <c r="D159" s="6" t="s">
        <v>671</v>
      </c>
      <c r="E159" s="6" t="s">
        <v>1334</v>
      </c>
    </row>
    <row r="160" spans="1:5">
      <c r="A160" s="313">
        <v>517</v>
      </c>
      <c r="B160" s="314" t="s">
        <v>838</v>
      </c>
      <c r="C160" s="314" t="s">
        <v>162</v>
      </c>
      <c r="D160" s="6" t="s">
        <v>671</v>
      </c>
      <c r="E160" s="6" t="s">
        <v>1334</v>
      </c>
    </row>
    <row r="161" spans="1:5">
      <c r="A161" s="313">
        <v>520</v>
      </c>
      <c r="B161" s="314" t="s">
        <v>839</v>
      </c>
      <c r="C161" s="314" t="s">
        <v>1285</v>
      </c>
      <c r="D161" s="6" t="s">
        <v>644</v>
      </c>
      <c r="E161" s="6" t="s">
        <v>1334</v>
      </c>
    </row>
    <row r="162" spans="1:5">
      <c r="A162" s="315">
        <v>522</v>
      </c>
      <c r="B162" s="316" t="s">
        <v>840</v>
      </c>
      <c r="C162" s="316" t="s">
        <v>163</v>
      </c>
      <c r="D162" s="6" t="s">
        <v>644</v>
      </c>
      <c r="E162" s="6" t="s">
        <v>1334</v>
      </c>
    </row>
    <row r="163" spans="1:5">
      <c r="A163" s="315">
        <v>525</v>
      </c>
      <c r="B163" s="316" t="s">
        <v>841</v>
      </c>
      <c r="C163" s="316" t="s">
        <v>164</v>
      </c>
      <c r="D163" s="6" t="s">
        <v>651</v>
      </c>
      <c r="E163" s="6" t="s">
        <v>1334</v>
      </c>
    </row>
    <row r="164" spans="1:5">
      <c r="A164" s="313">
        <v>526</v>
      </c>
      <c r="B164" s="314" t="s">
        <v>842</v>
      </c>
      <c r="C164" s="314" t="s">
        <v>1267</v>
      </c>
      <c r="D164" s="6" t="s">
        <v>644</v>
      </c>
      <c r="E164" s="6" t="s">
        <v>1334</v>
      </c>
    </row>
    <row r="165" spans="1:5">
      <c r="A165" s="313">
        <v>548</v>
      </c>
      <c r="B165" s="314" t="s">
        <v>843</v>
      </c>
      <c r="C165" s="314" t="s">
        <v>1286</v>
      </c>
      <c r="D165" s="6" t="s">
        <v>650</v>
      </c>
      <c r="E165" s="6" t="s">
        <v>1334</v>
      </c>
    </row>
    <row r="166" spans="1:5">
      <c r="A166" s="313">
        <v>551</v>
      </c>
      <c r="B166" s="314" t="s">
        <v>844</v>
      </c>
      <c r="C166" s="314" t="s">
        <v>165</v>
      </c>
      <c r="D166" s="6" t="s">
        <v>651</v>
      </c>
      <c r="E166" s="6" t="s">
        <v>1334</v>
      </c>
    </row>
    <row r="167" spans="1:5">
      <c r="A167" s="313">
        <v>572</v>
      </c>
      <c r="B167" s="314" t="s">
        <v>845</v>
      </c>
      <c r="C167" s="314" t="s">
        <v>166</v>
      </c>
      <c r="D167" s="6" t="s">
        <v>650</v>
      </c>
      <c r="E167" s="6" t="s">
        <v>1334</v>
      </c>
    </row>
    <row r="168" spans="1:5">
      <c r="A168" s="313">
        <v>573</v>
      </c>
      <c r="B168" s="314" t="s">
        <v>846</v>
      </c>
      <c r="C168" s="314" t="s">
        <v>167</v>
      </c>
      <c r="D168" s="6" t="s">
        <v>644</v>
      </c>
      <c r="E168" s="6" t="s">
        <v>1334</v>
      </c>
    </row>
    <row r="169" spans="1:5">
      <c r="A169" s="313">
        <v>576</v>
      </c>
      <c r="B169" s="314" t="s">
        <v>847</v>
      </c>
      <c r="C169" s="314" t="s">
        <v>1247</v>
      </c>
      <c r="D169" s="6" t="s">
        <v>649</v>
      </c>
      <c r="E169" s="6" t="s">
        <v>1334</v>
      </c>
    </row>
    <row r="170" spans="1:5">
      <c r="A170" s="313">
        <v>578</v>
      </c>
      <c r="B170" s="314" t="s">
        <v>848</v>
      </c>
      <c r="C170" s="314" t="s">
        <v>168</v>
      </c>
      <c r="D170" s="6" t="s">
        <v>644</v>
      </c>
      <c r="E170" s="6" t="s">
        <v>1334</v>
      </c>
    </row>
    <row r="171" spans="1:5">
      <c r="A171" s="313">
        <v>580</v>
      </c>
      <c r="B171" s="314" t="s">
        <v>849</v>
      </c>
      <c r="C171" s="314" t="s">
        <v>169</v>
      </c>
      <c r="D171" s="6" t="s">
        <v>671</v>
      </c>
      <c r="E171" s="6" t="s">
        <v>1334</v>
      </c>
    </row>
    <row r="172" spans="1:5">
      <c r="A172" s="313">
        <v>584</v>
      </c>
      <c r="B172" s="314" t="s">
        <v>850</v>
      </c>
      <c r="C172" s="314" t="s">
        <v>170</v>
      </c>
      <c r="D172" s="6" t="s">
        <v>648</v>
      </c>
      <c r="E172" s="6" t="s">
        <v>1334</v>
      </c>
    </row>
    <row r="173" spans="1:5">
      <c r="A173" s="313">
        <v>585</v>
      </c>
      <c r="B173" s="314" t="s">
        <v>851</v>
      </c>
      <c r="C173" s="314" t="s">
        <v>171</v>
      </c>
      <c r="D173" s="6" t="s">
        <v>645</v>
      </c>
      <c r="E173" s="6" t="s">
        <v>1334</v>
      </c>
    </row>
    <row r="174" spans="1:5">
      <c r="A174" s="313">
        <v>586</v>
      </c>
      <c r="B174" s="314" t="s">
        <v>852</v>
      </c>
      <c r="C174" s="314" t="s">
        <v>172</v>
      </c>
      <c r="D174" s="6" t="s">
        <v>645</v>
      </c>
      <c r="E174" s="6" t="s">
        <v>1334</v>
      </c>
    </row>
    <row r="175" spans="1:5">
      <c r="A175" s="315">
        <v>587</v>
      </c>
      <c r="B175" s="316" t="s">
        <v>853</v>
      </c>
      <c r="C175" s="316" t="s">
        <v>673</v>
      </c>
      <c r="D175" s="6" t="s">
        <v>671</v>
      </c>
      <c r="E175" s="6" t="s">
        <v>1334</v>
      </c>
    </row>
    <row r="176" spans="1:5">
      <c r="A176" s="313">
        <v>590</v>
      </c>
      <c r="B176" s="314" t="s">
        <v>854</v>
      </c>
      <c r="C176" s="314" t="s">
        <v>1287</v>
      </c>
      <c r="D176" s="6" t="s">
        <v>647</v>
      </c>
      <c r="E176" s="6" t="s">
        <v>1334</v>
      </c>
    </row>
    <row r="177" spans="1:5">
      <c r="A177" s="313">
        <v>591</v>
      </c>
      <c r="B177" s="314" t="s">
        <v>855</v>
      </c>
      <c r="C177" s="314" t="s">
        <v>674</v>
      </c>
      <c r="D177" s="6" t="s">
        <v>646</v>
      </c>
      <c r="E177" s="6" t="s">
        <v>1334</v>
      </c>
    </row>
    <row r="178" spans="1:5">
      <c r="A178" s="313">
        <v>592</v>
      </c>
      <c r="B178" s="314" t="s">
        <v>856</v>
      </c>
      <c r="C178" s="314" t="s">
        <v>616</v>
      </c>
      <c r="D178" s="6" t="s">
        <v>649</v>
      </c>
      <c r="E178" s="6" t="s">
        <v>1334</v>
      </c>
    </row>
    <row r="179" spans="1:5">
      <c r="A179" s="313">
        <v>593</v>
      </c>
      <c r="B179" s="314" t="s">
        <v>857</v>
      </c>
      <c r="C179" s="314" t="s">
        <v>1288</v>
      </c>
      <c r="D179" s="6" t="s">
        <v>649</v>
      </c>
      <c r="E179" s="6" t="s">
        <v>1334</v>
      </c>
    </row>
    <row r="180" spans="1:5">
      <c r="A180" s="313">
        <v>594</v>
      </c>
      <c r="B180" s="314" t="s">
        <v>858</v>
      </c>
      <c r="C180" s="314" t="s">
        <v>88</v>
      </c>
      <c r="D180" s="6" t="s">
        <v>644</v>
      </c>
      <c r="E180" s="6" t="s">
        <v>1334</v>
      </c>
    </row>
    <row r="181" spans="1:5">
      <c r="A181" s="313">
        <v>595</v>
      </c>
      <c r="B181" s="314" t="s">
        <v>859</v>
      </c>
      <c r="C181" s="314" t="s">
        <v>611</v>
      </c>
      <c r="D181" s="6" t="s">
        <v>644</v>
      </c>
      <c r="E181" s="6" t="s">
        <v>1334</v>
      </c>
    </row>
    <row r="182" spans="1:5">
      <c r="A182" s="313">
        <v>596</v>
      </c>
      <c r="B182" s="314" t="s">
        <v>860</v>
      </c>
      <c r="C182" s="314" t="s">
        <v>1248</v>
      </c>
      <c r="D182" s="6" t="s">
        <v>646</v>
      </c>
      <c r="E182" s="6" t="s">
        <v>1334</v>
      </c>
    </row>
    <row r="183" spans="1:5">
      <c r="A183" s="313">
        <v>597</v>
      </c>
      <c r="B183" s="314" t="s">
        <v>861</v>
      </c>
      <c r="C183" s="314" t="s">
        <v>677</v>
      </c>
      <c r="D183" s="6" t="s">
        <v>670</v>
      </c>
      <c r="E183" s="6" t="s">
        <v>1334</v>
      </c>
    </row>
    <row r="184" spans="1:5">
      <c r="A184" s="313">
        <v>598</v>
      </c>
      <c r="B184" s="314" t="s">
        <v>862</v>
      </c>
      <c r="C184" s="314" t="s">
        <v>672</v>
      </c>
      <c r="D184" s="6" t="s">
        <v>670</v>
      </c>
      <c r="E184" s="6" t="s">
        <v>1334</v>
      </c>
    </row>
    <row r="185" spans="1:5">
      <c r="A185" s="313">
        <v>599</v>
      </c>
      <c r="B185" s="314" t="s">
        <v>863</v>
      </c>
      <c r="C185" s="314" t="s">
        <v>1249</v>
      </c>
      <c r="D185" s="6" t="s">
        <v>646</v>
      </c>
      <c r="E185" s="6" t="s">
        <v>1334</v>
      </c>
    </row>
    <row r="186" spans="1:5">
      <c r="A186" s="313">
        <v>600</v>
      </c>
      <c r="B186" s="314" t="s">
        <v>1326</v>
      </c>
      <c r="C186" s="314" t="s">
        <v>1289</v>
      </c>
      <c r="D186" s="6" t="s">
        <v>670</v>
      </c>
      <c r="E186" s="6" t="s">
        <v>1334</v>
      </c>
    </row>
    <row r="187" spans="1:5">
      <c r="A187" s="315">
        <v>633</v>
      </c>
      <c r="B187" s="316" t="s">
        <v>864</v>
      </c>
      <c r="C187" s="316" t="s">
        <v>173</v>
      </c>
      <c r="D187" s="6" t="s">
        <v>650</v>
      </c>
      <c r="E187" s="6" t="s">
        <v>1334</v>
      </c>
    </row>
    <row r="188" spans="1:5">
      <c r="A188" s="313">
        <v>634</v>
      </c>
      <c r="B188" s="314" t="s">
        <v>865</v>
      </c>
      <c r="C188" s="314" t="s">
        <v>174</v>
      </c>
      <c r="D188" s="6" t="s">
        <v>670</v>
      </c>
      <c r="E188" s="6" t="s">
        <v>1334</v>
      </c>
    </row>
    <row r="189" spans="1:5">
      <c r="A189" s="313">
        <v>650</v>
      </c>
      <c r="B189" s="314" t="s">
        <v>866</v>
      </c>
      <c r="C189" s="314" t="s">
        <v>175</v>
      </c>
      <c r="D189" s="6" t="s">
        <v>671</v>
      </c>
      <c r="E189" s="6" t="s">
        <v>1329</v>
      </c>
    </row>
    <row r="190" spans="1:5">
      <c r="A190" s="313">
        <v>660</v>
      </c>
      <c r="B190" s="314" t="s">
        <v>867</v>
      </c>
      <c r="C190" s="314" t="s">
        <v>176</v>
      </c>
      <c r="D190" s="6" t="s">
        <v>650</v>
      </c>
      <c r="E190" s="6" t="s">
        <v>1329</v>
      </c>
    </row>
    <row r="191" spans="1:5">
      <c r="A191" s="313">
        <v>661</v>
      </c>
      <c r="B191" s="314" t="s">
        <v>868</v>
      </c>
      <c r="C191" s="314" t="s">
        <v>177</v>
      </c>
      <c r="D191" s="6" t="s">
        <v>650</v>
      </c>
      <c r="E191" s="6" t="s">
        <v>1329</v>
      </c>
    </row>
    <row r="192" spans="1:5">
      <c r="A192" s="313">
        <v>670</v>
      </c>
      <c r="B192" s="314" t="s">
        <v>869</v>
      </c>
      <c r="C192" s="314" t="s">
        <v>178</v>
      </c>
      <c r="D192" s="6" t="s">
        <v>671</v>
      </c>
      <c r="E192" s="6" t="s">
        <v>1329</v>
      </c>
    </row>
    <row r="193" spans="1:5">
      <c r="A193" s="313">
        <v>680</v>
      </c>
      <c r="B193" s="314" t="s">
        <v>870</v>
      </c>
      <c r="C193" s="314" t="s">
        <v>179</v>
      </c>
      <c r="D193" s="6" t="s">
        <v>648</v>
      </c>
      <c r="E193" s="6" t="s">
        <v>1329</v>
      </c>
    </row>
    <row r="194" spans="1:5">
      <c r="A194" s="313">
        <v>681</v>
      </c>
      <c r="B194" s="314" t="s">
        <v>871</v>
      </c>
      <c r="C194" s="314" t="s">
        <v>180</v>
      </c>
      <c r="D194" s="6" t="s">
        <v>670</v>
      </c>
      <c r="E194" s="6" t="s">
        <v>1329</v>
      </c>
    </row>
    <row r="195" spans="1:5">
      <c r="A195" s="313">
        <v>682</v>
      </c>
      <c r="B195" s="314" t="s">
        <v>872</v>
      </c>
      <c r="C195" s="314" t="s">
        <v>1250</v>
      </c>
      <c r="D195" s="6" t="s">
        <v>650</v>
      </c>
      <c r="E195" s="6" t="s">
        <v>1329</v>
      </c>
    </row>
    <row r="196" spans="1:5">
      <c r="A196" s="313">
        <v>683</v>
      </c>
      <c r="B196" s="314" t="s">
        <v>873</v>
      </c>
      <c r="C196" s="314" t="s">
        <v>1251</v>
      </c>
      <c r="D196" s="6" t="s">
        <v>648</v>
      </c>
      <c r="E196" s="6" t="s">
        <v>1329</v>
      </c>
    </row>
    <row r="197" spans="1:5">
      <c r="A197" s="315">
        <v>716</v>
      </c>
      <c r="B197" s="316" t="s">
        <v>874</v>
      </c>
      <c r="C197" s="316" t="s">
        <v>181</v>
      </c>
      <c r="D197" s="6" t="s">
        <v>627</v>
      </c>
      <c r="E197" s="6" t="s">
        <v>1336</v>
      </c>
    </row>
    <row r="198" spans="1:5">
      <c r="A198" s="315">
        <v>761</v>
      </c>
      <c r="B198" s="316" t="s">
        <v>875</v>
      </c>
      <c r="C198" s="316" t="s">
        <v>182</v>
      </c>
      <c r="D198" s="6" t="s">
        <v>627</v>
      </c>
      <c r="E198" s="6" t="s">
        <v>1336</v>
      </c>
    </row>
    <row r="199" spans="1:5">
      <c r="A199" s="315">
        <v>781</v>
      </c>
      <c r="B199" s="316" t="s">
        <v>876</v>
      </c>
      <c r="C199" s="316" t="s">
        <v>183</v>
      </c>
      <c r="D199" s="6" t="s">
        <v>627</v>
      </c>
      <c r="E199" s="6" t="s">
        <v>1336</v>
      </c>
    </row>
    <row r="200" spans="1:5">
      <c r="A200" s="313">
        <v>802</v>
      </c>
      <c r="B200" s="319" t="s">
        <v>877</v>
      </c>
      <c r="C200" s="319" t="s">
        <v>184</v>
      </c>
      <c r="D200" s="6" t="s">
        <v>627</v>
      </c>
      <c r="E200" s="6" t="s">
        <v>1336</v>
      </c>
    </row>
    <row r="201" spans="1:5">
      <c r="A201" s="313">
        <v>821</v>
      </c>
      <c r="B201" s="314" t="s">
        <v>878</v>
      </c>
      <c r="C201" s="314" t="s">
        <v>185</v>
      </c>
      <c r="D201" s="6" t="s">
        <v>627</v>
      </c>
      <c r="E201" s="6" t="s">
        <v>1336</v>
      </c>
    </row>
    <row r="202" spans="1:5">
      <c r="A202" s="313">
        <v>831</v>
      </c>
      <c r="B202" s="314" t="s">
        <v>879</v>
      </c>
      <c r="C202" s="314" t="s">
        <v>186</v>
      </c>
      <c r="D202" s="6" t="s">
        <v>627</v>
      </c>
      <c r="E202" s="6" t="s">
        <v>1336</v>
      </c>
    </row>
    <row r="203" spans="1:5">
      <c r="A203" s="313">
        <v>862</v>
      </c>
      <c r="B203" s="314" t="s">
        <v>880</v>
      </c>
      <c r="C203" s="314" t="s">
        <v>187</v>
      </c>
      <c r="D203" s="6" t="s">
        <v>648</v>
      </c>
      <c r="E203" s="6" t="s">
        <v>1330</v>
      </c>
    </row>
    <row r="204" spans="1:5">
      <c r="A204" s="313">
        <v>865</v>
      </c>
      <c r="B204" s="314" t="s">
        <v>881</v>
      </c>
      <c r="C204" s="314" t="s">
        <v>188</v>
      </c>
      <c r="D204" s="6" t="s">
        <v>650</v>
      </c>
      <c r="E204" s="6" t="s">
        <v>1330</v>
      </c>
    </row>
    <row r="205" spans="1:5">
      <c r="A205" s="313">
        <v>867</v>
      </c>
      <c r="B205" s="314" t="s">
        <v>882</v>
      </c>
      <c r="C205" s="314" t="s">
        <v>189</v>
      </c>
      <c r="D205" s="6" t="s">
        <v>650</v>
      </c>
      <c r="E205" s="6" t="s">
        <v>1337</v>
      </c>
    </row>
    <row r="206" spans="1:5">
      <c r="A206" s="313">
        <v>901</v>
      </c>
      <c r="B206" s="314" t="s">
        <v>883</v>
      </c>
      <c r="C206" s="314" t="s">
        <v>190</v>
      </c>
      <c r="D206" s="6" t="s">
        <v>627</v>
      </c>
      <c r="E206" s="6" t="s">
        <v>1338</v>
      </c>
    </row>
    <row r="207" spans="1:5">
      <c r="A207" s="313">
        <v>902</v>
      </c>
      <c r="B207" s="314" t="s">
        <v>884</v>
      </c>
      <c r="C207" s="314" t="s">
        <v>191</v>
      </c>
      <c r="D207" s="6" t="s">
        <v>627</v>
      </c>
      <c r="E207" s="6" t="s">
        <v>1338</v>
      </c>
    </row>
    <row r="208" spans="1:5">
      <c r="A208" s="313">
        <v>903</v>
      </c>
      <c r="B208" s="314" t="s">
        <v>885</v>
      </c>
      <c r="C208" s="314" t="s">
        <v>192</v>
      </c>
      <c r="D208" s="6" t="s">
        <v>627</v>
      </c>
      <c r="E208" s="6" t="s">
        <v>1338</v>
      </c>
    </row>
    <row r="209" spans="1:5">
      <c r="A209" s="313">
        <v>904</v>
      </c>
      <c r="B209" s="314" t="s">
        <v>886</v>
      </c>
      <c r="C209" s="314" t="s">
        <v>193</v>
      </c>
      <c r="D209" s="6" t="s">
        <v>627</v>
      </c>
      <c r="E209" s="6" t="s">
        <v>1338</v>
      </c>
    </row>
    <row r="210" spans="1:5">
      <c r="A210" s="313">
        <v>905</v>
      </c>
      <c r="B210" s="314" t="s">
        <v>887</v>
      </c>
      <c r="C210" s="314" t="s">
        <v>194</v>
      </c>
      <c r="D210" s="6" t="s">
        <v>627</v>
      </c>
      <c r="E210" s="6" t="s">
        <v>1338</v>
      </c>
    </row>
    <row r="211" spans="1:5">
      <c r="A211" s="313">
        <v>906</v>
      </c>
      <c r="B211" s="314" t="s">
        <v>888</v>
      </c>
      <c r="C211" s="314" t="s">
        <v>195</v>
      </c>
      <c r="D211" s="6" t="s">
        <v>627</v>
      </c>
      <c r="E211" s="6" t="s">
        <v>1338</v>
      </c>
    </row>
    <row r="212" spans="1:5">
      <c r="A212" s="313">
        <v>907</v>
      </c>
      <c r="B212" s="314" t="s">
        <v>889</v>
      </c>
      <c r="C212" s="314" t="s">
        <v>196</v>
      </c>
      <c r="D212" s="6" t="s">
        <v>627</v>
      </c>
      <c r="E212" s="6" t="s">
        <v>1338</v>
      </c>
    </row>
    <row r="213" spans="1:5">
      <c r="A213" s="313">
        <v>908</v>
      </c>
      <c r="B213" s="314" t="s">
        <v>890</v>
      </c>
      <c r="C213" s="314" t="s">
        <v>197</v>
      </c>
      <c r="D213" s="6" t="s">
        <v>627</v>
      </c>
      <c r="E213" s="6" t="s">
        <v>1338</v>
      </c>
    </row>
    <row r="214" spans="1:5">
      <c r="A214" s="313">
        <v>909</v>
      </c>
      <c r="B214" s="314" t="s">
        <v>891</v>
      </c>
      <c r="C214" s="314" t="s">
        <v>198</v>
      </c>
      <c r="D214" s="6" t="s">
        <v>627</v>
      </c>
      <c r="E214" s="6" t="s">
        <v>1338</v>
      </c>
    </row>
    <row r="215" spans="1:5">
      <c r="A215" s="313">
        <v>951</v>
      </c>
      <c r="B215" s="314" t="s">
        <v>892</v>
      </c>
      <c r="C215" s="314" t="s">
        <v>199</v>
      </c>
      <c r="D215" s="6" t="s">
        <v>627</v>
      </c>
      <c r="E215" s="6" t="s">
        <v>1339</v>
      </c>
    </row>
    <row r="216" spans="1:5">
      <c r="A216" s="313">
        <v>1101</v>
      </c>
      <c r="B216" s="314" t="s">
        <v>893</v>
      </c>
      <c r="C216" s="320" t="s">
        <v>200</v>
      </c>
      <c r="D216" s="6" t="s">
        <v>627</v>
      </c>
      <c r="E216" s="6" t="s">
        <v>1340</v>
      </c>
    </row>
    <row r="217" spans="1:5">
      <c r="A217" s="313">
        <v>1102</v>
      </c>
      <c r="B217" s="314" t="s">
        <v>894</v>
      </c>
      <c r="C217" s="314" t="s">
        <v>201</v>
      </c>
      <c r="D217" s="6" t="s">
        <v>627</v>
      </c>
      <c r="E217" s="6" t="s">
        <v>1340</v>
      </c>
    </row>
    <row r="218" spans="1:5">
      <c r="A218" s="313">
        <v>1103</v>
      </c>
      <c r="B218" s="314" t="s">
        <v>895</v>
      </c>
      <c r="C218" s="314" t="s">
        <v>202</v>
      </c>
      <c r="D218" s="6" t="s">
        <v>627</v>
      </c>
      <c r="E218" s="6" t="s">
        <v>1340</v>
      </c>
    </row>
    <row r="219" spans="1:5">
      <c r="A219" s="313">
        <v>1104</v>
      </c>
      <c r="B219" s="314" t="s">
        <v>896</v>
      </c>
      <c r="C219" s="314" t="s">
        <v>203</v>
      </c>
      <c r="D219" s="6" t="s">
        <v>627</v>
      </c>
      <c r="E219" s="6" t="s">
        <v>1340</v>
      </c>
    </row>
    <row r="220" spans="1:5">
      <c r="A220" s="313">
        <v>1105</v>
      </c>
      <c r="B220" s="314" t="s">
        <v>897</v>
      </c>
      <c r="C220" s="314" t="s">
        <v>204</v>
      </c>
      <c r="D220" s="6" t="s">
        <v>627</v>
      </c>
      <c r="E220" s="6" t="s">
        <v>1340</v>
      </c>
    </row>
    <row r="221" spans="1:5">
      <c r="A221" s="313">
        <v>1106</v>
      </c>
      <c r="B221" s="314" t="s">
        <v>898</v>
      </c>
      <c r="C221" s="314" t="s">
        <v>205</v>
      </c>
      <c r="D221" s="6" t="s">
        <v>627</v>
      </c>
      <c r="E221" s="6" t="s">
        <v>1340</v>
      </c>
    </row>
    <row r="222" spans="1:5">
      <c r="A222" s="313">
        <v>1107</v>
      </c>
      <c r="B222" s="314" t="s">
        <v>899</v>
      </c>
      <c r="C222" s="314" t="s">
        <v>206</v>
      </c>
      <c r="D222" s="6" t="s">
        <v>627</v>
      </c>
      <c r="E222" s="6" t="s">
        <v>1340</v>
      </c>
    </row>
    <row r="223" spans="1:5">
      <c r="A223" s="313">
        <v>1108</v>
      </c>
      <c r="B223" s="314" t="s">
        <v>900</v>
      </c>
      <c r="C223" s="314" t="s">
        <v>207</v>
      </c>
      <c r="D223" s="6" t="s">
        <v>627</v>
      </c>
      <c r="E223" s="6" t="s">
        <v>1340</v>
      </c>
    </row>
    <row r="224" spans="1:5">
      <c r="A224" s="313">
        <v>1109</v>
      </c>
      <c r="B224" s="314" t="s">
        <v>901</v>
      </c>
      <c r="C224" s="314" t="s">
        <v>208</v>
      </c>
      <c r="D224" s="6" t="s">
        <v>627</v>
      </c>
      <c r="E224" s="6" t="s">
        <v>1340</v>
      </c>
    </row>
    <row r="225" spans="1:5">
      <c r="A225" s="313">
        <v>1110</v>
      </c>
      <c r="B225" s="314" t="s">
        <v>902</v>
      </c>
      <c r="C225" s="314" t="s">
        <v>209</v>
      </c>
      <c r="D225" s="6" t="s">
        <v>627</v>
      </c>
      <c r="E225" s="6" t="s">
        <v>1340</v>
      </c>
    </row>
    <row r="226" spans="1:5">
      <c r="A226" s="313">
        <v>1111</v>
      </c>
      <c r="B226" s="314" t="s">
        <v>903</v>
      </c>
      <c r="C226" s="314" t="s">
        <v>210</v>
      </c>
      <c r="D226" s="6" t="s">
        <v>627</v>
      </c>
      <c r="E226" s="6" t="s">
        <v>1340</v>
      </c>
    </row>
    <row r="227" spans="1:5">
      <c r="A227" s="313">
        <v>1112</v>
      </c>
      <c r="B227" s="314" t="s">
        <v>904</v>
      </c>
      <c r="C227" s="314" t="s">
        <v>211</v>
      </c>
      <c r="D227" s="6" t="s">
        <v>627</v>
      </c>
      <c r="E227" s="6" t="s">
        <v>1340</v>
      </c>
    </row>
    <row r="228" spans="1:5">
      <c r="A228" s="313">
        <v>1113</v>
      </c>
      <c r="B228" s="314" t="s">
        <v>905</v>
      </c>
      <c r="C228" s="314" t="s">
        <v>212</v>
      </c>
      <c r="D228" s="6" t="s">
        <v>627</v>
      </c>
      <c r="E228" s="6" t="s">
        <v>1340</v>
      </c>
    </row>
    <row r="229" spans="1:5">
      <c r="A229" s="313">
        <v>1114</v>
      </c>
      <c r="B229" s="314" t="s">
        <v>906</v>
      </c>
      <c r="C229" s="314" t="s">
        <v>1387</v>
      </c>
      <c r="D229" s="6" t="s">
        <v>627</v>
      </c>
      <c r="E229" s="6" t="s">
        <v>1340</v>
      </c>
    </row>
    <row r="230" spans="1:5">
      <c r="A230" s="313">
        <v>1115</v>
      </c>
      <c r="B230" s="314" t="s">
        <v>907</v>
      </c>
      <c r="C230" s="314" t="s">
        <v>213</v>
      </c>
      <c r="D230" s="6" t="s">
        <v>627</v>
      </c>
      <c r="E230" s="6" t="s">
        <v>1340</v>
      </c>
    </row>
    <row r="231" spans="1:5">
      <c r="A231" s="313">
        <v>1116</v>
      </c>
      <c r="B231" s="314" t="s">
        <v>908</v>
      </c>
      <c r="C231" s="314" t="s">
        <v>214</v>
      </c>
      <c r="D231" s="6" t="s">
        <v>627</v>
      </c>
      <c r="E231" s="6" t="s">
        <v>1340</v>
      </c>
    </row>
    <row r="232" spans="1:5">
      <c r="A232" s="313">
        <v>1117</v>
      </c>
      <c r="B232" s="314" t="s">
        <v>909</v>
      </c>
      <c r="C232" s="314" t="s">
        <v>215</v>
      </c>
      <c r="D232" s="6" t="s">
        <v>627</v>
      </c>
      <c r="E232" s="6" t="s">
        <v>1340</v>
      </c>
    </row>
    <row r="233" spans="1:5">
      <c r="A233" s="313">
        <v>1118</v>
      </c>
      <c r="B233" s="314" t="s">
        <v>910</v>
      </c>
      <c r="C233" s="314" t="s">
        <v>216</v>
      </c>
      <c r="D233" s="6" t="s">
        <v>627</v>
      </c>
      <c r="E233" s="6" t="s">
        <v>1340</v>
      </c>
    </row>
    <row r="234" spans="1:5">
      <c r="A234" s="313">
        <v>1119</v>
      </c>
      <c r="B234" s="314" t="s">
        <v>911</v>
      </c>
      <c r="C234" s="314" t="s">
        <v>217</v>
      </c>
      <c r="D234" s="6" t="s">
        <v>627</v>
      </c>
      <c r="E234" s="6" t="s">
        <v>1340</v>
      </c>
    </row>
    <row r="235" spans="1:5">
      <c r="A235" s="313">
        <v>1120</v>
      </c>
      <c r="B235" s="314" t="s">
        <v>912</v>
      </c>
      <c r="C235" s="314" t="s">
        <v>218</v>
      </c>
      <c r="D235" s="6" t="s">
        <v>627</v>
      </c>
      <c r="E235" s="6" t="s">
        <v>1340</v>
      </c>
    </row>
    <row r="236" spans="1:5">
      <c r="A236" s="313">
        <v>1121</v>
      </c>
      <c r="B236" s="314" t="s">
        <v>913</v>
      </c>
      <c r="C236" s="314" t="s">
        <v>219</v>
      </c>
      <c r="D236" s="6" t="s">
        <v>627</v>
      </c>
      <c r="E236" s="6" t="s">
        <v>1340</v>
      </c>
    </row>
    <row r="237" spans="1:5">
      <c r="A237" s="313">
        <v>1122</v>
      </c>
      <c r="B237" s="314" t="s">
        <v>914</v>
      </c>
      <c r="C237" s="314" t="s">
        <v>220</v>
      </c>
      <c r="D237" s="6" t="s">
        <v>627</v>
      </c>
      <c r="E237" s="6" t="s">
        <v>1340</v>
      </c>
    </row>
    <row r="238" spans="1:5">
      <c r="A238" s="313">
        <v>1123</v>
      </c>
      <c r="B238" s="314" t="s">
        <v>915</v>
      </c>
      <c r="C238" s="314" t="s">
        <v>221</v>
      </c>
      <c r="D238" s="6" t="s">
        <v>627</v>
      </c>
      <c r="E238" s="6" t="s">
        <v>1340</v>
      </c>
    </row>
    <row r="239" spans="1:5">
      <c r="A239" s="313">
        <v>1124</v>
      </c>
      <c r="B239" s="314" t="s">
        <v>916</v>
      </c>
      <c r="C239" s="314" t="s">
        <v>222</v>
      </c>
      <c r="D239" s="6" t="s">
        <v>627</v>
      </c>
      <c r="E239" s="6" t="s">
        <v>1340</v>
      </c>
    </row>
    <row r="240" spans="1:5">
      <c r="A240" s="313">
        <v>1125</v>
      </c>
      <c r="B240" s="314" t="s">
        <v>917</v>
      </c>
      <c r="C240" s="314" t="s">
        <v>223</v>
      </c>
      <c r="D240" s="6" t="s">
        <v>627</v>
      </c>
      <c r="E240" s="6" t="s">
        <v>1340</v>
      </c>
    </row>
    <row r="241" spans="1:5">
      <c r="A241" s="313">
        <v>1126</v>
      </c>
      <c r="B241" s="314" t="s">
        <v>918</v>
      </c>
      <c r="C241" s="314" t="s">
        <v>224</v>
      </c>
      <c r="D241" s="6" t="s">
        <v>627</v>
      </c>
      <c r="E241" s="6" t="s">
        <v>1340</v>
      </c>
    </row>
    <row r="242" spans="1:5">
      <c r="A242" s="313">
        <v>1127</v>
      </c>
      <c r="B242" s="314" t="s">
        <v>919</v>
      </c>
      <c r="C242" s="314" t="s">
        <v>225</v>
      </c>
      <c r="D242" s="6" t="s">
        <v>627</v>
      </c>
      <c r="E242" s="6" t="s">
        <v>1340</v>
      </c>
    </row>
    <row r="243" spans="1:5">
      <c r="A243" s="313">
        <v>1128</v>
      </c>
      <c r="B243" s="314" t="s">
        <v>920</v>
      </c>
      <c r="C243" s="314" t="s">
        <v>226</v>
      </c>
      <c r="D243" s="6" t="s">
        <v>627</v>
      </c>
      <c r="E243" s="6" t="s">
        <v>1340</v>
      </c>
    </row>
    <row r="244" spans="1:5">
      <c r="A244" s="313">
        <v>1129</v>
      </c>
      <c r="B244" s="314" t="s">
        <v>921</v>
      </c>
      <c r="C244" s="314" t="s">
        <v>227</v>
      </c>
      <c r="D244" s="6" t="s">
        <v>627</v>
      </c>
      <c r="E244" s="6" t="s">
        <v>1340</v>
      </c>
    </row>
    <row r="245" spans="1:5">
      <c r="A245" s="313">
        <v>1201</v>
      </c>
      <c r="B245" s="314" t="s">
        <v>922</v>
      </c>
      <c r="C245" s="314" t="s">
        <v>228</v>
      </c>
      <c r="D245" s="6" t="s">
        <v>627</v>
      </c>
      <c r="E245" s="6" t="s">
        <v>1340</v>
      </c>
    </row>
    <row r="246" spans="1:5">
      <c r="A246" s="313">
        <v>1202</v>
      </c>
      <c r="B246" s="314" t="s">
        <v>923</v>
      </c>
      <c r="C246" s="314" t="s">
        <v>229</v>
      </c>
      <c r="D246" s="6" t="s">
        <v>627</v>
      </c>
      <c r="E246" s="6" t="s">
        <v>1340</v>
      </c>
    </row>
    <row r="247" spans="1:5">
      <c r="A247" s="313">
        <v>1203</v>
      </c>
      <c r="B247" s="314" t="s">
        <v>924</v>
      </c>
      <c r="C247" s="314" t="s">
        <v>230</v>
      </c>
      <c r="D247" s="6" t="s">
        <v>627</v>
      </c>
      <c r="E247" s="6" t="s">
        <v>1340</v>
      </c>
    </row>
    <row r="248" spans="1:5">
      <c r="A248" s="313">
        <v>1204</v>
      </c>
      <c r="B248" s="314" t="s">
        <v>925</v>
      </c>
      <c r="C248" s="314" t="s">
        <v>231</v>
      </c>
      <c r="D248" s="6" t="s">
        <v>627</v>
      </c>
      <c r="E248" s="6" t="s">
        <v>1340</v>
      </c>
    </row>
    <row r="249" spans="1:5">
      <c r="A249" s="313">
        <v>1205</v>
      </c>
      <c r="B249" s="314" t="s">
        <v>926</v>
      </c>
      <c r="C249" s="314" t="s">
        <v>232</v>
      </c>
      <c r="D249" s="6" t="s">
        <v>627</v>
      </c>
      <c r="E249" s="6" t="s">
        <v>1340</v>
      </c>
    </row>
    <row r="250" spans="1:5">
      <c r="A250" s="313">
        <v>1206</v>
      </c>
      <c r="B250" s="314" t="s">
        <v>927</v>
      </c>
      <c r="C250" s="314" t="s">
        <v>233</v>
      </c>
      <c r="D250" s="6" t="s">
        <v>627</v>
      </c>
      <c r="E250" s="6" t="s">
        <v>1340</v>
      </c>
    </row>
    <row r="251" spans="1:5">
      <c r="A251" s="313">
        <v>1207</v>
      </c>
      <c r="B251" s="314" t="s">
        <v>928</v>
      </c>
      <c r="C251" s="314" t="s">
        <v>234</v>
      </c>
      <c r="D251" s="6" t="s">
        <v>627</v>
      </c>
      <c r="E251" s="6" t="s">
        <v>1340</v>
      </c>
    </row>
    <row r="252" spans="1:5">
      <c r="A252" s="313">
        <v>1208</v>
      </c>
      <c r="B252" s="314" t="s">
        <v>929</v>
      </c>
      <c r="C252" s="314" t="s">
        <v>235</v>
      </c>
      <c r="D252" s="6" t="s">
        <v>627</v>
      </c>
      <c r="E252" s="6" t="s">
        <v>1340</v>
      </c>
    </row>
    <row r="253" spans="1:5">
      <c r="A253" s="313">
        <v>1209</v>
      </c>
      <c r="B253" s="314" t="s">
        <v>930</v>
      </c>
      <c r="C253" s="314" t="s">
        <v>236</v>
      </c>
      <c r="D253" s="6" t="s">
        <v>627</v>
      </c>
      <c r="E253" s="6" t="s">
        <v>1340</v>
      </c>
    </row>
    <row r="254" spans="1:5">
      <c r="A254" s="313">
        <v>1210</v>
      </c>
      <c r="B254" s="314" t="s">
        <v>931</v>
      </c>
      <c r="C254" s="314" t="s">
        <v>237</v>
      </c>
      <c r="D254" s="6" t="s">
        <v>627</v>
      </c>
      <c r="E254" s="6" t="s">
        <v>1340</v>
      </c>
    </row>
    <row r="255" spans="1:5">
      <c r="A255" s="313">
        <v>1211</v>
      </c>
      <c r="B255" s="314" t="s">
        <v>932</v>
      </c>
      <c r="C255" s="314" t="s">
        <v>238</v>
      </c>
      <c r="D255" s="6" t="s">
        <v>627</v>
      </c>
      <c r="E255" s="6" t="s">
        <v>1340</v>
      </c>
    </row>
    <row r="256" spans="1:5">
      <c r="A256" s="313">
        <v>1212</v>
      </c>
      <c r="B256" s="314" t="s">
        <v>933</v>
      </c>
      <c r="C256" s="314" t="s">
        <v>239</v>
      </c>
      <c r="D256" s="6" t="s">
        <v>627</v>
      </c>
      <c r="E256" s="6" t="s">
        <v>1340</v>
      </c>
    </row>
    <row r="257" spans="1:5">
      <c r="A257" s="313">
        <v>1213</v>
      </c>
      <c r="B257" s="314" t="s">
        <v>934</v>
      </c>
      <c r="C257" s="314" t="s">
        <v>240</v>
      </c>
      <c r="D257" s="6" t="s">
        <v>627</v>
      </c>
      <c r="E257" s="6" t="s">
        <v>1340</v>
      </c>
    </row>
    <row r="258" spans="1:5">
      <c r="A258" s="313">
        <v>1214</v>
      </c>
      <c r="B258" s="314" t="s">
        <v>935</v>
      </c>
      <c r="C258" s="314" t="s">
        <v>241</v>
      </c>
      <c r="D258" s="6" t="s">
        <v>627</v>
      </c>
      <c r="E258" s="6" t="s">
        <v>1340</v>
      </c>
    </row>
    <row r="259" spans="1:5">
      <c r="A259" s="313">
        <v>1215</v>
      </c>
      <c r="B259" s="314" t="s">
        <v>936</v>
      </c>
      <c r="C259" s="314" t="s">
        <v>242</v>
      </c>
      <c r="D259" s="6" t="s">
        <v>627</v>
      </c>
      <c r="E259" s="6" t="s">
        <v>1340</v>
      </c>
    </row>
    <row r="260" spans="1:5">
      <c r="A260" s="313">
        <v>1216</v>
      </c>
      <c r="B260" s="314" t="s">
        <v>937</v>
      </c>
      <c r="C260" s="314" t="s">
        <v>243</v>
      </c>
      <c r="D260" s="6" t="s">
        <v>627</v>
      </c>
      <c r="E260" s="6" t="s">
        <v>1340</v>
      </c>
    </row>
    <row r="261" spans="1:5">
      <c r="A261" s="313">
        <v>1217</v>
      </c>
      <c r="B261" s="314" t="s">
        <v>938</v>
      </c>
      <c r="C261" s="314" t="s">
        <v>244</v>
      </c>
      <c r="D261" s="6" t="s">
        <v>627</v>
      </c>
      <c r="E261" s="6" t="s">
        <v>1340</v>
      </c>
    </row>
    <row r="262" spans="1:5">
      <c r="A262" s="313">
        <v>1218</v>
      </c>
      <c r="B262" s="314" t="s">
        <v>939</v>
      </c>
      <c r="C262" s="314" t="s">
        <v>245</v>
      </c>
      <c r="D262" s="6" t="s">
        <v>627</v>
      </c>
      <c r="E262" s="6" t="s">
        <v>1340</v>
      </c>
    </row>
    <row r="263" spans="1:5">
      <c r="A263" s="313">
        <v>1219</v>
      </c>
      <c r="B263" s="314" t="s">
        <v>940</v>
      </c>
      <c r="C263" s="314" t="s">
        <v>246</v>
      </c>
      <c r="D263" s="6" t="s">
        <v>627</v>
      </c>
      <c r="E263" s="6" t="s">
        <v>1340</v>
      </c>
    </row>
    <row r="264" spans="1:5">
      <c r="A264" s="313">
        <v>1220</v>
      </c>
      <c r="B264" s="314" t="s">
        <v>941</v>
      </c>
      <c r="C264" s="314" t="s">
        <v>247</v>
      </c>
      <c r="D264" s="6" t="s">
        <v>627</v>
      </c>
      <c r="E264" s="6" t="s">
        <v>1340</v>
      </c>
    </row>
    <row r="265" spans="1:5">
      <c r="A265" s="313">
        <v>1221</v>
      </c>
      <c r="B265" s="314" t="s">
        <v>942</v>
      </c>
      <c r="C265" s="314" t="s">
        <v>248</v>
      </c>
      <c r="D265" s="6" t="s">
        <v>627</v>
      </c>
      <c r="E265" s="6" t="s">
        <v>1340</v>
      </c>
    </row>
    <row r="266" spans="1:5">
      <c r="A266" s="313">
        <v>1222</v>
      </c>
      <c r="B266" s="314" t="s">
        <v>943</v>
      </c>
      <c r="C266" s="314" t="s">
        <v>249</v>
      </c>
      <c r="D266" s="6" t="s">
        <v>627</v>
      </c>
      <c r="E266" s="6" t="s">
        <v>1340</v>
      </c>
    </row>
    <row r="267" spans="1:5">
      <c r="A267" s="313">
        <v>1223</v>
      </c>
      <c r="B267" s="314" t="s">
        <v>944</v>
      </c>
      <c r="C267" s="314" t="s">
        <v>250</v>
      </c>
      <c r="D267" s="6" t="s">
        <v>627</v>
      </c>
      <c r="E267" s="6" t="s">
        <v>1340</v>
      </c>
    </row>
    <row r="268" spans="1:5">
      <c r="A268" s="313">
        <v>1224</v>
      </c>
      <c r="B268" s="314" t="s">
        <v>945</v>
      </c>
      <c r="C268" s="314" t="s">
        <v>251</v>
      </c>
      <c r="D268" s="6" t="s">
        <v>627</v>
      </c>
      <c r="E268" s="6" t="s">
        <v>1340</v>
      </c>
    </row>
    <row r="269" spans="1:5">
      <c r="A269" s="313">
        <v>1225</v>
      </c>
      <c r="B269" s="314" t="s">
        <v>946</v>
      </c>
      <c r="C269" s="314" t="s">
        <v>252</v>
      </c>
      <c r="D269" s="6" t="s">
        <v>627</v>
      </c>
      <c r="E269" s="6" t="s">
        <v>1340</v>
      </c>
    </row>
    <row r="270" spans="1:5">
      <c r="A270" s="313">
        <v>1226</v>
      </c>
      <c r="B270" s="314" t="s">
        <v>947</v>
      </c>
      <c r="C270" s="314" t="s">
        <v>253</v>
      </c>
      <c r="D270" s="6" t="s">
        <v>627</v>
      </c>
      <c r="E270" s="6" t="s">
        <v>1340</v>
      </c>
    </row>
    <row r="271" spans="1:5">
      <c r="A271" s="313">
        <v>1227</v>
      </c>
      <c r="B271" s="314" t="s">
        <v>948</v>
      </c>
      <c r="C271" s="314" t="s">
        <v>254</v>
      </c>
      <c r="D271" s="6" t="s">
        <v>627</v>
      </c>
      <c r="E271" s="6" t="s">
        <v>1340</v>
      </c>
    </row>
    <row r="272" spans="1:5">
      <c r="A272" s="313">
        <v>1228</v>
      </c>
      <c r="B272" s="314" t="s">
        <v>949</v>
      </c>
      <c r="C272" s="314" t="s">
        <v>255</v>
      </c>
      <c r="D272" s="6" t="s">
        <v>627</v>
      </c>
      <c r="E272" s="6" t="s">
        <v>1340</v>
      </c>
    </row>
    <row r="273" spans="1:5">
      <c r="A273" s="313">
        <v>1229</v>
      </c>
      <c r="B273" s="314" t="s">
        <v>950</v>
      </c>
      <c r="C273" s="314" t="s">
        <v>256</v>
      </c>
      <c r="D273" s="6" t="s">
        <v>627</v>
      </c>
      <c r="E273" s="6" t="s">
        <v>1340</v>
      </c>
    </row>
    <row r="274" spans="1:5">
      <c r="A274" s="313">
        <v>1230</v>
      </c>
      <c r="B274" s="314" t="s">
        <v>951</v>
      </c>
      <c r="C274" s="314" t="s">
        <v>257</v>
      </c>
      <c r="D274" s="6" t="s">
        <v>627</v>
      </c>
      <c r="E274" s="6" t="s">
        <v>1340</v>
      </c>
    </row>
    <row r="275" spans="1:5">
      <c r="A275" s="313">
        <v>1231</v>
      </c>
      <c r="B275" s="314" t="s">
        <v>952</v>
      </c>
      <c r="C275" s="314" t="s">
        <v>258</v>
      </c>
      <c r="D275" s="6" t="s">
        <v>627</v>
      </c>
      <c r="E275" s="6" t="s">
        <v>1340</v>
      </c>
    </row>
    <row r="276" spans="1:5">
      <c r="A276" s="313">
        <v>1232</v>
      </c>
      <c r="B276" s="314" t="s">
        <v>953</v>
      </c>
      <c r="C276" s="314" t="s">
        <v>259</v>
      </c>
      <c r="D276" s="6" t="s">
        <v>627</v>
      </c>
      <c r="E276" s="6" t="s">
        <v>1340</v>
      </c>
    </row>
    <row r="277" spans="1:5">
      <c r="A277" s="313">
        <v>1233</v>
      </c>
      <c r="B277" s="314" t="s">
        <v>954</v>
      </c>
      <c r="C277" s="314" t="s">
        <v>260</v>
      </c>
      <c r="D277" s="6" t="s">
        <v>627</v>
      </c>
      <c r="E277" s="6" t="s">
        <v>1340</v>
      </c>
    </row>
    <row r="278" spans="1:5">
      <c r="A278" s="313">
        <v>1234</v>
      </c>
      <c r="B278" s="314" t="s">
        <v>955</v>
      </c>
      <c r="C278" s="314" t="s">
        <v>261</v>
      </c>
      <c r="D278" s="6" t="s">
        <v>627</v>
      </c>
      <c r="E278" s="6" t="s">
        <v>1340</v>
      </c>
    </row>
    <row r="279" spans="1:5">
      <c r="A279" s="313">
        <v>1235</v>
      </c>
      <c r="B279" s="314" t="s">
        <v>956</v>
      </c>
      <c r="C279" s="314" t="s">
        <v>262</v>
      </c>
      <c r="D279" s="6" t="s">
        <v>627</v>
      </c>
      <c r="E279" s="6" t="s">
        <v>1340</v>
      </c>
    </row>
    <row r="280" spans="1:5">
      <c r="A280" s="313">
        <v>1236</v>
      </c>
      <c r="B280" s="314" t="s">
        <v>957</v>
      </c>
      <c r="C280" s="314" t="s">
        <v>263</v>
      </c>
      <c r="D280" s="6" t="s">
        <v>627</v>
      </c>
      <c r="E280" s="6" t="s">
        <v>1340</v>
      </c>
    </row>
    <row r="281" spans="1:5">
      <c r="A281" s="313">
        <v>1237</v>
      </c>
      <c r="B281" s="314" t="s">
        <v>958</v>
      </c>
      <c r="C281" s="314" t="s">
        <v>264</v>
      </c>
      <c r="D281" s="6" t="s">
        <v>627</v>
      </c>
      <c r="E281" s="6" t="s">
        <v>1340</v>
      </c>
    </row>
    <row r="282" spans="1:5">
      <c r="A282" s="313">
        <v>1238</v>
      </c>
      <c r="B282" s="314" t="s">
        <v>959</v>
      </c>
      <c r="C282" s="314" t="s">
        <v>265</v>
      </c>
      <c r="D282" s="6" t="s">
        <v>627</v>
      </c>
      <c r="E282" s="6" t="s">
        <v>1340</v>
      </c>
    </row>
    <row r="283" spans="1:5">
      <c r="A283" s="313">
        <v>1239</v>
      </c>
      <c r="B283" s="314" t="s">
        <v>960</v>
      </c>
      <c r="C283" s="314" t="s">
        <v>266</v>
      </c>
      <c r="D283" s="6" t="s">
        <v>627</v>
      </c>
      <c r="E283" s="6" t="s">
        <v>1340</v>
      </c>
    </row>
    <row r="284" spans="1:5">
      <c r="A284" s="313">
        <v>1240</v>
      </c>
      <c r="B284" s="314" t="s">
        <v>961</v>
      </c>
      <c r="C284" s="314" t="s">
        <v>267</v>
      </c>
      <c r="D284" s="6" t="s">
        <v>627</v>
      </c>
      <c r="E284" s="6" t="s">
        <v>1340</v>
      </c>
    </row>
    <row r="285" spans="1:5">
      <c r="A285" s="313">
        <v>1241</v>
      </c>
      <c r="B285" s="314" t="s">
        <v>962</v>
      </c>
      <c r="C285" s="314" t="s">
        <v>268</v>
      </c>
      <c r="D285" s="6" t="s">
        <v>627</v>
      </c>
      <c r="E285" s="6" t="s">
        <v>1340</v>
      </c>
    </row>
    <row r="286" spans="1:5">
      <c r="A286" s="313">
        <v>1242</v>
      </c>
      <c r="B286" s="314" t="s">
        <v>963</v>
      </c>
      <c r="C286" s="314" t="s">
        <v>269</v>
      </c>
      <c r="D286" s="6" t="s">
        <v>627</v>
      </c>
      <c r="E286" s="6" t="s">
        <v>1340</v>
      </c>
    </row>
    <row r="287" spans="1:5">
      <c r="A287" s="313">
        <v>1243</v>
      </c>
      <c r="B287" s="314" t="s">
        <v>964</v>
      </c>
      <c r="C287" s="314" t="s">
        <v>270</v>
      </c>
      <c r="D287" s="6" t="s">
        <v>627</v>
      </c>
      <c r="E287" s="6" t="s">
        <v>1340</v>
      </c>
    </row>
    <row r="288" spans="1:5">
      <c r="A288" s="313">
        <v>1244</v>
      </c>
      <c r="B288" s="314" t="s">
        <v>965</v>
      </c>
      <c r="C288" s="314" t="s">
        <v>271</v>
      </c>
      <c r="D288" s="6" t="s">
        <v>627</v>
      </c>
      <c r="E288" s="6" t="s">
        <v>1340</v>
      </c>
    </row>
    <row r="289" spans="1:5">
      <c r="A289" s="313">
        <v>1245</v>
      </c>
      <c r="B289" s="314" t="s">
        <v>966</v>
      </c>
      <c r="C289" s="314" t="s">
        <v>272</v>
      </c>
      <c r="D289" s="6" t="s">
        <v>627</v>
      </c>
      <c r="E289" s="6" t="s">
        <v>1340</v>
      </c>
    </row>
    <row r="290" spans="1:5">
      <c r="A290" s="313">
        <v>1246</v>
      </c>
      <c r="B290" s="314" t="s">
        <v>967</v>
      </c>
      <c r="C290" s="314" t="s">
        <v>273</v>
      </c>
      <c r="D290" s="6" t="s">
        <v>627</v>
      </c>
      <c r="E290" s="6" t="s">
        <v>1340</v>
      </c>
    </row>
    <row r="291" spans="1:5">
      <c r="A291" s="313">
        <v>1247</v>
      </c>
      <c r="B291" s="314" t="s">
        <v>968</v>
      </c>
      <c r="C291" s="314" t="s">
        <v>274</v>
      </c>
      <c r="D291" s="6" t="s">
        <v>627</v>
      </c>
      <c r="E291" s="6" t="s">
        <v>1340</v>
      </c>
    </row>
    <row r="292" spans="1:5">
      <c r="A292" s="313">
        <v>1248</v>
      </c>
      <c r="B292" s="314" t="s">
        <v>969</v>
      </c>
      <c r="C292" s="314" t="s">
        <v>275</v>
      </c>
      <c r="D292" s="6" t="s">
        <v>627</v>
      </c>
      <c r="E292" s="6" t="s">
        <v>1340</v>
      </c>
    </row>
    <row r="293" spans="1:5">
      <c r="A293" s="313">
        <v>1249</v>
      </c>
      <c r="B293" s="314" t="s">
        <v>970</v>
      </c>
      <c r="C293" s="314" t="s">
        <v>276</v>
      </c>
      <c r="D293" s="6" t="s">
        <v>627</v>
      </c>
      <c r="E293" s="6" t="s">
        <v>1340</v>
      </c>
    </row>
    <row r="294" spans="1:5">
      <c r="A294" s="313">
        <v>1250</v>
      </c>
      <c r="B294" s="314" t="s">
        <v>971</v>
      </c>
      <c r="C294" s="314" t="s">
        <v>277</v>
      </c>
      <c r="D294" s="6" t="s">
        <v>627</v>
      </c>
      <c r="E294" s="6" t="s">
        <v>1340</v>
      </c>
    </row>
    <row r="295" spans="1:5">
      <c r="A295" s="313">
        <v>1251</v>
      </c>
      <c r="B295" s="314" t="s">
        <v>972</v>
      </c>
      <c r="C295" s="314" t="s">
        <v>278</v>
      </c>
      <c r="D295" s="6" t="s">
        <v>627</v>
      </c>
      <c r="E295" s="6" t="s">
        <v>1340</v>
      </c>
    </row>
    <row r="296" spans="1:5">
      <c r="A296" s="313">
        <v>1252</v>
      </c>
      <c r="B296" s="314" t="s">
        <v>973</v>
      </c>
      <c r="C296" s="314" t="s">
        <v>279</v>
      </c>
      <c r="D296" s="6" t="s">
        <v>627</v>
      </c>
      <c r="E296" s="6" t="s">
        <v>1340</v>
      </c>
    </row>
    <row r="297" spans="1:5">
      <c r="A297" s="313">
        <v>1253</v>
      </c>
      <c r="B297" s="314" t="s">
        <v>974</v>
      </c>
      <c r="C297" s="314" t="s">
        <v>280</v>
      </c>
      <c r="D297" s="6" t="s">
        <v>627</v>
      </c>
      <c r="E297" s="6" t="s">
        <v>1340</v>
      </c>
    </row>
    <row r="298" spans="1:5">
      <c r="A298" s="313">
        <v>1254</v>
      </c>
      <c r="B298" s="314" t="s">
        <v>975</v>
      </c>
      <c r="C298" s="314" t="s">
        <v>281</v>
      </c>
      <c r="D298" s="6" t="s">
        <v>627</v>
      </c>
      <c r="E298" s="6" t="s">
        <v>1340</v>
      </c>
    </row>
    <row r="299" spans="1:5">
      <c r="A299" s="313">
        <v>1255</v>
      </c>
      <c r="B299" s="314" t="s">
        <v>976</v>
      </c>
      <c r="C299" s="314" t="s">
        <v>282</v>
      </c>
      <c r="D299" s="6" t="s">
        <v>627</v>
      </c>
      <c r="E299" s="6" t="s">
        <v>1340</v>
      </c>
    </row>
    <row r="300" spans="1:5">
      <c r="A300" s="313">
        <v>1256</v>
      </c>
      <c r="B300" s="314" t="s">
        <v>977</v>
      </c>
      <c r="C300" s="314" t="s">
        <v>283</v>
      </c>
      <c r="D300" s="6" t="s">
        <v>627</v>
      </c>
      <c r="E300" s="6" t="s">
        <v>1340</v>
      </c>
    </row>
    <row r="301" spans="1:5">
      <c r="A301" s="313">
        <v>1257</v>
      </c>
      <c r="B301" s="314" t="s">
        <v>978</v>
      </c>
      <c r="C301" s="314" t="s">
        <v>284</v>
      </c>
      <c r="D301" s="6" t="s">
        <v>627</v>
      </c>
      <c r="E301" s="6" t="s">
        <v>1340</v>
      </c>
    </row>
    <row r="302" spans="1:5">
      <c r="A302" s="313">
        <v>1258</v>
      </c>
      <c r="B302" s="314" t="s">
        <v>979</v>
      </c>
      <c r="C302" s="314" t="s">
        <v>285</v>
      </c>
      <c r="D302" s="6" t="s">
        <v>627</v>
      </c>
      <c r="E302" s="6" t="s">
        <v>1340</v>
      </c>
    </row>
    <row r="303" spans="1:5">
      <c r="A303" s="313">
        <v>1259</v>
      </c>
      <c r="B303" s="314" t="s">
        <v>980</v>
      </c>
      <c r="C303" s="314" t="s">
        <v>286</v>
      </c>
      <c r="D303" s="6" t="s">
        <v>627</v>
      </c>
      <c r="E303" s="6" t="s">
        <v>1340</v>
      </c>
    </row>
    <row r="304" spans="1:5">
      <c r="A304" s="313">
        <v>1260</v>
      </c>
      <c r="B304" s="314" t="s">
        <v>981</v>
      </c>
      <c r="C304" s="314" t="s">
        <v>287</v>
      </c>
      <c r="D304" s="6" t="s">
        <v>627</v>
      </c>
      <c r="E304" s="6" t="s">
        <v>1340</v>
      </c>
    </row>
    <row r="305" spans="1:5">
      <c r="A305" s="313">
        <v>1261</v>
      </c>
      <c r="B305" s="314" t="s">
        <v>982</v>
      </c>
      <c r="C305" s="314" t="s">
        <v>288</v>
      </c>
      <c r="D305" s="6" t="s">
        <v>627</v>
      </c>
      <c r="E305" s="6" t="s">
        <v>1340</v>
      </c>
    </row>
    <row r="306" spans="1:5">
      <c r="A306" s="313">
        <v>1262</v>
      </c>
      <c r="B306" s="314" t="s">
        <v>983</v>
      </c>
      <c r="C306" s="314" t="s">
        <v>289</v>
      </c>
      <c r="D306" s="6" t="s">
        <v>627</v>
      </c>
      <c r="E306" s="6" t="s">
        <v>1340</v>
      </c>
    </row>
    <row r="307" spans="1:5">
      <c r="A307" s="313">
        <v>1263</v>
      </c>
      <c r="B307" s="314" t="s">
        <v>984</v>
      </c>
      <c r="C307" s="314" t="s">
        <v>290</v>
      </c>
      <c r="D307" s="6" t="s">
        <v>627</v>
      </c>
      <c r="E307" s="6" t="s">
        <v>1340</v>
      </c>
    </row>
    <row r="308" spans="1:5">
      <c r="A308" s="313">
        <v>1264</v>
      </c>
      <c r="B308" s="314" t="s">
        <v>985</v>
      </c>
      <c r="C308" s="314" t="s">
        <v>291</v>
      </c>
      <c r="D308" s="6" t="s">
        <v>627</v>
      </c>
      <c r="E308" s="6" t="s">
        <v>1340</v>
      </c>
    </row>
    <row r="309" spans="1:5">
      <c r="A309" s="313">
        <v>1265</v>
      </c>
      <c r="B309" s="314" t="s">
        <v>986</v>
      </c>
      <c r="C309" s="314" t="s">
        <v>292</v>
      </c>
      <c r="D309" s="6" t="s">
        <v>627</v>
      </c>
      <c r="E309" s="6" t="s">
        <v>1340</v>
      </c>
    </row>
    <row r="310" spans="1:5">
      <c r="A310" s="313">
        <v>1266</v>
      </c>
      <c r="B310" s="314" t="s">
        <v>987</v>
      </c>
      <c r="C310" s="314" t="s">
        <v>293</v>
      </c>
      <c r="D310" s="6" t="s">
        <v>627</v>
      </c>
      <c r="E310" s="6" t="s">
        <v>1340</v>
      </c>
    </row>
    <row r="311" spans="1:5">
      <c r="A311" s="313">
        <v>1267</v>
      </c>
      <c r="B311" s="314" t="s">
        <v>988</v>
      </c>
      <c r="C311" s="314" t="s">
        <v>294</v>
      </c>
      <c r="D311" s="6" t="s">
        <v>627</v>
      </c>
      <c r="E311" s="6" t="s">
        <v>1340</v>
      </c>
    </row>
    <row r="312" spans="1:5">
      <c r="A312" s="313">
        <v>1268</v>
      </c>
      <c r="B312" s="314" t="s">
        <v>989</v>
      </c>
      <c r="C312" s="314" t="s">
        <v>295</v>
      </c>
      <c r="D312" s="6" t="s">
        <v>627</v>
      </c>
      <c r="E312" s="6" t="s">
        <v>1340</v>
      </c>
    </row>
    <row r="313" spans="1:5">
      <c r="A313" s="313">
        <v>1269</v>
      </c>
      <c r="B313" s="314" t="s">
        <v>990</v>
      </c>
      <c r="C313" s="314" t="s">
        <v>296</v>
      </c>
      <c r="D313" s="6" t="s">
        <v>627</v>
      </c>
      <c r="E313" s="6" t="s">
        <v>1340</v>
      </c>
    </row>
    <row r="314" spans="1:5">
      <c r="A314" s="313">
        <v>1270</v>
      </c>
      <c r="B314" s="314" t="s">
        <v>991</v>
      </c>
      <c r="C314" s="314" t="s">
        <v>297</v>
      </c>
      <c r="D314" s="6" t="s">
        <v>627</v>
      </c>
      <c r="E314" s="6" t="s">
        <v>1340</v>
      </c>
    </row>
    <row r="315" spans="1:5">
      <c r="A315" s="313">
        <v>1271</v>
      </c>
      <c r="B315" s="314" t="s">
        <v>992</v>
      </c>
      <c r="C315" s="314" t="s">
        <v>298</v>
      </c>
      <c r="D315" s="6" t="s">
        <v>627</v>
      </c>
      <c r="E315" s="6" t="s">
        <v>1340</v>
      </c>
    </row>
    <row r="316" spans="1:5">
      <c r="A316" s="313">
        <v>1272</v>
      </c>
      <c r="B316" s="314" t="s">
        <v>993</v>
      </c>
      <c r="C316" s="314" t="s">
        <v>299</v>
      </c>
      <c r="D316" s="6" t="s">
        <v>627</v>
      </c>
      <c r="E316" s="6" t="s">
        <v>1340</v>
      </c>
    </row>
    <row r="317" spans="1:5">
      <c r="A317" s="313">
        <v>1273</v>
      </c>
      <c r="B317" s="314" t="s">
        <v>994</v>
      </c>
      <c r="C317" s="314" t="s">
        <v>300</v>
      </c>
      <c r="D317" s="6" t="s">
        <v>627</v>
      </c>
      <c r="E317" s="6" t="s">
        <v>1340</v>
      </c>
    </row>
    <row r="318" spans="1:5">
      <c r="A318" s="313">
        <v>1274</v>
      </c>
      <c r="B318" s="314" t="s">
        <v>995</v>
      </c>
      <c r="C318" s="314" t="s">
        <v>301</v>
      </c>
      <c r="D318" s="6" t="s">
        <v>627</v>
      </c>
      <c r="E318" s="6" t="s">
        <v>1340</v>
      </c>
    </row>
    <row r="319" spans="1:5">
      <c r="A319" s="313">
        <v>1275</v>
      </c>
      <c r="B319" s="314" t="s">
        <v>996</v>
      </c>
      <c r="C319" s="314" t="s">
        <v>302</v>
      </c>
      <c r="D319" s="6" t="s">
        <v>627</v>
      </c>
      <c r="E319" s="6" t="s">
        <v>1340</v>
      </c>
    </row>
    <row r="320" spans="1:5">
      <c r="A320" s="313">
        <v>1276</v>
      </c>
      <c r="B320" s="314" t="s">
        <v>997</v>
      </c>
      <c r="C320" s="314" t="s">
        <v>303</v>
      </c>
      <c r="D320" s="6" t="s">
        <v>627</v>
      </c>
      <c r="E320" s="6" t="s">
        <v>1340</v>
      </c>
    </row>
    <row r="321" spans="1:5">
      <c r="A321" s="313">
        <v>1277</v>
      </c>
      <c r="B321" s="314" t="s">
        <v>998</v>
      </c>
      <c r="C321" s="314" t="s">
        <v>304</v>
      </c>
      <c r="D321" s="6" t="s">
        <v>627</v>
      </c>
      <c r="E321" s="6" t="s">
        <v>1340</v>
      </c>
    </row>
    <row r="322" spans="1:5">
      <c r="A322" s="313">
        <v>1278</v>
      </c>
      <c r="B322" s="314" t="s">
        <v>999</v>
      </c>
      <c r="C322" s="314" t="s">
        <v>305</v>
      </c>
      <c r="D322" s="6" t="s">
        <v>627</v>
      </c>
      <c r="E322" s="6" t="s">
        <v>1340</v>
      </c>
    </row>
    <row r="323" spans="1:5">
      <c r="A323" s="313">
        <v>1279</v>
      </c>
      <c r="B323" s="314" t="s">
        <v>1000</v>
      </c>
      <c r="C323" s="314" t="s">
        <v>306</v>
      </c>
      <c r="D323" s="6" t="s">
        <v>627</v>
      </c>
      <c r="E323" s="6" t="s">
        <v>1340</v>
      </c>
    </row>
    <row r="324" spans="1:5">
      <c r="A324" s="313">
        <v>1280</v>
      </c>
      <c r="B324" s="314" t="s">
        <v>1001</v>
      </c>
      <c r="C324" s="314" t="s">
        <v>307</v>
      </c>
      <c r="D324" s="6" t="s">
        <v>627</v>
      </c>
      <c r="E324" s="6" t="s">
        <v>1340</v>
      </c>
    </row>
    <row r="325" spans="1:5">
      <c r="A325" s="313">
        <v>1281</v>
      </c>
      <c r="B325" s="314" t="s">
        <v>1002</v>
      </c>
      <c r="C325" s="314" t="s">
        <v>308</v>
      </c>
      <c r="D325" s="6" t="s">
        <v>627</v>
      </c>
      <c r="E325" s="6" t="s">
        <v>1340</v>
      </c>
    </row>
    <row r="326" spans="1:5">
      <c r="A326" s="313">
        <v>1282</v>
      </c>
      <c r="B326" s="314" t="s">
        <v>1003</v>
      </c>
      <c r="C326" s="314" t="s">
        <v>309</v>
      </c>
      <c r="D326" s="6" t="s">
        <v>627</v>
      </c>
      <c r="E326" s="6" t="s">
        <v>1340</v>
      </c>
    </row>
    <row r="327" spans="1:5">
      <c r="A327" s="313">
        <v>1283</v>
      </c>
      <c r="B327" s="314" t="s">
        <v>1004</v>
      </c>
      <c r="C327" s="314" t="s">
        <v>310</v>
      </c>
      <c r="D327" s="6" t="s">
        <v>627</v>
      </c>
      <c r="E327" s="6" t="s">
        <v>1340</v>
      </c>
    </row>
    <row r="328" spans="1:5">
      <c r="A328" s="313">
        <v>1284</v>
      </c>
      <c r="B328" s="314" t="s">
        <v>1005</v>
      </c>
      <c r="C328" s="314" t="s">
        <v>311</v>
      </c>
      <c r="D328" s="6" t="s">
        <v>627</v>
      </c>
      <c r="E328" s="6" t="s">
        <v>1340</v>
      </c>
    </row>
    <row r="329" spans="1:5">
      <c r="A329" s="313">
        <v>1285</v>
      </c>
      <c r="B329" s="314" t="s">
        <v>1006</v>
      </c>
      <c r="C329" s="314" t="s">
        <v>312</v>
      </c>
      <c r="D329" s="6" t="s">
        <v>627</v>
      </c>
      <c r="E329" s="6" t="s">
        <v>1340</v>
      </c>
    </row>
    <row r="330" spans="1:5">
      <c r="A330" s="313">
        <v>1286</v>
      </c>
      <c r="B330" s="314" t="s">
        <v>1007</v>
      </c>
      <c r="C330" s="314" t="s">
        <v>313</v>
      </c>
      <c r="D330" s="6" t="s">
        <v>627</v>
      </c>
      <c r="E330" s="6" t="s">
        <v>1340</v>
      </c>
    </row>
    <row r="331" spans="1:5">
      <c r="A331" s="313">
        <v>1287</v>
      </c>
      <c r="B331" s="314" t="s">
        <v>1008</v>
      </c>
      <c r="C331" s="314" t="s">
        <v>314</v>
      </c>
      <c r="D331" s="6" t="s">
        <v>627</v>
      </c>
      <c r="E331" s="6" t="s">
        <v>1340</v>
      </c>
    </row>
    <row r="332" spans="1:5">
      <c r="A332" s="313">
        <v>1301</v>
      </c>
      <c r="B332" s="314" t="s">
        <v>1009</v>
      </c>
      <c r="C332" s="314" t="s">
        <v>315</v>
      </c>
      <c r="D332" s="6" t="s">
        <v>627</v>
      </c>
      <c r="E332" s="6" t="s">
        <v>1340</v>
      </c>
    </row>
    <row r="333" spans="1:5">
      <c r="A333" s="313">
        <v>1302</v>
      </c>
      <c r="B333" s="314" t="s">
        <v>1010</v>
      </c>
      <c r="C333" s="314" t="s">
        <v>316</v>
      </c>
      <c r="D333" s="6" t="s">
        <v>627</v>
      </c>
      <c r="E333" s="6" t="s">
        <v>1340</v>
      </c>
    </row>
    <row r="334" spans="1:5">
      <c r="A334" s="313">
        <v>1303</v>
      </c>
      <c r="B334" s="314" t="s">
        <v>1011</v>
      </c>
      <c r="C334" s="314" t="s">
        <v>317</v>
      </c>
      <c r="D334" s="6" t="s">
        <v>627</v>
      </c>
      <c r="E334" s="6" t="s">
        <v>1340</v>
      </c>
    </row>
    <row r="335" spans="1:5">
      <c r="A335" s="313">
        <v>1304</v>
      </c>
      <c r="B335" s="314" t="s">
        <v>1012</v>
      </c>
      <c r="C335" s="314" t="s">
        <v>318</v>
      </c>
      <c r="D335" s="6" t="s">
        <v>627</v>
      </c>
      <c r="E335" s="6" t="s">
        <v>1340</v>
      </c>
    </row>
    <row r="336" spans="1:5">
      <c r="A336" s="313">
        <v>1305</v>
      </c>
      <c r="B336" s="314" t="s">
        <v>1013</v>
      </c>
      <c r="C336" s="314" t="s">
        <v>319</v>
      </c>
      <c r="D336" s="6" t="s">
        <v>627</v>
      </c>
      <c r="E336" s="6" t="s">
        <v>1340</v>
      </c>
    </row>
    <row r="337" spans="1:5">
      <c r="A337" s="313">
        <v>1306</v>
      </c>
      <c r="B337" s="314" t="s">
        <v>1014</v>
      </c>
      <c r="C337" s="314" t="s">
        <v>320</v>
      </c>
      <c r="D337" s="6" t="s">
        <v>627</v>
      </c>
      <c r="E337" s="6" t="s">
        <v>1340</v>
      </c>
    </row>
    <row r="338" spans="1:5">
      <c r="A338" s="313">
        <v>1307</v>
      </c>
      <c r="B338" s="314" t="s">
        <v>1015</v>
      </c>
      <c r="C338" s="314" t="s">
        <v>321</v>
      </c>
      <c r="D338" s="6" t="s">
        <v>627</v>
      </c>
      <c r="E338" s="6" t="s">
        <v>1340</v>
      </c>
    </row>
    <row r="339" spans="1:5">
      <c r="A339" s="313">
        <v>1308</v>
      </c>
      <c r="B339" s="314" t="s">
        <v>1016</v>
      </c>
      <c r="C339" s="314" t="s">
        <v>322</v>
      </c>
      <c r="D339" s="6" t="s">
        <v>627</v>
      </c>
      <c r="E339" s="6" t="s">
        <v>1340</v>
      </c>
    </row>
    <row r="340" spans="1:5">
      <c r="A340" s="313">
        <v>1309</v>
      </c>
      <c r="B340" s="314" t="s">
        <v>1017</v>
      </c>
      <c r="C340" s="314" t="s">
        <v>323</v>
      </c>
      <c r="D340" s="6" t="s">
        <v>627</v>
      </c>
      <c r="E340" s="6" t="s">
        <v>1340</v>
      </c>
    </row>
    <row r="341" spans="1:5">
      <c r="A341" s="313">
        <v>1310</v>
      </c>
      <c r="B341" s="314" t="s">
        <v>1018</v>
      </c>
      <c r="C341" s="314" t="s">
        <v>324</v>
      </c>
      <c r="D341" s="6" t="s">
        <v>627</v>
      </c>
      <c r="E341" s="6" t="s">
        <v>1340</v>
      </c>
    </row>
    <row r="342" spans="1:5">
      <c r="A342" s="313">
        <v>1311</v>
      </c>
      <c r="B342" s="314" t="s">
        <v>1019</v>
      </c>
      <c r="C342" s="314" t="s">
        <v>325</v>
      </c>
      <c r="D342" s="6" t="s">
        <v>627</v>
      </c>
      <c r="E342" s="6" t="s">
        <v>1340</v>
      </c>
    </row>
    <row r="343" spans="1:5">
      <c r="A343" s="313">
        <v>1312</v>
      </c>
      <c r="B343" s="314" t="s">
        <v>1020</v>
      </c>
      <c r="C343" s="314" t="s">
        <v>326</v>
      </c>
      <c r="D343" s="6" t="s">
        <v>627</v>
      </c>
      <c r="E343" s="6" t="s">
        <v>1340</v>
      </c>
    </row>
    <row r="344" spans="1:5">
      <c r="A344" s="313">
        <v>1313</v>
      </c>
      <c r="B344" s="314" t="s">
        <v>1021</v>
      </c>
      <c r="C344" s="314" t="s">
        <v>327</v>
      </c>
      <c r="D344" s="6" t="s">
        <v>627</v>
      </c>
      <c r="E344" s="6" t="s">
        <v>1340</v>
      </c>
    </row>
    <row r="345" spans="1:5">
      <c r="A345" s="313">
        <v>1314</v>
      </c>
      <c r="B345" s="314" t="s">
        <v>1022</v>
      </c>
      <c r="C345" s="314" t="s">
        <v>328</v>
      </c>
      <c r="D345" s="6" t="s">
        <v>627</v>
      </c>
      <c r="E345" s="6" t="s">
        <v>1340</v>
      </c>
    </row>
    <row r="346" spans="1:5">
      <c r="A346" s="313">
        <v>1315</v>
      </c>
      <c r="B346" s="314" t="s">
        <v>1023</v>
      </c>
      <c r="C346" s="314" t="s">
        <v>329</v>
      </c>
      <c r="D346" s="6" t="s">
        <v>627</v>
      </c>
      <c r="E346" s="6" t="s">
        <v>1340</v>
      </c>
    </row>
    <row r="347" spans="1:5">
      <c r="A347" s="313">
        <v>1316</v>
      </c>
      <c r="B347" s="314" t="s">
        <v>1024</v>
      </c>
      <c r="C347" s="314" t="s">
        <v>330</v>
      </c>
      <c r="D347" s="6" t="s">
        <v>627</v>
      </c>
      <c r="E347" s="6" t="s">
        <v>1340</v>
      </c>
    </row>
    <row r="348" spans="1:5">
      <c r="A348" s="313">
        <v>1317</v>
      </c>
      <c r="B348" s="314" t="s">
        <v>1025</v>
      </c>
      <c r="C348" s="314" t="s">
        <v>331</v>
      </c>
      <c r="D348" s="6" t="s">
        <v>627</v>
      </c>
      <c r="E348" s="6" t="s">
        <v>1340</v>
      </c>
    </row>
    <row r="349" spans="1:5">
      <c r="A349" s="313">
        <v>1318</v>
      </c>
      <c r="B349" s="314" t="s">
        <v>1026</v>
      </c>
      <c r="C349" s="314" t="s">
        <v>332</v>
      </c>
      <c r="D349" s="6" t="s">
        <v>627</v>
      </c>
      <c r="E349" s="6" t="s">
        <v>1340</v>
      </c>
    </row>
    <row r="350" spans="1:5">
      <c r="A350" s="313">
        <v>1319</v>
      </c>
      <c r="B350" s="314" t="s">
        <v>1027</v>
      </c>
      <c r="C350" s="314" t="s">
        <v>333</v>
      </c>
      <c r="D350" s="6" t="s">
        <v>627</v>
      </c>
      <c r="E350" s="6" t="s">
        <v>1340</v>
      </c>
    </row>
    <row r="351" spans="1:5">
      <c r="A351" s="313">
        <v>1320</v>
      </c>
      <c r="B351" s="314" t="s">
        <v>1028</v>
      </c>
      <c r="C351" s="314" t="s">
        <v>334</v>
      </c>
      <c r="D351" s="6" t="s">
        <v>627</v>
      </c>
      <c r="E351" s="6" t="s">
        <v>1340</v>
      </c>
    </row>
    <row r="352" spans="1:5">
      <c r="A352" s="313">
        <v>1321</v>
      </c>
      <c r="B352" s="314" t="s">
        <v>1029</v>
      </c>
      <c r="C352" s="314" t="s">
        <v>335</v>
      </c>
      <c r="D352" s="6" t="s">
        <v>627</v>
      </c>
      <c r="E352" s="6" t="s">
        <v>1340</v>
      </c>
    </row>
    <row r="353" spans="1:5">
      <c r="A353" s="313">
        <v>1322</v>
      </c>
      <c r="B353" s="314" t="s">
        <v>1030</v>
      </c>
      <c r="C353" s="314" t="s">
        <v>336</v>
      </c>
      <c r="D353" s="6" t="s">
        <v>627</v>
      </c>
      <c r="E353" s="6" t="s">
        <v>1340</v>
      </c>
    </row>
    <row r="354" spans="1:5">
      <c r="A354" s="313">
        <v>1323</v>
      </c>
      <c r="B354" s="314" t="s">
        <v>1031</v>
      </c>
      <c r="C354" s="314" t="s">
        <v>337</v>
      </c>
      <c r="D354" s="6" t="s">
        <v>627</v>
      </c>
      <c r="E354" s="6" t="s">
        <v>1340</v>
      </c>
    </row>
    <row r="355" spans="1:5">
      <c r="A355" s="313">
        <v>1324</v>
      </c>
      <c r="B355" s="314" t="s">
        <v>1032</v>
      </c>
      <c r="C355" s="314" t="s">
        <v>338</v>
      </c>
      <c r="D355" s="6" t="s">
        <v>627</v>
      </c>
      <c r="E355" s="6" t="s">
        <v>1340</v>
      </c>
    </row>
    <row r="356" spans="1:5">
      <c r="A356" s="313">
        <v>1325</v>
      </c>
      <c r="B356" s="314" t="s">
        <v>1033</v>
      </c>
      <c r="C356" s="314" t="s">
        <v>339</v>
      </c>
      <c r="D356" s="6" t="s">
        <v>627</v>
      </c>
      <c r="E356" s="6" t="s">
        <v>1340</v>
      </c>
    </row>
    <row r="357" spans="1:5">
      <c r="A357" s="313">
        <v>1326</v>
      </c>
      <c r="B357" s="314" t="s">
        <v>1034</v>
      </c>
      <c r="C357" s="314" t="s">
        <v>340</v>
      </c>
      <c r="D357" s="6" t="s">
        <v>627</v>
      </c>
      <c r="E357" s="6" t="s">
        <v>1340</v>
      </c>
    </row>
    <row r="358" spans="1:5">
      <c r="A358" s="313">
        <v>1327</v>
      </c>
      <c r="B358" s="314" t="s">
        <v>1035</v>
      </c>
      <c r="C358" s="314" t="s">
        <v>341</v>
      </c>
      <c r="D358" s="6" t="s">
        <v>627</v>
      </c>
      <c r="E358" s="6" t="s">
        <v>1340</v>
      </c>
    </row>
    <row r="359" spans="1:5">
      <c r="A359" s="313">
        <v>1328</v>
      </c>
      <c r="B359" s="314" t="s">
        <v>1036</v>
      </c>
      <c r="C359" s="314" t="s">
        <v>342</v>
      </c>
      <c r="D359" s="6" t="s">
        <v>627</v>
      </c>
      <c r="E359" s="6" t="s">
        <v>1340</v>
      </c>
    </row>
    <row r="360" spans="1:5">
      <c r="A360" s="313">
        <v>1329</v>
      </c>
      <c r="B360" s="314" t="s">
        <v>1037</v>
      </c>
      <c r="C360" s="314" t="s">
        <v>343</v>
      </c>
      <c r="D360" s="6" t="s">
        <v>627</v>
      </c>
      <c r="E360" s="6" t="s">
        <v>1340</v>
      </c>
    </row>
    <row r="361" spans="1:5">
      <c r="A361" s="313">
        <v>1330</v>
      </c>
      <c r="B361" s="314" t="s">
        <v>1038</v>
      </c>
      <c r="C361" s="314" t="s">
        <v>344</v>
      </c>
      <c r="D361" s="6" t="s">
        <v>627</v>
      </c>
      <c r="E361" s="6" t="s">
        <v>1340</v>
      </c>
    </row>
    <row r="362" spans="1:5">
      <c r="A362" s="313">
        <v>1331</v>
      </c>
      <c r="B362" s="314" t="s">
        <v>1039</v>
      </c>
      <c r="C362" s="314" t="s">
        <v>345</v>
      </c>
      <c r="D362" s="6" t="s">
        <v>627</v>
      </c>
      <c r="E362" s="6" t="s">
        <v>1340</v>
      </c>
    </row>
    <row r="363" spans="1:5">
      <c r="A363" s="313">
        <v>1332</v>
      </c>
      <c r="B363" s="314" t="s">
        <v>1040</v>
      </c>
      <c r="C363" s="314" t="s">
        <v>346</v>
      </c>
      <c r="D363" s="6" t="s">
        <v>627</v>
      </c>
      <c r="E363" s="6" t="s">
        <v>1340</v>
      </c>
    </row>
    <row r="364" spans="1:5">
      <c r="A364" s="313">
        <v>1333</v>
      </c>
      <c r="B364" s="314" t="s">
        <v>1041</v>
      </c>
      <c r="C364" s="314" t="s">
        <v>347</v>
      </c>
      <c r="D364" s="6" t="s">
        <v>627</v>
      </c>
      <c r="E364" s="6" t="s">
        <v>1340</v>
      </c>
    </row>
    <row r="365" spans="1:5">
      <c r="A365" s="313">
        <v>1334</v>
      </c>
      <c r="B365" s="314" t="s">
        <v>1042</v>
      </c>
      <c r="C365" s="314" t="s">
        <v>348</v>
      </c>
      <c r="D365" s="6" t="s">
        <v>627</v>
      </c>
      <c r="E365" s="6" t="s">
        <v>1340</v>
      </c>
    </row>
    <row r="366" spans="1:5">
      <c r="A366" s="313">
        <v>1335</v>
      </c>
      <c r="B366" s="314" t="s">
        <v>1043</v>
      </c>
      <c r="C366" s="314" t="s">
        <v>349</v>
      </c>
      <c r="D366" s="6" t="s">
        <v>627</v>
      </c>
      <c r="E366" s="6" t="s">
        <v>1340</v>
      </c>
    </row>
    <row r="367" spans="1:5">
      <c r="A367" s="313">
        <v>1336</v>
      </c>
      <c r="B367" s="314" t="s">
        <v>1044</v>
      </c>
      <c r="C367" s="314" t="s">
        <v>350</v>
      </c>
      <c r="D367" s="6" t="s">
        <v>627</v>
      </c>
      <c r="E367" s="6" t="s">
        <v>1340</v>
      </c>
    </row>
    <row r="368" spans="1:5">
      <c r="A368" s="313">
        <v>1337</v>
      </c>
      <c r="B368" s="314" t="s">
        <v>1045</v>
      </c>
      <c r="C368" s="314" t="s">
        <v>351</v>
      </c>
      <c r="D368" s="6" t="s">
        <v>627</v>
      </c>
      <c r="E368" s="6" t="s">
        <v>1340</v>
      </c>
    </row>
    <row r="369" spans="1:5">
      <c r="A369" s="313">
        <v>1338</v>
      </c>
      <c r="B369" s="314" t="s">
        <v>1046</v>
      </c>
      <c r="C369" s="314" t="s">
        <v>352</v>
      </c>
      <c r="D369" s="6" t="s">
        <v>627</v>
      </c>
      <c r="E369" s="6" t="s">
        <v>1340</v>
      </c>
    </row>
    <row r="370" spans="1:5">
      <c r="A370" s="313">
        <v>1339</v>
      </c>
      <c r="B370" s="314" t="s">
        <v>1047</v>
      </c>
      <c r="C370" s="314" t="s">
        <v>353</v>
      </c>
      <c r="D370" s="6" t="s">
        <v>627</v>
      </c>
      <c r="E370" s="6" t="s">
        <v>1340</v>
      </c>
    </row>
    <row r="371" spans="1:5">
      <c r="A371" s="313">
        <v>1340</v>
      </c>
      <c r="B371" s="314" t="s">
        <v>1048</v>
      </c>
      <c r="C371" s="314" t="s">
        <v>354</v>
      </c>
      <c r="D371" s="6" t="s">
        <v>627</v>
      </c>
      <c r="E371" s="6" t="s">
        <v>1340</v>
      </c>
    </row>
    <row r="372" spans="1:5">
      <c r="A372" s="313">
        <v>1341</v>
      </c>
      <c r="B372" s="314" t="s">
        <v>1049</v>
      </c>
      <c r="C372" s="314" t="s">
        <v>355</v>
      </c>
      <c r="D372" s="6" t="s">
        <v>627</v>
      </c>
      <c r="E372" s="6" t="s">
        <v>1340</v>
      </c>
    </row>
    <row r="373" spans="1:5">
      <c r="A373" s="313">
        <v>1342</v>
      </c>
      <c r="B373" s="314" t="s">
        <v>1050</v>
      </c>
      <c r="C373" s="314" t="s">
        <v>356</v>
      </c>
      <c r="D373" s="6" t="s">
        <v>627</v>
      </c>
      <c r="E373" s="6" t="s">
        <v>1340</v>
      </c>
    </row>
    <row r="374" spans="1:5">
      <c r="A374" s="313">
        <v>1343</v>
      </c>
      <c r="B374" s="314" t="s">
        <v>1051</v>
      </c>
      <c r="C374" s="314" t="s">
        <v>357</v>
      </c>
      <c r="D374" s="6" t="s">
        <v>627</v>
      </c>
      <c r="E374" s="6" t="s">
        <v>1340</v>
      </c>
    </row>
    <row r="375" spans="1:5">
      <c r="A375" s="313">
        <v>1344</v>
      </c>
      <c r="B375" s="314" t="s">
        <v>1052</v>
      </c>
      <c r="C375" s="314" t="s">
        <v>358</v>
      </c>
      <c r="D375" s="6" t="s">
        <v>627</v>
      </c>
      <c r="E375" s="6" t="s">
        <v>1340</v>
      </c>
    </row>
    <row r="376" spans="1:5">
      <c r="A376" s="313">
        <v>1345</v>
      </c>
      <c r="B376" s="314" t="s">
        <v>1053</v>
      </c>
      <c r="C376" s="314" t="s">
        <v>359</v>
      </c>
      <c r="D376" s="6" t="s">
        <v>627</v>
      </c>
      <c r="E376" s="6" t="s">
        <v>1340</v>
      </c>
    </row>
    <row r="377" spans="1:5">
      <c r="A377" s="313">
        <v>1346</v>
      </c>
      <c r="B377" s="314" t="s">
        <v>1054</v>
      </c>
      <c r="C377" s="314" t="s">
        <v>360</v>
      </c>
      <c r="D377" s="6" t="s">
        <v>627</v>
      </c>
      <c r="E377" s="6" t="s">
        <v>1340</v>
      </c>
    </row>
    <row r="378" spans="1:5">
      <c r="A378" s="313">
        <v>1347</v>
      </c>
      <c r="B378" s="314" t="s">
        <v>1055</v>
      </c>
      <c r="C378" s="314" t="s">
        <v>361</v>
      </c>
      <c r="D378" s="6" t="s">
        <v>627</v>
      </c>
      <c r="E378" s="6" t="s">
        <v>1340</v>
      </c>
    </row>
    <row r="379" spans="1:5">
      <c r="A379" s="313">
        <v>1401</v>
      </c>
      <c r="B379" s="314" t="s">
        <v>1056</v>
      </c>
      <c r="C379" s="314" t="s">
        <v>362</v>
      </c>
      <c r="D379" s="6" t="s">
        <v>627</v>
      </c>
      <c r="E379" s="6" t="s">
        <v>1340</v>
      </c>
    </row>
    <row r="380" spans="1:5">
      <c r="A380" s="313">
        <v>1402</v>
      </c>
      <c r="B380" s="314" t="s">
        <v>1057</v>
      </c>
      <c r="C380" s="314" t="s">
        <v>363</v>
      </c>
      <c r="D380" s="6" t="s">
        <v>627</v>
      </c>
      <c r="E380" s="6" t="s">
        <v>1340</v>
      </c>
    </row>
    <row r="381" spans="1:5">
      <c r="A381" s="313">
        <v>1403</v>
      </c>
      <c r="B381" s="314" t="s">
        <v>1058</v>
      </c>
      <c r="C381" s="314" t="s">
        <v>1388</v>
      </c>
      <c r="D381" s="6" t="s">
        <v>627</v>
      </c>
      <c r="E381" s="6" t="s">
        <v>1340</v>
      </c>
    </row>
    <row r="382" spans="1:5">
      <c r="A382" s="313">
        <v>1404</v>
      </c>
      <c r="B382" s="314" t="s">
        <v>1059</v>
      </c>
      <c r="C382" s="314" t="s">
        <v>364</v>
      </c>
      <c r="D382" s="6" t="s">
        <v>627</v>
      </c>
      <c r="E382" s="6" t="s">
        <v>1340</v>
      </c>
    </row>
    <row r="383" spans="1:5">
      <c r="A383" s="313">
        <v>1405</v>
      </c>
      <c r="B383" s="314" t="s">
        <v>1060</v>
      </c>
      <c r="C383" s="314" t="s">
        <v>365</v>
      </c>
      <c r="D383" s="6" t="s">
        <v>627</v>
      </c>
      <c r="E383" s="6" t="s">
        <v>1340</v>
      </c>
    </row>
    <row r="384" spans="1:5">
      <c r="A384" s="313">
        <v>1406</v>
      </c>
      <c r="B384" s="314" t="s">
        <v>1061</v>
      </c>
      <c r="C384" s="314" t="s">
        <v>366</v>
      </c>
      <c r="D384" s="6" t="s">
        <v>627</v>
      </c>
      <c r="E384" s="6" t="s">
        <v>1340</v>
      </c>
    </row>
    <row r="385" spans="1:5">
      <c r="A385" s="313">
        <v>1407</v>
      </c>
      <c r="B385" s="314" t="s">
        <v>1062</v>
      </c>
      <c r="C385" s="314" t="s">
        <v>367</v>
      </c>
      <c r="D385" s="6" t="s">
        <v>627</v>
      </c>
      <c r="E385" s="6" t="s">
        <v>1340</v>
      </c>
    </row>
    <row r="386" spans="1:5">
      <c r="A386" s="313">
        <v>1408</v>
      </c>
      <c r="B386" s="314" t="s">
        <v>1063</v>
      </c>
      <c r="C386" s="314" t="s">
        <v>368</v>
      </c>
      <c r="D386" s="6" t="s">
        <v>627</v>
      </c>
      <c r="E386" s="6" t="s">
        <v>1340</v>
      </c>
    </row>
    <row r="387" spans="1:5">
      <c r="A387" s="313">
        <v>1409</v>
      </c>
      <c r="B387" s="314" t="s">
        <v>1064</v>
      </c>
      <c r="C387" s="314" t="s">
        <v>369</v>
      </c>
      <c r="D387" s="6" t="s">
        <v>627</v>
      </c>
      <c r="E387" s="6" t="s">
        <v>1340</v>
      </c>
    </row>
    <row r="388" spans="1:5">
      <c r="A388" s="313">
        <v>1410</v>
      </c>
      <c r="B388" s="314" t="s">
        <v>1065</v>
      </c>
      <c r="C388" s="314" t="s">
        <v>370</v>
      </c>
      <c r="D388" s="6" t="s">
        <v>627</v>
      </c>
      <c r="E388" s="6" t="s">
        <v>1340</v>
      </c>
    </row>
    <row r="389" spans="1:5">
      <c r="A389" s="313">
        <v>1411</v>
      </c>
      <c r="B389" s="314" t="s">
        <v>1066</v>
      </c>
      <c r="C389" s="314" t="s">
        <v>371</v>
      </c>
      <c r="D389" s="6" t="s">
        <v>627</v>
      </c>
      <c r="E389" s="6" t="s">
        <v>1340</v>
      </c>
    </row>
    <row r="390" spans="1:5">
      <c r="A390" s="313">
        <v>1412</v>
      </c>
      <c r="B390" s="314" t="s">
        <v>1067</v>
      </c>
      <c r="C390" s="314" t="s">
        <v>372</v>
      </c>
      <c r="D390" s="6" t="s">
        <v>627</v>
      </c>
      <c r="E390" s="6" t="s">
        <v>1340</v>
      </c>
    </row>
    <row r="391" spans="1:5">
      <c r="A391" s="313">
        <v>1413</v>
      </c>
      <c r="B391" s="314" t="s">
        <v>1039</v>
      </c>
      <c r="C391" s="314" t="s">
        <v>345</v>
      </c>
      <c r="D391" s="6" t="s">
        <v>627</v>
      </c>
      <c r="E391" s="6" t="s">
        <v>1340</v>
      </c>
    </row>
    <row r="392" spans="1:5">
      <c r="A392" s="313">
        <v>1414</v>
      </c>
      <c r="B392" s="314" t="s">
        <v>1068</v>
      </c>
      <c r="C392" s="314" t="s">
        <v>373</v>
      </c>
      <c r="D392" s="6" t="s">
        <v>627</v>
      </c>
      <c r="E392" s="6" t="s">
        <v>1340</v>
      </c>
    </row>
    <row r="393" spans="1:5">
      <c r="A393" s="313">
        <v>1415</v>
      </c>
      <c r="B393" s="314" t="s">
        <v>1069</v>
      </c>
      <c r="C393" s="314" t="s">
        <v>374</v>
      </c>
      <c r="D393" s="6" t="s">
        <v>627</v>
      </c>
      <c r="E393" s="6" t="s">
        <v>1340</v>
      </c>
    </row>
    <row r="394" spans="1:5">
      <c r="A394" s="313">
        <v>1416</v>
      </c>
      <c r="B394" s="314" t="s">
        <v>1070</v>
      </c>
      <c r="C394" s="314" t="s">
        <v>375</v>
      </c>
      <c r="D394" s="6" t="s">
        <v>627</v>
      </c>
      <c r="E394" s="6" t="s">
        <v>1340</v>
      </c>
    </row>
    <row r="395" spans="1:5">
      <c r="A395" s="313">
        <v>1417</v>
      </c>
      <c r="B395" s="314" t="s">
        <v>1071</v>
      </c>
      <c r="C395" s="314" t="s">
        <v>376</v>
      </c>
      <c r="D395" s="6" t="s">
        <v>627</v>
      </c>
      <c r="E395" s="6" t="s">
        <v>1340</v>
      </c>
    </row>
    <row r="396" spans="1:5">
      <c r="A396" s="313">
        <v>1418</v>
      </c>
      <c r="B396" s="314" t="s">
        <v>1072</v>
      </c>
      <c r="C396" s="314" t="s">
        <v>377</v>
      </c>
      <c r="D396" s="6" t="s">
        <v>627</v>
      </c>
      <c r="E396" s="6" t="s">
        <v>1340</v>
      </c>
    </row>
    <row r="397" spans="1:5">
      <c r="A397" s="313">
        <v>1419</v>
      </c>
      <c r="B397" s="314" t="s">
        <v>1073</v>
      </c>
      <c r="C397" s="314" t="s">
        <v>378</v>
      </c>
      <c r="D397" s="6" t="s">
        <v>627</v>
      </c>
      <c r="E397" s="6" t="s">
        <v>1340</v>
      </c>
    </row>
    <row r="398" spans="1:5">
      <c r="A398" s="313">
        <v>1420</v>
      </c>
      <c r="B398" s="314" t="s">
        <v>1074</v>
      </c>
      <c r="C398" s="314" t="s">
        <v>379</v>
      </c>
      <c r="D398" s="6" t="s">
        <v>627</v>
      </c>
      <c r="E398" s="6" t="s">
        <v>1340</v>
      </c>
    </row>
    <row r="399" spans="1:5">
      <c r="A399" s="313">
        <v>1421</v>
      </c>
      <c r="B399" s="314" t="s">
        <v>1075</v>
      </c>
      <c r="C399" s="314" t="s">
        <v>380</v>
      </c>
      <c r="D399" s="6" t="s">
        <v>627</v>
      </c>
      <c r="E399" s="6" t="s">
        <v>1340</v>
      </c>
    </row>
    <row r="400" spans="1:5">
      <c r="A400" s="313">
        <v>1422</v>
      </c>
      <c r="B400" s="314" t="s">
        <v>1076</v>
      </c>
      <c r="C400" s="314" t="s">
        <v>381</v>
      </c>
      <c r="D400" s="6" t="s">
        <v>627</v>
      </c>
      <c r="E400" s="6" t="s">
        <v>1340</v>
      </c>
    </row>
    <row r="401" spans="1:5">
      <c r="A401" s="313">
        <v>1423</v>
      </c>
      <c r="B401" s="314" t="s">
        <v>1077</v>
      </c>
      <c r="C401" s="314" t="s">
        <v>382</v>
      </c>
      <c r="D401" s="6" t="s">
        <v>627</v>
      </c>
      <c r="E401" s="6" t="s">
        <v>1340</v>
      </c>
    </row>
    <row r="402" spans="1:5">
      <c r="A402" s="313">
        <v>1424</v>
      </c>
      <c r="B402" s="314" t="s">
        <v>1078</v>
      </c>
      <c r="C402" s="314" t="s">
        <v>383</v>
      </c>
      <c r="D402" s="6" t="s">
        <v>627</v>
      </c>
      <c r="E402" s="6" t="s">
        <v>1340</v>
      </c>
    </row>
    <row r="403" spans="1:5">
      <c r="A403" s="313">
        <v>1425</v>
      </c>
      <c r="B403" s="314" t="s">
        <v>1079</v>
      </c>
      <c r="C403" s="314" t="s">
        <v>384</v>
      </c>
      <c r="D403" s="6" t="s">
        <v>627</v>
      </c>
      <c r="E403" s="6" t="s">
        <v>1340</v>
      </c>
    </row>
    <row r="404" spans="1:5">
      <c r="A404" s="313">
        <v>1426</v>
      </c>
      <c r="B404" s="314" t="s">
        <v>1080</v>
      </c>
      <c r="C404" s="314" t="s">
        <v>385</v>
      </c>
      <c r="D404" s="6" t="s">
        <v>627</v>
      </c>
      <c r="E404" s="6" t="s">
        <v>1340</v>
      </c>
    </row>
    <row r="405" spans="1:5">
      <c r="A405" s="313">
        <v>1427</v>
      </c>
      <c r="B405" s="314" t="s">
        <v>1081</v>
      </c>
      <c r="C405" s="314" t="s">
        <v>386</v>
      </c>
      <c r="D405" s="6" t="s">
        <v>627</v>
      </c>
      <c r="E405" s="6" t="s">
        <v>1340</v>
      </c>
    </row>
    <row r="406" spans="1:5">
      <c r="A406" s="313">
        <v>1428</v>
      </c>
      <c r="B406" s="314" t="s">
        <v>1082</v>
      </c>
      <c r="C406" s="314" t="s">
        <v>1389</v>
      </c>
      <c r="D406" s="6" t="s">
        <v>627</v>
      </c>
      <c r="E406" s="6" t="s">
        <v>1340</v>
      </c>
    </row>
    <row r="407" spans="1:5">
      <c r="A407" s="313">
        <v>1429</v>
      </c>
      <c r="B407" s="314" t="s">
        <v>1083</v>
      </c>
      <c r="C407" s="314" t="s">
        <v>387</v>
      </c>
      <c r="D407" s="6" t="s">
        <v>627</v>
      </c>
      <c r="E407" s="6" t="s">
        <v>1340</v>
      </c>
    </row>
    <row r="408" spans="1:5">
      <c r="A408" s="313">
        <v>1430</v>
      </c>
      <c r="B408" s="314" t="s">
        <v>1084</v>
      </c>
      <c r="C408" s="314" t="s">
        <v>388</v>
      </c>
      <c r="D408" s="6" t="s">
        <v>627</v>
      </c>
      <c r="E408" s="6" t="s">
        <v>1340</v>
      </c>
    </row>
    <row r="409" spans="1:5">
      <c r="A409" s="313">
        <v>1431</v>
      </c>
      <c r="B409" s="314" t="s">
        <v>1085</v>
      </c>
      <c r="C409" s="314" t="s">
        <v>389</v>
      </c>
      <c r="D409" s="6" t="s">
        <v>627</v>
      </c>
      <c r="E409" s="6" t="s">
        <v>1340</v>
      </c>
    </row>
    <row r="410" spans="1:5">
      <c r="A410" s="313">
        <v>1432</v>
      </c>
      <c r="B410" s="314" t="s">
        <v>1086</v>
      </c>
      <c r="C410" s="314" t="s">
        <v>390</v>
      </c>
      <c r="D410" s="6" t="s">
        <v>627</v>
      </c>
      <c r="E410" s="6" t="s">
        <v>1340</v>
      </c>
    </row>
    <row r="411" spans="1:5">
      <c r="A411" s="313">
        <v>1434</v>
      </c>
      <c r="B411" s="314" t="s">
        <v>1087</v>
      </c>
      <c r="C411" s="314" t="s">
        <v>391</v>
      </c>
      <c r="D411" s="6" t="s">
        <v>627</v>
      </c>
      <c r="E411" s="6" t="s">
        <v>1340</v>
      </c>
    </row>
    <row r="412" spans="1:5">
      <c r="A412" s="313">
        <v>1435</v>
      </c>
      <c r="B412" s="314" t="s">
        <v>1088</v>
      </c>
      <c r="C412" s="314" t="s">
        <v>392</v>
      </c>
      <c r="D412" s="6" t="s">
        <v>627</v>
      </c>
      <c r="E412" s="6" t="s">
        <v>1340</v>
      </c>
    </row>
    <row r="413" spans="1:5">
      <c r="A413" s="313">
        <v>1501</v>
      </c>
      <c r="B413" s="314" t="s">
        <v>1089</v>
      </c>
      <c r="C413" s="314" t="s">
        <v>393</v>
      </c>
      <c r="D413" s="6" t="s">
        <v>627</v>
      </c>
      <c r="E413" s="6" t="s">
        <v>1340</v>
      </c>
    </row>
    <row r="414" spans="1:5">
      <c r="A414" s="313">
        <v>1502</v>
      </c>
      <c r="B414" s="314" t="s">
        <v>1090</v>
      </c>
      <c r="C414" s="314" t="s">
        <v>394</v>
      </c>
      <c r="D414" s="6" t="s">
        <v>627</v>
      </c>
      <c r="E414" s="6" t="s">
        <v>1340</v>
      </c>
    </row>
    <row r="415" spans="1:5">
      <c r="A415" s="313">
        <v>1503</v>
      </c>
      <c r="B415" s="314" t="s">
        <v>1091</v>
      </c>
      <c r="C415" s="314" t="s">
        <v>395</v>
      </c>
      <c r="D415" s="6" t="s">
        <v>627</v>
      </c>
      <c r="E415" s="6" t="s">
        <v>1340</v>
      </c>
    </row>
    <row r="416" spans="1:5">
      <c r="A416" s="313">
        <v>1504</v>
      </c>
      <c r="B416" s="314" t="s">
        <v>1092</v>
      </c>
      <c r="C416" s="314" t="s">
        <v>396</v>
      </c>
      <c r="D416" s="6" t="s">
        <v>627</v>
      </c>
      <c r="E416" s="6" t="s">
        <v>1340</v>
      </c>
    </row>
    <row r="417" spans="1:5">
      <c r="A417" s="313">
        <v>1505</v>
      </c>
      <c r="B417" s="314" t="s">
        <v>1093</v>
      </c>
      <c r="C417" s="314" t="s">
        <v>397</v>
      </c>
      <c r="D417" s="6" t="s">
        <v>627</v>
      </c>
      <c r="E417" s="6" t="s">
        <v>1340</v>
      </c>
    </row>
    <row r="418" spans="1:5">
      <c r="A418" s="313">
        <v>1506</v>
      </c>
      <c r="B418" s="314" t="s">
        <v>1094</v>
      </c>
      <c r="C418" s="314" t="s">
        <v>398</v>
      </c>
      <c r="D418" s="6" t="s">
        <v>627</v>
      </c>
      <c r="E418" s="6" t="s">
        <v>1340</v>
      </c>
    </row>
    <row r="419" spans="1:5">
      <c r="A419" s="313">
        <v>1507</v>
      </c>
      <c r="B419" s="314" t="s">
        <v>1095</v>
      </c>
      <c r="C419" s="314" t="s">
        <v>399</v>
      </c>
      <c r="D419" s="6" t="s">
        <v>627</v>
      </c>
      <c r="E419" s="6" t="s">
        <v>1340</v>
      </c>
    </row>
    <row r="420" spans="1:5">
      <c r="A420" s="313">
        <v>1508</v>
      </c>
      <c r="B420" s="314" t="s">
        <v>1096</v>
      </c>
      <c r="C420" s="314" t="s">
        <v>400</v>
      </c>
      <c r="D420" s="6" t="s">
        <v>627</v>
      </c>
      <c r="E420" s="6" t="s">
        <v>1340</v>
      </c>
    </row>
    <row r="421" spans="1:5">
      <c r="A421" s="313">
        <v>1509</v>
      </c>
      <c r="B421" s="314" t="s">
        <v>1097</v>
      </c>
      <c r="C421" s="314" t="s">
        <v>401</v>
      </c>
      <c r="D421" s="6" t="s">
        <v>627</v>
      </c>
      <c r="E421" s="6" t="s">
        <v>1340</v>
      </c>
    </row>
    <row r="422" spans="1:5">
      <c r="A422" s="313">
        <v>1510</v>
      </c>
      <c r="B422" s="314" t="s">
        <v>1098</v>
      </c>
      <c r="C422" s="314" t="s">
        <v>402</v>
      </c>
      <c r="D422" s="6" t="s">
        <v>627</v>
      </c>
      <c r="E422" s="6" t="s">
        <v>1340</v>
      </c>
    </row>
    <row r="423" spans="1:5">
      <c r="A423" s="313">
        <v>1511</v>
      </c>
      <c r="B423" s="314" t="s">
        <v>1099</v>
      </c>
      <c r="C423" s="314" t="s">
        <v>403</v>
      </c>
      <c r="D423" s="6" t="s">
        <v>627</v>
      </c>
      <c r="E423" s="6" t="s">
        <v>1340</v>
      </c>
    </row>
    <row r="424" spans="1:5">
      <c r="A424" s="313">
        <v>1512</v>
      </c>
      <c r="B424" s="314" t="s">
        <v>1100</v>
      </c>
      <c r="C424" s="314" t="s">
        <v>404</v>
      </c>
      <c r="D424" s="6" t="s">
        <v>627</v>
      </c>
      <c r="E424" s="6" t="s">
        <v>1340</v>
      </c>
    </row>
    <row r="425" spans="1:5">
      <c r="A425" s="313">
        <v>1513</v>
      </c>
      <c r="B425" s="314" t="s">
        <v>1101</v>
      </c>
      <c r="C425" s="314" t="s">
        <v>405</v>
      </c>
      <c r="D425" s="6" t="s">
        <v>627</v>
      </c>
      <c r="E425" s="6" t="s">
        <v>1340</v>
      </c>
    </row>
    <row r="426" spans="1:5">
      <c r="A426" s="313">
        <v>1514</v>
      </c>
      <c r="B426" s="314" t="s">
        <v>1102</v>
      </c>
      <c r="C426" s="314" t="s">
        <v>406</v>
      </c>
      <c r="D426" s="6" t="s">
        <v>627</v>
      </c>
      <c r="E426" s="6" t="s">
        <v>1340</v>
      </c>
    </row>
    <row r="427" spans="1:5">
      <c r="A427" s="313">
        <v>1515</v>
      </c>
      <c r="B427" s="314" t="s">
        <v>1103</v>
      </c>
      <c r="C427" s="314" t="s">
        <v>407</v>
      </c>
      <c r="D427" s="6" t="s">
        <v>627</v>
      </c>
      <c r="E427" s="6" t="s">
        <v>1340</v>
      </c>
    </row>
    <row r="428" spans="1:5">
      <c r="A428" s="313">
        <v>1516</v>
      </c>
      <c r="B428" s="314" t="s">
        <v>1104</v>
      </c>
      <c r="C428" s="314" t="s">
        <v>408</v>
      </c>
      <c r="D428" s="6" t="s">
        <v>627</v>
      </c>
      <c r="E428" s="6" t="s">
        <v>1340</v>
      </c>
    </row>
    <row r="429" spans="1:5">
      <c r="A429" s="313">
        <v>1517</v>
      </c>
      <c r="B429" s="314" t="s">
        <v>1105</v>
      </c>
      <c r="C429" s="314" t="s">
        <v>409</v>
      </c>
      <c r="D429" s="6" t="s">
        <v>627</v>
      </c>
      <c r="E429" s="6" t="s">
        <v>1340</v>
      </c>
    </row>
    <row r="430" spans="1:5">
      <c r="A430" s="313">
        <v>1518</v>
      </c>
      <c r="B430" s="314" t="s">
        <v>1106</v>
      </c>
      <c r="C430" s="314" t="s">
        <v>410</v>
      </c>
      <c r="D430" s="6" t="s">
        <v>627</v>
      </c>
      <c r="E430" s="6" t="s">
        <v>1340</v>
      </c>
    </row>
    <row r="431" spans="1:5">
      <c r="A431" s="313">
        <v>1519</v>
      </c>
      <c r="B431" s="314" t="s">
        <v>1107</v>
      </c>
      <c r="C431" s="314" t="s">
        <v>411</v>
      </c>
      <c r="D431" s="6" t="s">
        <v>627</v>
      </c>
      <c r="E431" s="6" t="s">
        <v>1340</v>
      </c>
    </row>
    <row r="432" spans="1:5">
      <c r="A432" s="313">
        <v>1520</v>
      </c>
      <c r="B432" s="314" t="s">
        <v>1108</v>
      </c>
      <c r="C432" s="314" t="s">
        <v>412</v>
      </c>
      <c r="D432" s="6" t="s">
        <v>627</v>
      </c>
      <c r="E432" s="6" t="s">
        <v>1340</v>
      </c>
    </row>
    <row r="433" spans="1:5">
      <c r="A433" s="313">
        <v>1521</v>
      </c>
      <c r="B433" s="314" t="s">
        <v>1109</v>
      </c>
      <c r="C433" s="314" t="s">
        <v>413</v>
      </c>
      <c r="D433" s="6" t="s">
        <v>627</v>
      </c>
      <c r="E433" s="6" t="s">
        <v>1340</v>
      </c>
    </row>
    <row r="434" spans="1:5">
      <c r="A434" s="313">
        <v>1522</v>
      </c>
      <c r="B434" s="314" t="s">
        <v>1110</v>
      </c>
      <c r="C434" s="314" t="s">
        <v>414</v>
      </c>
      <c r="D434" s="6" t="s">
        <v>627</v>
      </c>
      <c r="E434" s="6" t="s">
        <v>1340</v>
      </c>
    </row>
    <row r="435" spans="1:5">
      <c r="A435" s="313">
        <v>1523</v>
      </c>
      <c r="B435" s="314" t="s">
        <v>1111</v>
      </c>
      <c r="C435" s="314" t="s">
        <v>415</v>
      </c>
      <c r="D435" s="6" t="s">
        <v>627</v>
      </c>
      <c r="E435" s="6" t="s">
        <v>1340</v>
      </c>
    </row>
    <row r="436" spans="1:5">
      <c r="A436" s="313">
        <v>1524</v>
      </c>
      <c r="B436" s="314" t="s">
        <v>1112</v>
      </c>
      <c r="C436" s="314" t="s">
        <v>416</v>
      </c>
      <c r="D436" s="6" t="s">
        <v>627</v>
      </c>
      <c r="E436" s="6" t="s">
        <v>1340</v>
      </c>
    </row>
    <row r="437" spans="1:5">
      <c r="A437" s="313">
        <v>1525</v>
      </c>
      <c r="B437" s="314" t="s">
        <v>1113</v>
      </c>
      <c r="C437" s="314" t="s">
        <v>417</v>
      </c>
      <c r="D437" s="6" t="s">
        <v>627</v>
      </c>
      <c r="E437" s="6" t="s">
        <v>1340</v>
      </c>
    </row>
    <row r="438" spans="1:5">
      <c r="A438" s="313">
        <v>1526</v>
      </c>
      <c r="B438" s="314" t="s">
        <v>1114</v>
      </c>
      <c r="C438" s="314" t="s">
        <v>418</v>
      </c>
      <c r="D438" s="6" t="s">
        <v>627</v>
      </c>
      <c r="E438" s="6" t="s">
        <v>1340</v>
      </c>
    </row>
    <row r="439" spans="1:5">
      <c r="A439" s="313">
        <v>1527</v>
      </c>
      <c r="B439" s="314" t="s">
        <v>1115</v>
      </c>
      <c r="C439" s="314" t="s">
        <v>419</v>
      </c>
      <c r="D439" s="6" t="s">
        <v>627</v>
      </c>
      <c r="E439" s="6" t="s">
        <v>1340</v>
      </c>
    </row>
    <row r="440" spans="1:5">
      <c r="A440" s="313">
        <v>1528</v>
      </c>
      <c r="B440" s="314" t="s">
        <v>1116</v>
      </c>
      <c r="C440" s="314" t="s">
        <v>420</v>
      </c>
      <c r="D440" s="6" t="s">
        <v>627</v>
      </c>
      <c r="E440" s="6" t="s">
        <v>1340</v>
      </c>
    </row>
    <row r="441" spans="1:5">
      <c r="A441" s="313">
        <v>1529</v>
      </c>
      <c r="B441" s="314" t="s">
        <v>1117</v>
      </c>
      <c r="C441" s="314" t="s">
        <v>421</v>
      </c>
      <c r="D441" s="6" t="s">
        <v>627</v>
      </c>
      <c r="E441" s="6" t="s">
        <v>1340</v>
      </c>
    </row>
    <row r="442" spans="1:5">
      <c r="A442" s="313">
        <v>1530</v>
      </c>
      <c r="B442" s="314" t="s">
        <v>1118</v>
      </c>
      <c r="C442" s="314" t="s">
        <v>422</v>
      </c>
      <c r="D442" s="6" t="s">
        <v>627</v>
      </c>
      <c r="E442" s="6" t="s">
        <v>1340</v>
      </c>
    </row>
    <row r="443" spans="1:5">
      <c r="A443" s="313">
        <v>1531</v>
      </c>
      <c r="B443" s="314" t="s">
        <v>1119</v>
      </c>
      <c r="C443" s="314" t="s">
        <v>423</v>
      </c>
      <c r="D443" s="6" t="s">
        <v>627</v>
      </c>
      <c r="E443" s="6" t="s">
        <v>1340</v>
      </c>
    </row>
    <row r="444" spans="1:5">
      <c r="A444" s="313">
        <v>1532</v>
      </c>
      <c r="B444" s="314" t="s">
        <v>1120</v>
      </c>
      <c r="C444" s="314" t="s">
        <v>424</v>
      </c>
      <c r="D444" s="6" t="s">
        <v>627</v>
      </c>
      <c r="E444" s="6" t="s">
        <v>1340</v>
      </c>
    </row>
    <row r="445" spans="1:5">
      <c r="A445" s="313">
        <v>1533</v>
      </c>
      <c r="B445" s="314" t="s">
        <v>1121</v>
      </c>
      <c r="C445" s="314" t="s">
        <v>425</v>
      </c>
      <c r="D445" s="6" t="s">
        <v>627</v>
      </c>
      <c r="E445" s="6" t="s">
        <v>1340</v>
      </c>
    </row>
    <row r="446" spans="1:5">
      <c r="A446" s="313">
        <v>1534</v>
      </c>
      <c r="B446" s="314" t="s">
        <v>1122</v>
      </c>
      <c r="C446" s="314" t="s">
        <v>426</v>
      </c>
      <c r="D446" s="6" t="s">
        <v>627</v>
      </c>
      <c r="E446" s="6" t="s">
        <v>1340</v>
      </c>
    </row>
    <row r="447" spans="1:5">
      <c r="A447" s="313">
        <v>1535</v>
      </c>
      <c r="B447" s="314" t="s">
        <v>1123</v>
      </c>
      <c r="C447" s="314" t="s">
        <v>427</v>
      </c>
      <c r="D447" s="6" t="s">
        <v>627</v>
      </c>
      <c r="E447" s="6" t="s">
        <v>1340</v>
      </c>
    </row>
    <row r="448" spans="1:5">
      <c r="A448" s="313">
        <v>1536</v>
      </c>
      <c r="B448" s="314" t="s">
        <v>1124</v>
      </c>
      <c r="C448" s="314" t="s">
        <v>428</v>
      </c>
      <c r="D448" s="6" t="s">
        <v>627</v>
      </c>
      <c r="E448" s="6" t="s">
        <v>1340</v>
      </c>
    </row>
    <row r="449" spans="1:5">
      <c r="A449" s="313">
        <v>1537</v>
      </c>
      <c r="B449" s="314" t="s">
        <v>1125</v>
      </c>
      <c r="C449" s="314" t="s">
        <v>429</v>
      </c>
      <c r="D449" s="6" t="s">
        <v>627</v>
      </c>
      <c r="E449" s="6" t="s">
        <v>1340</v>
      </c>
    </row>
    <row r="450" spans="1:5">
      <c r="A450" s="313">
        <v>1538</v>
      </c>
      <c r="B450" s="314" t="s">
        <v>1126</v>
      </c>
      <c r="C450" s="314" t="s">
        <v>430</v>
      </c>
      <c r="D450" s="6" t="s">
        <v>627</v>
      </c>
      <c r="E450" s="6" t="s">
        <v>1340</v>
      </c>
    </row>
    <row r="451" spans="1:5">
      <c r="A451" s="313">
        <v>1539</v>
      </c>
      <c r="B451" s="314" t="s">
        <v>1127</v>
      </c>
      <c r="C451" s="314" t="s">
        <v>431</v>
      </c>
      <c r="D451" s="6" t="s">
        <v>627</v>
      </c>
      <c r="E451" s="6" t="s">
        <v>1340</v>
      </c>
    </row>
    <row r="452" spans="1:5">
      <c r="A452" s="313">
        <v>1540</v>
      </c>
      <c r="B452" s="314" t="s">
        <v>1128</v>
      </c>
      <c r="C452" s="314" t="s">
        <v>1252</v>
      </c>
      <c r="D452" s="6" t="s">
        <v>627</v>
      </c>
      <c r="E452" s="6" t="s">
        <v>1340</v>
      </c>
    </row>
    <row r="453" spans="1:5">
      <c r="A453" s="313">
        <v>1601</v>
      </c>
      <c r="B453" s="314" t="s">
        <v>1129</v>
      </c>
      <c r="C453" s="314" t="s">
        <v>432</v>
      </c>
      <c r="D453" s="6" t="s">
        <v>627</v>
      </c>
      <c r="E453" s="6" t="s">
        <v>1340</v>
      </c>
    </row>
    <row r="454" spans="1:5">
      <c r="A454" s="313">
        <v>1602</v>
      </c>
      <c r="B454" s="314" t="s">
        <v>1130</v>
      </c>
      <c r="C454" s="314" t="s">
        <v>433</v>
      </c>
      <c r="D454" s="6" t="s">
        <v>627</v>
      </c>
      <c r="E454" s="6" t="s">
        <v>1340</v>
      </c>
    </row>
    <row r="455" spans="1:5">
      <c r="A455" s="313">
        <v>1603</v>
      </c>
      <c r="B455" s="314" t="s">
        <v>1131</v>
      </c>
      <c r="C455" s="314" t="s">
        <v>434</v>
      </c>
      <c r="D455" s="6" t="s">
        <v>627</v>
      </c>
      <c r="E455" s="6" t="s">
        <v>1340</v>
      </c>
    </row>
    <row r="456" spans="1:5">
      <c r="A456" s="313">
        <v>1604</v>
      </c>
      <c r="B456" s="314" t="s">
        <v>1132</v>
      </c>
      <c r="C456" s="314" t="s">
        <v>435</v>
      </c>
      <c r="D456" s="6" t="s">
        <v>627</v>
      </c>
      <c r="E456" s="6" t="s">
        <v>1340</v>
      </c>
    </row>
    <row r="457" spans="1:5">
      <c r="A457" s="313">
        <v>1605</v>
      </c>
      <c r="B457" s="314" t="s">
        <v>1133</v>
      </c>
      <c r="C457" s="314" t="s">
        <v>436</v>
      </c>
      <c r="D457" s="6" t="s">
        <v>627</v>
      </c>
      <c r="E457" s="6" t="s">
        <v>1340</v>
      </c>
    </row>
    <row r="458" spans="1:5">
      <c r="A458" s="313">
        <v>1606</v>
      </c>
      <c r="B458" s="314" t="s">
        <v>1134</v>
      </c>
      <c r="C458" s="314" t="s">
        <v>437</v>
      </c>
      <c r="D458" s="6" t="s">
        <v>627</v>
      </c>
      <c r="E458" s="6" t="s">
        <v>1340</v>
      </c>
    </row>
    <row r="459" spans="1:5">
      <c r="A459" s="313">
        <v>1607</v>
      </c>
      <c r="B459" s="314" t="s">
        <v>1135</v>
      </c>
      <c r="C459" s="314" t="s">
        <v>438</v>
      </c>
      <c r="D459" s="6" t="s">
        <v>627</v>
      </c>
      <c r="E459" s="6" t="s">
        <v>1340</v>
      </c>
    </row>
    <row r="460" spans="1:5">
      <c r="A460" s="313">
        <v>1608</v>
      </c>
      <c r="B460" s="314" t="s">
        <v>1136</v>
      </c>
      <c r="C460" s="314" t="s">
        <v>439</v>
      </c>
      <c r="D460" s="6" t="s">
        <v>627</v>
      </c>
      <c r="E460" s="6" t="s">
        <v>1340</v>
      </c>
    </row>
    <row r="461" spans="1:5">
      <c r="A461" s="313">
        <v>1609</v>
      </c>
      <c r="B461" s="314" t="s">
        <v>1137</v>
      </c>
      <c r="C461" s="314" t="s">
        <v>440</v>
      </c>
      <c r="D461" s="6" t="s">
        <v>627</v>
      </c>
      <c r="E461" s="6" t="s">
        <v>1340</v>
      </c>
    </row>
    <row r="462" spans="1:5">
      <c r="A462" s="313">
        <v>1610</v>
      </c>
      <c r="B462" s="314" t="s">
        <v>1138</v>
      </c>
      <c r="C462" s="314" t="s">
        <v>1390</v>
      </c>
      <c r="D462" s="6" t="s">
        <v>627</v>
      </c>
      <c r="E462" s="6" t="s">
        <v>1340</v>
      </c>
    </row>
    <row r="463" spans="1:5">
      <c r="A463" s="313">
        <v>1611</v>
      </c>
      <c r="B463" s="314" t="s">
        <v>1139</v>
      </c>
      <c r="C463" s="314" t="s">
        <v>441</v>
      </c>
      <c r="D463" s="6" t="s">
        <v>627</v>
      </c>
      <c r="E463" s="6" t="s">
        <v>1340</v>
      </c>
    </row>
    <row r="464" spans="1:5">
      <c r="A464" s="313">
        <v>1701</v>
      </c>
      <c r="B464" s="314" t="s">
        <v>1140</v>
      </c>
      <c r="C464" s="314" t="s">
        <v>1391</v>
      </c>
      <c r="D464" s="6" t="s">
        <v>627</v>
      </c>
      <c r="E464" s="6" t="s">
        <v>1340</v>
      </c>
    </row>
    <row r="465" spans="1:5">
      <c r="A465" s="313">
        <v>1702</v>
      </c>
      <c r="B465" s="314" t="s">
        <v>1141</v>
      </c>
      <c r="C465" s="314" t="s">
        <v>442</v>
      </c>
      <c r="D465" s="6" t="s">
        <v>627</v>
      </c>
      <c r="E465" s="6" t="s">
        <v>1340</v>
      </c>
    </row>
    <row r="466" spans="1:5">
      <c r="A466" s="313">
        <v>1703</v>
      </c>
      <c r="B466" s="314" t="s">
        <v>1142</v>
      </c>
      <c r="C466" s="314" t="s">
        <v>443</v>
      </c>
      <c r="D466" s="6" t="s">
        <v>627</v>
      </c>
      <c r="E466" s="6" t="s">
        <v>1340</v>
      </c>
    </row>
    <row r="467" spans="1:5">
      <c r="A467" s="313">
        <v>1704</v>
      </c>
      <c r="B467" s="314" t="s">
        <v>1143</v>
      </c>
      <c r="C467" s="314" t="s">
        <v>1392</v>
      </c>
      <c r="D467" s="6" t="s">
        <v>627</v>
      </c>
      <c r="E467" s="6" t="s">
        <v>1340</v>
      </c>
    </row>
    <row r="468" spans="1:5">
      <c r="A468" s="313">
        <v>1705</v>
      </c>
      <c r="B468" s="314" t="s">
        <v>1144</v>
      </c>
      <c r="C468" s="314" t="s">
        <v>1393</v>
      </c>
      <c r="D468" s="6" t="s">
        <v>627</v>
      </c>
      <c r="E468" s="6" t="s">
        <v>1340</v>
      </c>
    </row>
    <row r="469" spans="1:5">
      <c r="A469" s="313">
        <v>1706</v>
      </c>
      <c r="B469" s="314" t="s">
        <v>1145</v>
      </c>
      <c r="C469" s="314" t="s">
        <v>444</v>
      </c>
      <c r="D469" s="6" t="s">
        <v>627</v>
      </c>
      <c r="E469" s="6" t="s">
        <v>1340</v>
      </c>
    </row>
    <row r="470" spans="1:5">
      <c r="A470" s="313">
        <v>1707</v>
      </c>
      <c r="B470" s="314" t="s">
        <v>1146</v>
      </c>
      <c r="C470" s="314" t="s">
        <v>445</v>
      </c>
      <c r="D470" s="6" t="s">
        <v>627</v>
      </c>
      <c r="E470" s="6" t="s">
        <v>1340</v>
      </c>
    </row>
    <row r="471" spans="1:5">
      <c r="A471" s="313">
        <v>1708</v>
      </c>
      <c r="B471" s="314" t="s">
        <v>1147</v>
      </c>
      <c r="C471" s="314" t="s">
        <v>446</v>
      </c>
      <c r="D471" s="6" t="s">
        <v>627</v>
      </c>
      <c r="E471" s="6" t="s">
        <v>1340</v>
      </c>
    </row>
    <row r="472" spans="1:5">
      <c r="A472" s="313">
        <v>1709</v>
      </c>
      <c r="B472" s="314" t="s">
        <v>1148</v>
      </c>
      <c r="C472" s="314" t="s">
        <v>447</v>
      </c>
      <c r="D472" s="6" t="s">
        <v>627</v>
      </c>
      <c r="E472" s="6" t="s">
        <v>1340</v>
      </c>
    </row>
    <row r="473" spans="1:5">
      <c r="A473" s="313">
        <v>1710</v>
      </c>
      <c r="B473" s="314" t="s">
        <v>1149</v>
      </c>
      <c r="C473" s="314" t="s">
        <v>448</v>
      </c>
      <c r="D473" s="6" t="s">
        <v>627</v>
      </c>
      <c r="E473" s="6" t="s">
        <v>1340</v>
      </c>
    </row>
    <row r="474" spans="1:5">
      <c r="A474" s="313">
        <v>1711</v>
      </c>
      <c r="B474" s="314" t="s">
        <v>1150</v>
      </c>
      <c r="C474" s="314" t="s">
        <v>449</v>
      </c>
      <c r="D474" s="6" t="s">
        <v>627</v>
      </c>
      <c r="E474" s="6" t="s">
        <v>1340</v>
      </c>
    </row>
    <row r="475" spans="1:5">
      <c r="A475" s="313">
        <v>1712</v>
      </c>
      <c r="B475" s="314" t="s">
        <v>1151</v>
      </c>
      <c r="C475" s="314" t="s">
        <v>450</v>
      </c>
      <c r="D475" s="6" t="s">
        <v>627</v>
      </c>
      <c r="E475" s="6" t="s">
        <v>1340</v>
      </c>
    </row>
    <row r="476" spans="1:5">
      <c r="A476" s="313">
        <v>1713</v>
      </c>
      <c r="B476" s="314" t="s">
        <v>1152</v>
      </c>
      <c r="C476" s="314" t="s">
        <v>451</v>
      </c>
      <c r="D476" s="6" t="s">
        <v>627</v>
      </c>
      <c r="E476" s="6" t="s">
        <v>1340</v>
      </c>
    </row>
    <row r="477" spans="1:5">
      <c r="A477" s="313">
        <v>1714</v>
      </c>
      <c r="B477" s="314" t="s">
        <v>1153</v>
      </c>
      <c r="C477" s="314" t="s">
        <v>452</v>
      </c>
      <c r="D477" s="6" t="s">
        <v>627</v>
      </c>
      <c r="E477" s="6" t="s">
        <v>1340</v>
      </c>
    </row>
    <row r="478" spans="1:5">
      <c r="A478" s="313">
        <v>1715</v>
      </c>
      <c r="B478" s="314" t="s">
        <v>1154</v>
      </c>
      <c r="C478" s="314" t="s">
        <v>453</v>
      </c>
      <c r="D478" s="6" t="s">
        <v>627</v>
      </c>
      <c r="E478" s="6" t="s">
        <v>1340</v>
      </c>
    </row>
    <row r="479" spans="1:5">
      <c r="A479" s="313">
        <v>1716</v>
      </c>
      <c r="B479" s="314" t="s">
        <v>1155</v>
      </c>
      <c r="C479" s="314" t="s">
        <v>454</v>
      </c>
      <c r="D479" s="6" t="s">
        <v>627</v>
      </c>
      <c r="E479" s="6" t="s">
        <v>1340</v>
      </c>
    </row>
    <row r="480" spans="1:5">
      <c r="A480" s="313">
        <v>1717</v>
      </c>
      <c r="B480" s="314" t="s">
        <v>1156</v>
      </c>
      <c r="C480" s="314" t="s">
        <v>455</v>
      </c>
      <c r="D480" s="6" t="s">
        <v>627</v>
      </c>
      <c r="E480" s="6" t="s">
        <v>1340</v>
      </c>
    </row>
    <row r="481" spans="1:5">
      <c r="A481" s="313">
        <v>1718</v>
      </c>
      <c r="B481" s="314" t="s">
        <v>1157</v>
      </c>
      <c r="C481" s="314" t="s">
        <v>456</v>
      </c>
      <c r="D481" s="6" t="s">
        <v>627</v>
      </c>
      <c r="E481" s="6" t="s">
        <v>1340</v>
      </c>
    </row>
    <row r="482" spans="1:5">
      <c r="A482" s="313">
        <v>1720</v>
      </c>
      <c r="B482" s="314" t="s">
        <v>1158</v>
      </c>
      <c r="C482" s="314" t="s">
        <v>457</v>
      </c>
      <c r="D482" s="6" t="s">
        <v>627</v>
      </c>
      <c r="E482" s="6" t="s">
        <v>1340</v>
      </c>
    </row>
    <row r="483" spans="1:5">
      <c r="A483" s="313">
        <v>1721</v>
      </c>
      <c r="B483" s="314" t="s">
        <v>1159</v>
      </c>
      <c r="C483" s="314" t="s">
        <v>458</v>
      </c>
      <c r="D483" s="6" t="s">
        <v>627</v>
      </c>
      <c r="E483" s="6" t="s">
        <v>1340</v>
      </c>
    </row>
    <row r="484" spans="1:5">
      <c r="A484" s="313">
        <v>1722</v>
      </c>
      <c r="B484" s="314" t="s">
        <v>1160</v>
      </c>
      <c r="C484" s="314" t="s">
        <v>459</v>
      </c>
      <c r="D484" s="6" t="s">
        <v>627</v>
      </c>
      <c r="E484" s="6" t="s">
        <v>1340</v>
      </c>
    </row>
    <row r="485" spans="1:5">
      <c r="A485" s="313">
        <v>1723</v>
      </c>
      <c r="B485" s="314" t="s">
        <v>1161</v>
      </c>
      <c r="C485" s="314" t="s">
        <v>460</v>
      </c>
      <c r="D485" s="6" t="s">
        <v>627</v>
      </c>
      <c r="E485" s="6" t="s">
        <v>1340</v>
      </c>
    </row>
    <row r="486" spans="1:5">
      <c r="A486" s="313">
        <v>1724</v>
      </c>
      <c r="B486" s="314" t="s">
        <v>1162</v>
      </c>
      <c r="C486" s="314" t="s">
        <v>461</v>
      </c>
      <c r="D486" s="6" t="s">
        <v>627</v>
      </c>
      <c r="E486" s="6" t="s">
        <v>1340</v>
      </c>
    </row>
    <row r="487" spans="1:5">
      <c r="A487" s="313">
        <v>1725</v>
      </c>
      <c r="B487" s="314" t="s">
        <v>1163</v>
      </c>
      <c r="C487" s="314" t="s">
        <v>462</v>
      </c>
      <c r="D487" s="6" t="s">
        <v>627</v>
      </c>
      <c r="E487" s="6" t="s">
        <v>1340</v>
      </c>
    </row>
    <row r="488" spans="1:5">
      <c r="A488" s="313">
        <v>1726</v>
      </c>
      <c r="B488" s="314" t="s">
        <v>1164</v>
      </c>
      <c r="C488" s="314" t="s">
        <v>463</v>
      </c>
      <c r="D488" s="6" t="s">
        <v>627</v>
      </c>
      <c r="E488" s="6" t="s">
        <v>1340</v>
      </c>
    </row>
    <row r="489" spans="1:5">
      <c r="A489" s="313">
        <v>1727</v>
      </c>
      <c r="B489" s="314" t="s">
        <v>1165</v>
      </c>
      <c r="C489" s="314" t="s">
        <v>464</v>
      </c>
      <c r="D489" s="6" t="s">
        <v>627</v>
      </c>
      <c r="E489" s="6" t="s">
        <v>1340</v>
      </c>
    </row>
    <row r="490" spans="1:5">
      <c r="A490" s="313">
        <v>1728</v>
      </c>
      <c r="B490" s="314" t="s">
        <v>1166</v>
      </c>
      <c r="C490" s="314" t="s">
        <v>465</v>
      </c>
      <c r="D490" s="6" t="s">
        <v>627</v>
      </c>
      <c r="E490" s="6" t="s">
        <v>1340</v>
      </c>
    </row>
    <row r="491" spans="1:5">
      <c r="A491" s="313">
        <v>1729</v>
      </c>
      <c r="B491" s="314" t="s">
        <v>1167</v>
      </c>
      <c r="C491" s="314" t="s">
        <v>466</v>
      </c>
      <c r="D491" s="6" t="s">
        <v>627</v>
      </c>
      <c r="E491" s="6" t="s">
        <v>1340</v>
      </c>
    </row>
    <row r="492" spans="1:5">
      <c r="A492" s="313">
        <v>1730</v>
      </c>
      <c r="B492" s="314" t="s">
        <v>1168</v>
      </c>
      <c r="C492" s="314" t="s">
        <v>467</v>
      </c>
      <c r="D492" s="6" t="s">
        <v>627</v>
      </c>
      <c r="E492" s="6" t="s">
        <v>1340</v>
      </c>
    </row>
    <row r="493" spans="1:5">
      <c r="A493" s="313">
        <v>1731</v>
      </c>
      <c r="B493" s="314" t="s">
        <v>1169</v>
      </c>
      <c r="C493" s="314" t="s">
        <v>468</v>
      </c>
      <c r="D493" s="6" t="s">
        <v>627</v>
      </c>
      <c r="E493" s="6" t="s">
        <v>1340</v>
      </c>
    </row>
    <row r="494" spans="1:5">
      <c r="A494" s="313">
        <v>1732</v>
      </c>
      <c r="B494" s="314" t="s">
        <v>1170</v>
      </c>
      <c r="C494" s="314" t="s">
        <v>469</v>
      </c>
      <c r="D494" s="6" t="s">
        <v>627</v>
      </c>
      <c r="E494" s="6" t="s">
        <v>1340</v>
      </c>
    </row>
    <row r="495" spans="1:5">
      <c r="A495" s="313">
        <v>1733</v>
      </c>
      <c r="B495" s="314" t="s">
        <v>1171</v>
      </c>
      <c r="C495" s="314" t="s">
        <v>470</v>
      </c>
      <c r="D495" s="6" t="s">
        <v>627</v>
      </c>
      <c r="E495" s="6" t="s">
        <v>1340</v>
      </c>
    </row>
    <row r="496" spans="1:5">
      <c r="A496" s="313">
        <v>1734</v>
      </c>
      <c r="B496" s="314" t="s">
        <v>1172</v>
      </c>
      <c r="C496" s="314" t="s">
        <v>471</v>
      </c>
      <c r="D496" s="6" t="s">
        <v>627</v>
      </c>
      <c r="E496" s="6" t="s">
        <v>1340</v>
      </c>
    </row>
    <row r="497" spans="1:5">
      <c r="A497" s="313">
        <v>1735</v>
      </c>
      <c r="B497" s="314" t="s">
        <v>1173</v>
      </c>
      <c r="C497" s="314" t="s">
        <v>472</v>
      </c>
      <c r="D497" s="6" t="s">
        <v>627</v>
      </c>
      <c r="E497" s="6" t="s">
        <v>1340</v>
      </c>
    </row>
    <row r="498" spans="1:5">
      <c r="A498" s="313">
        <v>1736</v>
      </c>
      <c r="B498" s="314" t="s">
        <v>1174</v>
      </c>
      <c r="C498" s="314" t="s">
        <v>473</v>
      </c>
      <c r="D498" s="6" t="s">
        <v>627</v>
      </c>
      <c r="E498" s="6" t="s">
        <v>1340</v>
      </c>
    </row>
    <row r="499" spans="1:5">
      <c r="A499" s="313">
        <v>1737</v>
      </c>
      <c r="B499" s="314" t="s">
        <v>1175</v>
      </c>
      <c r="C499" s="314" t="s">
        <v>474</v>
      </c>
      <c r="D499" s="6" t="s">
        <v>627</v>
      </c>
      <c r="E499" s="6" t="s">
        <v>1340</v>
      </c>
    </row>
    <row r="500" spans="1:5">
      <c r="A500" s="313">
        <v>1738</v>
      </c>
      <c r="B500" s="314" t="s">
        <v>1176</v>
      </c>
      <c r="C500" s="314" t="s">
        <v>475</v>
      </c>
      <c r="D500" s="6" t="s">
        <v>627</v>
      </c>
      <c r="E500" s="6" t="s">
        <v>1340</v>
      </c>
    </row>
    <row r="501" spans="1:5">
      <c r="A501" s="313">
        <v>1739</v>
      </c>
      <c r="B501" s="314" t="s">
        <v>1177</v>
      </c>
      <c r="C501" s="314" t="s">
        <v>476</v>
      </c>
      <c r="D501" s="6" t="s">
        <v>627</v>
      </c>
      <c r="E501" s="6" t="s">
        <v>1340</v>
      </c>
    </row>
    <row r="502" spans="1:5">
      <c r="A502" s="313">
        <v>1740</v>
      </c>
      <c r="B502" s="314" t="s">
        <v>1178</v>
      </c>
      <c r="C502" s="314" t="s">
        <v>477</v>
      </c>
      <c r="D502" s="6" t="s">
        <v>627</v>
      </c>
      <c r="E502" s="6" t="s">
        <v>1340</v>
      </c>
    </row>
    <row r="503" spans="1:5">
      <c r="A503" s="313">
        <v>1741</v>
      </c>
      <c r="B503" s="314" t="s">
        <v>1179</v>
      </c>
      <c r="C503" s="314" t="s">
        <v>478</v>
      </c>
      <c r="D503" s="6" t="s">
        <v>627</v>
      </c>
      <c r="E503" s="6" t="s">
        <v>1340</v>
      </c>
    </row>
    <row r="504" spans="1:5">
      <c r="A504" s="313">
        <v>1742</v>
      </c>
      <c r="B504" s="314" t="s">
        <v>1180</v>
      </c>
      <c r="C504" s="314" t="s">
        <v>479</v>
      </c>
      <c r="D504" s="6" t="s">
        <v>627</v>
      </c>
      <c r="E504" s="6" t="s">
        <v>1340</v>
      </c>
    </row>
    <row r="505" spans="1:5">
      <c r="A505" s="313">
        <v>1743</v>
      </c>
      <c r="B505" s="314" t="s">
        <v>1181</v>
      </c>
      <c r="C505" s="314" t="s">
        <v>480</v>
      </c>
      <c r="D505" s="6" t="s">
        <v>627</v>
      </c>
      <c r="E505" s="6" t="s">
        <v>1340</v>
      </c>
    </row>
    <row r="506" spans="1:5">
      <c r="A506" s="313">
        <v>1744</v>
      </c>
      <c r="B506" s="314" t="s">
        <v>1182</v>
      </c>
      <c r="C506" s="314" t="s">
        <v>481</v>
      </c>
      <c r="D506" s="6" t="s">
        <v>627</v>
      </c>
      <c r="E506" s="6" t="s">
        <v>1340</v>
      </c>
    </row>
    <row r="507" spans="1:5">
      <c r="A507" s="313">
        <v>1745</v>
      </c>
      <c r="B507" s="314" t="s">
        <v>1183</v>
      </c>
      <c r="C507" s="314" t="s">
        <v>482</v>
      </c>
      <c r="D507" s="6" t="s">
        <v>627</v>
      </c>
      <c r="E507" s="6" t="s">
        <v>1340</v>
      </c>
    </row>
    <row r="508" spans="1:5">
      <c r="A508" s="313">
        <v>1746</v>
      </c>
      <c r="B508" s="314" t="s">
        <v>1184</v>
      </c>
      <c r="C508" s="314" t="s">
        <v>483</v>
      </c>
      <c r="D508" s="6" t="s">
        <v>627</v>
      </c>
      <c r="E508" s="6" t="s">
        <v>1340</v>
      </c>
    </row>
    <row r="509" spans="1:5">
      <c r="A509" s="313">
        <v>1747</v>
      </c>
      <c r="B509" s="314" t="s">
        <v>1138</v>
      </c>
      <c r="C509" s="314" t="s">
        <v>1390</v>
      </c>
      <c r="D509" s="6" t="s">
        <v>627</v>
      </c>
      <c r="E509" s="6" t="s">
        <v>1340</v>
      </c>
    </row>
    <row r="510" spans="1:5">
      <c r="A510" s="313">
        <v>1748</v>
      </c>
      <c r="B510" s="314" t="s">
        <v>1185</v>
      </c>
      <c r="C510" s="314" t="s">
        <v>484</v>
      </c>
      <c r="D510" s="6" t="s">
        <v>627</v>
      </c>
      <c r="E510" s="6" t="s">
        <v>1340</v>
      </c>
    </row>
    <row r="511" spans="1:5">
      <c r="A511" s="313">
        <v>1749</v>
      </c>
      <c r="B511" s="314" t="s">
        <v>1186</v>
      </c>
      <c r="C511" s="314" t="s">
        <v>485</v>
      </c>
      <c r="D511" s="6" t="s">
        <v>627</v>
      </c>
      <c r="E511" s="6" t="s">
        <v>1340</v>
      </c>
    </row>
    <row r="512" spans="1:5">
      <c r="A512" s="313">
        <v>1750</v>
      </c>
      <c r="B512" s="314" t="s">
        <v>1187</v>
      </c>
      <c r="C512" s="314" t="s">
        <v>486</v>
      </c>
      <c r="D512" s="6" t="s">
        <v>627</v>
      </c>
      <c r="E512" s="6" t="s">
        <v>1340</v>
      </c>
    </row>
    <row r="513" spans="1:5">
      <c r="A513" s="313">
        <v>1751</v>
      </c>
      <c r="B513" s="314" t="s">
        <v>1188</v>
      </c>
      <c r="C513" s="314" t="s">
        <v>487</v>
      </c>
      <c r="D513" s="6" t="s">
        <v>627</v>
      </c>
      <c r="E513" s="6" t="s">
        <v>1340</v>
      </c>
    </row>
    <row r="514" spans="1:5">
      <c r="A514" s="313">
        <v>1752</v>
      </c>
      <c r="B514" s="314" t="s">
        <v>1189</v>
      </c>
      <c r="C514" s="314" t="s">
        <v>488</v>
      </c>
      <c r="D514" s="6" t="s">
        <v>627</v>
      </c>
      <c r="E514" s="6" t="s">
        <v>1340</v>
      </c>
    </row>
    <row r="515" spans="1:5">
      <c r="A515" s="313">
        <v>1753</v>
      </c>
      <c r="B515" s="314" t="s">
        <v>1190</v>
      </c>
      <c r="C515" s="314" t="s">
        <v>489</v>
      </c>
      <c r="D515" s="6" t="s">
        <v>627</v>
      </c>
      <c r="E515" s="6" t="s">
        <v>1340</v>
      </c>
    </row>
    <row r="516" spans="1:5">
      <c r="A516" s="313">
        <v>1754</v>
      </c>
      <c r="B516" s="314" t="s">
        <v>1191</v>
      </c>
      <c r="C516" s="314" t="s">
        <v>490</v>
      </c>
      <c r="D516" s="6" t="s">
        <v>627</v>
      </c>
      <c r="E516" s="6" t="s">
        <v>1340</v>
      </c>
    </row>
    <row r="517" spans="1:5">
      <c r="A517" s="313">
        <v>1755</v>
      </c>
      <c r="B517" s="314" t="s">
        <v>1192</v>
      </c>
      <c r="C517" s="314" t="s">
        <v>491</v>
      </c>
      <c r="D517" s="6" t="s">
        <v>627</v>
      </c>
      <c r="E517" s="6" t="s">
        <v>1340</v>
      </c>
    </row>
    <row r="518" spans="1:5">
      <c r="A518" s="313">
        <v>1756</v>
      </c>
      <c r="B518" s="314" t="s">
        <v>1193</v>
      </c>
      <c r="C518" s="314" t="s">
        <v>492</v>
      </c>
      <c r="D518" s="6" t="s">
        <v>627</v>
      </c>
      <c r="E518" s="6" t="s">
        <v>1340</v>
      </c>
    </row>
    <row r="519" spans="1:5">
      <c r="A519" s="313">
        <v>1801</v>
      </c>
      <c r="B519" s="314" t="s">
        <v>1194</v>
      </c>
      <c r="C519" s="314" t="s">
        <v>493</v>
      </c>
      <c r="D519" s="6" t="s">
        <v>627</v>
      </c>
      <c r="E519" s="6" t="s">
        <v>1340</v>
      </c>
    </row>
    <row r="520" spans="1:5">
      <c r="A520" s="313">
        <v>1802</v>
      </c>
      <c r="B520" s="314" t="s">
        <v>1176</v>
      </c>
      <c r="C520" s="314" t="s">
        <v>475</v>
      </c>
      <c r="D520" s="6" t="s">
        <v>627</v>
      </c>
      <c r="E520" s="6" t="s">
        <v>1340</v>
      </c>
    </row>
    <row r="521" spans="1:5">
      <c r="A521" s="313">
        <v>1803</v>
      </c>
      <c r="B521" s="314" t="s">
        <v>1195</v>
      </c>
      <c r="C521" s="314" t="s">
        <v>494</v>
      </c>
      <c r="D521" s="6" t="s">
        <v>627</v>
      </c>
      <c r="E521" s="6" t="s">
        <v>1340</v>
      </c>
    </row>
    <row r="522" spans="1:5">
      <c r="A522" s="313">
        <v>1805</v>
      </c>
      <c r="B522" s="314" t="s">
        <v>1196</v>
      </c>
      <c r="C522" s="314" t="s">
        <v>495</v>
      </c>
      <c r="D522" s="6" t="s">
        <v>627</v>
      </c>
      <c r="E522" s="6" t="s">
        <v>1340</v>
      </c>
    </row>
    <row r="523" spans="1:5">
      <c r="A523" s="313">
        <v>1806</v>
      </c>
      <c r="B523" s="314" t="s">
        <v>1197</v>
      </c>
      <c r="C523" s="314" t="s">
        <v>496</v>
      </c>
      <c r="D523" s="6" t="s">
        <v>627</v>
      </c>
      <c r="E523" s="6" t="s">
        <v>1340</v>
      </c>
    </row>
    <row r="524" spans="1:5">
      <c r="A524" s="313">
        <v>1807</v>
      </c>
      <c r="B524" s="314" t="s">
        <v>1198</v>
      </c>
      <c r="C524" s="314" t="s">
        <v>497</v>
      </c>
      <c r="D524" s="6" t="s">
        <v>627</v>
      </c>
      <c r="E524" s="6" t="s">
        <v>1340</v>
      </c>
    </row>
    <row r="525" spans="1:5">
      <c r="A525" s="313">
        <v>1808</v>
      </c>
      <c r="B525" s="314" t="s">
        <v>1199</v>
      </c>
      <c r="C525" s="314" t="s">
        <v>498</v>
      </c>
      <c r="D525" s="6" t="s">
        <v>627</v>
      </c>
      <c r="E525" s="6" t="s">
        <v>1340</v>
      </c>
    </row>
    <row r="526" spans="1:5">
      <c r="A526" s="313">
        <v>1809</v>
      </c>
      <c r="B526" s="314" t="s">
        <v>1200</v>
      </c>
      <c r="C526" s="314" t="s">
        <v>499</v>
      </c>
      <c r="D526" s="6" t="s">
        <v>627</v>
      </c>
      <c r="E526" s="6" t="s">
        <v>1340</v>
      </c>
    </row>
    <row r="527" spans="1:5">
      <c r="A527" s="313">
        <v>1810</v>
      </c>
      <c r="B527" s="314" t="s">
        <v>1201</v>
      </c>
      <c r="C527" s="314" t="s">
        <v>500</v>
      </c>
      <c r="D527" s="6" t="s">
        <v>627</v>
      </c>
      <c r="E527" s="6" t="s">
        <v>1340</v>
      </c>
    </row>
    <row r="528" spans="1:5">
      <c r="A528" s="313">
        <v>1811</v>
      </c>
      <c r="B528" s="314" t="s">
        <v>1202</v>
      </c>
      <c r="C528" s="314" t="s">
        <v>501</v>
      </c>
      <c r="D528" s="6" t="s">
        <v>627</v>
      </c>
      <c r="E528" s="6" t="s">
        <v>1340</v>
      </c>
    </row>
    <row r="529" spans="1:5">
      <c r="A529" s="313">
        <v>1812</v>
      </c>
      <c r="B529" s="314" t="s">
        <v>1203</v>
      </c>
      <c r="C529" s="314" t="s">
        <v>502</v>
      </c>
      <c r="D529" s="6" t="s">
        <v>627</v>
      </c>
      <c r="E529" s="6" t="s">
        <v>1340</v>
      </c>
    </row>
    <row r="530" spans="1:5">
      <c r="A530" s="313">
        <v>1813</v>
      </c>
      <c r="B530" s="314" t="s">
        <v>1204</v>
      </c>
      <c r="C530" s="314" t="s">
        <v>503</v>
      </c>
      <c r="D530" s="6" t="s">
        <v>627</v>
      </c>
      <c r="E530" s="6" t="s">
        <v>1340</v>
      </c>
    </row>
    <row r="531" spans="1:5">
      <c r="A531" s="313">
        <v>1814</v>
      </c>
      <c r="B531" s="314" t="s">
        <v>1205</v>
      </c>
      <c r="C531" s="314" t="s">
        <v>504</v>
      </c>
      <c r="D531" s="6" t="s">
        <v>627</v>
      </c>
      <c r="E531" s="6" t="s">
        <v>1340</v>
      </c>
    </row>
    <row r="532" spans="1:5">
      <c r="A532" s="313">
        <v>1815</v>
      </c>
      <c r="B532" s="314" t="s">
        <v>1187</v>
      </c>
      <c r="C532" s="314" t="s">
        <v>486</v>
      </c>
      <c r="D532" s="6" t="s">
        <v>627</v>
      </c>
      <c r="E532" s="6" t="s">
        <v>1340</v>
      </c>
    </row>
    <row r="533" spans="1:5">
      <c r="A533" s="313">
        <v>1816</v>
      </c>
      <c r="B533" s="314" t="s">
        <v>1206</v>
      </c>
      <c r="C533" s="314" t="s">
        <v>505</v>
      </c>
      <c r="D533" s="6" t="s">
        <v>627</v>
      </c>
      <c r="E533" s="6" t="s">
        <v>1340</v>
      </c>
    </row>
    <row r="534" spans="1:5">
      <c r="A534" s="313">
        <v>1817</v>
      </c>
      <c r="B534" s="314" t="s">
        <v>1207</v>
      </c>
      <c r="C534" s="314" t="s">
        <v>506</v>
      </c>
      <c r="D534" s="6" t="s">
        <v>627</v>
      </c>
      <c r="E534" s="6" t="s">
        <v>1340</v>
      </c>
    </row>
    <row r="535" spans="1:5">
      <c r="A535" s="313">
        <v>1818</v>
      </c>
      <c r="B535" s="314" t="s">
        <v>1208</v>
      </c>
      <c r="C535" s="314" t="s">
        <v>507</v>
      </c>
      <c r="D535" s="6" t="s">
        <v>627</v>
      </c>
      <c r="E535" s="6" t="s">
        <v>1340</v>
      </c>
    </row>
    <row r="536" spans="1:5">
      <c r="A536" s="313">
        <v>1819</v>
      </c>
      <c r="B536" s="314" t="s">
        <v>1209</v>
      </c>
      <c r="C536" s="314" t="s">
        <v>508</v>
      </c>
      <c r="D536" s="6" t="s">
        <v>627</v>
      </c>
      <c r="E536" s="6" t="s">
        <v>1340</v>
      </c>
    </row>
    <row r="537" spans="1:5">
      <c r="A537" s="313">
        <v>1820</v>
      </c>
      <c r="B537" s="314" t="s">
        <v>1210</v>
      </c>
      <c r="C537" s="314" t="s">
        <v>509</v>
      </c>
      <c r="D537" s="6" t="s">
        <v>627</v>
      </c>
      <c r="E537" s="6" t="s">
        <v>1340</v>
      </c>
    </row>
    <row r="538" spans="1:5">
      <c r="A538" s="313">
        <v>1901</v>
      </c>
      <c r="B538" s="314" t="s">
        <v>1211</v>
      </c>
      <c r="C538" s="314" t="s">
        <v>510</v>
      </c>
      <c r="D538" s="6" t="s">
        <v>627</v>
      </c>
      <c r="E538" s="6" t="s">
        <v>1340</v>
      </c>
    </row>
    <row r="539" spans="1:5">
      <c r="A539" s="313">
        <v>1902</v>
      </c>
      <c r="B539" s="314" t="s">
        <v>1212</v>
      </c>
      <c r="C539" s="314" t="s">
        <v>511</v>
      </c>
      <c r="D539" s="6" t="s">
        <v>627</v>
      </c>
      <c r="E539" s="6" t="s">
        <v>1340</v>
      </c>
    </row>
    <row r="540" spans="1:5">
      <c r="A540" s="313">
        <v>1903</v>
      </c>
      <c r="B540" s="314" t="s">
        <v>1213</v>
      </c>
      <c r="C540" s="314" t="s">
        <v>512</v>
      </c>
      <c r="D540" s="6" t="s">
        <v>627</v>
      </c>
      <c r="E540" s="6" t="s">
        <v>1340</v>
      </c>
    </row>
    <row r="541" spans="1:5">
      <c r="A541" s="313">
        <v>1904</v>
      </c>
      <c r="B541" s="314" t="s">
        <v>1214</v>
      </c>
      <c r="C541" s="314" t="s">
        <v>513</v>
      </c>
      <c r="D541" s="6" t="s">
        <v>627</v>
      </c>
      <c r="E541" s="6" t="s">
        <v>1340</v>
      </c>
    </row>
    <row r="542" spans="1:5">
      <c r="A542" s="313">
        <v>1905</v>
      </c>
      <c r="B542" s="314" t="s">
        <v>1215</v>
      </c>
      <c r="C542" s="314" t="s">
        <v>514</v>
      </c>
      <c r="D542" s="6" t="s">
        <v>627</v>
      </c>
      <c r="E542" s="6" t="s">
        <v>1340</v>
      </c>
    </row>
    <row r="543" spans="1:5">
      <c r="A543" s="313">
        <v>1906</v>
      </c>
      <c r="B543" s="314" t="s">
        <v>1191</v>
      </c>
      <c r="C543" s="314" t="s">
        <v>490</v>
      </c>
      <c r="D543" s="6" t="s">
        <v>627</v>
      </c>
      <c r="E543" s="6" t="s">
        <v>1340</v>
      </c>
    </row>
    <row r="544" spans="1:5">
      <c r="A544" s="313">
        <v>1907</v>
      </c>
      <c r="B544" s="314" t="s">
        <v>1216</v>
      </c>
      <c r="C544" s="314" t="s">
        <v>515</v>
      </c>
      <c r="D544" s="6" t="s">
        <v>627</v>
      </c>
      <c r="E544" s="6" t="s">
        <v>1340</v>
      </c>
    </row>
    <row r="545" spans="1:5">
      <c r="A545" s="313">
        <v>1908</v>
      </c>
      <c r="B545" s="314" t="s">
        <v>1217</v>
      </c>
      <c r="C545" s="314" t="s">
        <v>516</v>
      </c>
      <c r="D545" s="6" t="s">
        <v>627</v>
      </c>
      <c r="E545" s="6" t="s">
        <v>1340</v>
      </c>
    </row>
    <row r="546" spans="1:5">
      <c r="A546" s="313">
        <v>1909</v>
      </c>
      <c r="B546" s="314" t="s">
        <v>1137</v>
      </c>
      <c r="C546" s="314" t="s">
        <v>440</v>
      </c>
      <c r="D546" s="6" t="s">
        <v>627</v>
      </c>
      <c r="E546" s="6" t="s">
        <v>1340</v>
      </c>
    </row>
    <row r="547" spans="1:5">
      <c r="A547" s="313">
        <v>1910</v>
      </c>
      <c r="B547" s="314" t="s">
        <v>1218</v>
      </c>
      <c r="C547" s="314" t="s">
        <v>517</v>
      </c>
      <c r="D547" s="6" t="s">
        <v>627</v>
      </c>
      <c r="E547" s="6" t="s">
        <v>1340</v>
      </c>
    </row>
    <row r="548" spans="1:5">
      <c r="A548" s="313">
        <v>1911</v>
      </c>
      <c r="B548" s="314" t="s">
        <v>1219</v>
      </c>
      <c r="C548" s="314" t="s">
        <v>518</v>
      </c>
      <c r="D548" s="6" t="s">
        <v>627</v>
      </c>
      <c r="E548" s="6" t="s">
        <v>1340</v>
      </c>
    </row>
    <row r="549" spans="1:5">
      <c r="A549" s="313">
        <v>1912</v>
      </c>
      <c r="B549" s="314" t="s">
        <v>1220</v>
      </c>
      <c r="C549" s="314" t="s">
        <v>519</v>
      </c>
      <c r="D549" s="6" t="s">
        <v>627</v>
      </c>
      <c r="E549" s="6" t="s">
        <v>1340</v>
      </c>
    </row>
    <row r="550" spans="1:5">
      <c r="A550" s="313">
        <v>1913</v>
      </c>
      <c r="B550" s="314" t="s">
        <v>1221</v>
      </c>
      <c r="C550" s="314" t="s">
        <v>520</v>
      </c>
      <c r="D550" s="6" t="s">
        <v>627</v>
      </c>
      <c r="E550" s="6" t="s">
        <v>1340</v>
      </c>
    </row>
    <row r="551" spans="1:5">
      <c r="A551" s="313">
        <v>1914</v>
      </c>
      <c r="B551" s="314" t="s">
        <v>1222</v>
      </c>
      <c r="C551" s="314" t="s">
        <v>521</v>
      </c>
      <c r="D551" s="6" t="s">
        <v>627</v>
      </c>
      <c r="E551" s="6" t="s">
        <v>1340</v>
      </c>
    </row>
    <row r="552" spans="1:5">
      <c r="A552" s="313">
        <v>1915</v>
      </c>
      <c r="B552" s="314" t="s">
        <v>1223</v>
      </c>
      <c r="C552" s="314" t="s">
        <v>522</v>
      </c>
      <c r="D552" s="6" t="s">
        <v>627</v>
      </c>
      <c r="E552" s="6" t="s">
        <v>1340</v>
      </c>
    </row>
    <row r="553" spans="1:5">
      <c r="A553" s="313">
        <v>2301</v>
      </c>
      <c r="B553" s="314" t="s">
        <v>1224</v>
      </c>
      <c r="C553" s="314" t="s">
        <v>523</v>
      </c>
      <c r="D553" s="6" t="s">
        <v>627</v>
      </c>
      <c r="E553" s="6" t="s">
        <v>1336</v>
      </c>
    </row>
    <row r="554" spans="1:5">
      <c r="A554" s="313">
        <v>2302</v>
      </c>
      <c r="B554" s="314" t="s">
        <v>1225</v>
      </c>
      <c r="C554" s="314" t="s">
        <v>524</v>
      </c>
      <c r="D554" s="6" t="s">
        <v>627</v>
      </c>
      <c r="E554" s="6" t="s">
        <v>1336</v>
      </c>
    </row>
    <row r="555" spans="1:5">
      <c r="A555" s="313">
        <v>2303</v>
      </c>
      <c r="B555" s="314" t="s">
        <v>1226</v>
      </c>
      <c r="C555" s="314" t="s">
        <v>1394</v>
      </c>
      <c r="D555" s="6" t="s">
        <v>627</v>
      </c>
      <c r="E555" s="6" t="s">
        <v>1336</v>
      </c>
    </row>
    <row r="556" spans="1:5">
      <c r="A556" s="313">
        <v>2311</v>
      </c>
      <c r="B556" s="314" t="s">
        <v>1227</v>
      </c>
      <c r="C556" s="314" t="s">
        <v>1227</v>
      </c>
      <c r="D556" s="6" t="s">
        <v>627</v>
      </c>
      <c r="E556" s="6" t="s">
        <v>1332</v>
      </c>
    </row>
    <row r="557" spans="1:5">
      <c r="A557" s="313">
        <v>2312</v>
      </c>
      <c r="B557" s="314" t="s">
        <v>525</v>
      </c>
      <c r="C557" s="314" t="s">
        <v>525</v>
      </c>
      <c r="D557" s="6" t="s">
        <v>627</v>
      </c>
      <c r="E557" s="6" t="s">
        <v>1336</v>
      </c>
    </row>
    <row r="558" spans="1:5">
      <c r="A558" s="313">
        <v>2313</v>
      </c>
      <c r="B558" s="314" t="s">
        <v>526</v>
      </c>
      <c r="C558" s="314" t="s">
        <v>526</v>
      </c>
      <c r="D558" s="6" t="s">
        <v>627</v>
      </c>
      <c r="E558" s="6" t="s">
        <v>1336</v>
      </c>
    </row>
    <row r="559" spans="1:5">
      <c r="A559" s="313">
        <v>2314</v>
      </c>
      <c r="B559" s="314" t="s">
        <v>527</v>
      </c>
      <c r="C559" s="314" t="s">
        <v>527</v>
      </c>
      <c r="D559" s="6" t="s">
        <v>627</v>
      </c>
      <c r="E559" s="6" t="s">
        <v>1336</v>
      </c>
    </row>
    <row r="560" spans="1:5">
      <c r="A560" s="313">
        <v>2315</v>
      </c>
      <c r="B560" s="314" t="s">
        <v>1228</v>
      </c>
      <c r="C560" s="314" t="s">
        <v>528</v>
      </c>
      <c r="D560" s="6" t="s">
        <v>627</v>
      </c>
      <c r="E560" s="6" t="s">
        <v>1336</v>
      </c>
    </row>
    <row r="561" spans="1:5">
      <c r="A561" s="313">
        <v>2316</v>
      </c>
      <c r="B561" s="314" t="s">
        <v>1229</v>
      </c>
      <c r="C561" s="314" t="s">
        <v>529</v>
      </c>
      <c r="D561" s="6" t="s">
        <v>627</v>
      </c>
      <c r="E561" s="6" t="s">
        <v>1336</v>
      </c>
    </row>
    <row r="562" spans="1:5">
      <c r="A562" s="313">
        <v>2317</v>
      </c>
      <c r="B562" s="314" t="s">
        <v>1230</v>
      </c>
      <c r="C562" s="314" t="s">
        <v>530</v>
      </c>
      <c r="D562" s="6" t="s">
        <v>627</v>
      </c>
      <c r="E562" s="6" t="s">
        <v>1336</v>
      </c>
    </row>
    <row r="563" spans="1:5">
      <c r="A563" s="313">
        <v>2318</v>
      </c>
      <c r="B563" s="314" t="s">
        <v>1231</v>
      </c>
      <c r="C563" s="314" t="s">
        <v>1395</v>
      </c>
      <c r="D563" s="6" t="s">
        <v>627</v>
      </c>
      <c r="E563" s="6" t="s">
        <v>1336</v>
      </c>
    </row>
    <row r="564" spans="1:5">
      <c r="A564" s="313">
        <v>2319</v>
      </c>
      <c r="B564" s="314" t="s">
        <v>531</v>
      </c>
      <c r="C564" s="314" t="s">
        <v>531</v>
      </c>
      <c r="D564" s="6" t="s">
        <v>627</v>
      </c>
      <c r="E564" s="6" t="s">
        <v>1336</v>
      </c>
    </row>
    <row r="565" spans="1:5">
      <c r="A565" s="313">
        <v>2320</v>
      </c>
      <c r="B565" s="314" t="s">
        <v>532</v>
      </c>
      <c r="C565" s="314" t="s">
        <v>532</v>
      </c>
      <c r="D565" s="6" t="s">
        <v>627</v>
      </c>
      <c r="E565" s="6" t="s">
        <v>1336</v>
      </c>
    </row>
    <row r="566" spans="1:5">
      <c r="A566" s="313">
        <v>2322</v>
      </c>
      <c r="B566" s="314" t="s">
        <v>533</v>
      </c>
      <c r="C566" s="314" t="s">
        <v>533</v>
      </c>
      <c r="D566" s="6" t="s">
        <v>627</v>
      </c>
      <c r="E566" s="6" t="s">
        <v>1341</v>
      </c>
    </row>
    <row r="567" spans="1:5">
      <c r="A567" s="313">
        <v>2323</v>
      </c>
      <c r="B567" s="314" t="s">
        <v>534</v>
      </c>
      <c r="C567" s="314" t="s">
        <v>534</v>
      </c>
      <c r="D567" s="6" t="s">
        <v>627</v>
      </c>
      <c r="E567" s="6" t="s">
        <v>1341</v>
      </c>
    </row>
    <row r="568" spans="1:5">
      <c r="A568" s="313">
        <v>2324</v>
      </c>
      <c r="B568" s="314" t="s">
        <v>535</v>
      </c>
      <c r="C568" s="314" t="s">
        <v>535</v>
      </c>
      <c r="D568" s="6" t="s">
        <v>627</v>
      </c>
      <c r="E568" s="6" t="s">
        <v>1341</v>
      </c>
    </row>
    <row r="569" spans="1:5">
      <c r="A569" s="313">
        <v>2325</v>
      </c>
      <c r="B569" s="314" t="s">
        <v>536</v>
      </c>
      <c r="C569" s="314" t="s">
        <v>536</v>
      </c>
      <c r="D569" s="6" t="s">
        <v>627</v>
      </c>
      <c r="E569" s="6" t="s">
        <v>1341</v>
      </c>
    </row>
    <row r="570" spans="1:5">
      <c r="A570" s="313">
        <v>2326</v>
      </c>
      <c r="B570" s="314" t="s">
        <v>537</v>
      </c>
      <c r="C570" s="314" t="s">
        <v>537</v>
      </c>
      <c r="D570" s="6" t="s">
        <v>627</v>
      </c>
      <c r="E570" s="6" t="s">
        <v>1341</v>
      </c>
    </row>
    <row r="571" spans="1:5">
      <c r="A571" s="313">
        <v>2327</v>
      </c>
      <c r="B571" s="314" t="s">
        <v>538</v>
      </c>
      <c r="C571" s="314" t="s">
        <v>538</v>
      </c>
      <c r="D571" s="6" t="s">
        <v>627</v>
      </c>
      <c r="E571" s="6" t="s">
        <v>1341</v>
      </c>
    </row>
    <row r="572" spans="1:5">
      <c r="A572" s="313">
        <v>2328</v>
      </c>
      <c r="B572" s="314" t="s">
        <v>612</v>
      </c>
      <c r="C572" s="314" t="s">
        <v>612</v>
      </c>
      <c r="D572" s="6" t="s">
        <v>627</v>
      </c>
      <c r="E572" s="6" t="s">
        <v>1341</v>
      </c>
    </row>
    <row r="573" spans="1:5">
      <c r="A573" s="313">
        <v>2330</v>
      </c>
      <c r="B573" s="314" t="s">
        <v>1232</v>
      </c>
      <c r="C573" s="314" t="s">
        <v>1232</v>
      </c>
      <c r="D573" s="6" t="s">
        <v>627</v>
      </c>
      <c r="E573" s="6" t="s">
        <v>1341</v>
      </c>
    </row>
    <row r="574" spans="1:5">
      <c r="A574" s="313">
        <v>2331</v>
      </c>
      <c r="B574" s="314" t="s">
        <v>1233</v>
      </c>
      <c r="C574" s="314" t="s">
        <v>1233</v>
      </c>
      <c r="D574" s="6" t="s">
        <v>627</v>
      </c>
      <c r="E574" s="6" t="s">
        <v>1341</v>
      </c>
    </row>
    <row r="575" spans="1:5">
      <c r="A575" s="313">
        <v>2333</v>
      </c>
      <c r="B575" s="314" t="s">
        <v>1234</v>
      </c>
      <c r="C575" s="314" t="s">
        <v>1234</v>
      </c>
      <c r="D575" s="6" t="s">
        <v>627</v>
      </c>
      <c r="E575" s="6" t="s">
        <v>1341</v>
      </c>
    </row>
    <row r="576" spans="1:5">
      <c r="A576" s="313">
        <v>2334</v>
      </c>
      <c r="B576" s="314" t="s">
        <v>1235</v>
      </c>
      <c r="C576" s="314" t="s">
        <v>1235</v>
      </c>
      <c r="D576" s="6" t="s">
        <v>627</v>
      </c>
      <c r="E576" s="6" t="s">
        <v>1336</v>
      </c>
    </row>
    <row r="577" spans="1:5">
      <c r="A577" s="313">
        <v>2335</v>
      </c>
      <c r="B577" s="314" t="s">
        <v>1396</v>
      </c>
      <c r="C577" s="314" t="s">
        <v>1396</v>
      </c>
      <c r="D577" s="6" t="s">
        <v>627</v>
      </c>
      <c r="E577" s="6" t="s">
        <v>1335</v>
      </c>
    </row>
    <row r="578" spans="1:5">
      <c r="A578" s="313">
        <v>2336</v>
      </c>
      <c r="B578" s="314" t="s">
        <v>1236</v>
      </c>
      <c r="C578" s="314" t="s">
        <v>1236</v>
      </c>
      <c r="D578" s="6" t="s">
        <v>627</v>
      </c>
      <c r="E578" s="6" t="s">
        <v>1335</v>
      </c>
    </row>
    <row r="579" spans="1:5">
      <c r="A579" s="313">
        <v>2337</v>
      </c>
      <c r="B579" s="314" t="s">
        <v>1397</v>
      </c>
      <c r="C579" s="314" t="s">
        <v>1397</v>
      </c>
      <c r="D579" s="6" t="s">
        <v>627</v>
      </c>
      <c r="E579" s="6" t="s">
        <v>1341</v>
      </c>
    </row>
    <row r="580" spans="1:5">
      <c r="A580" s="313">
        <v>2338</v>
      </c>
      <c r="B580" s="314" t="s">
        <v>1398</v>
      </c>
      <c r="C580" s="314" t="s">
        <v>1398</v>
      </c>
      <c r="D580" s="6" t="s">
        <v>627</v>
      </c>
      <c r="E580" s="6" t="s">
        <v>1341</v>
      </c>
    </row>
    <row r="581" spans="1:5">
      <c r="A581" s="313">
        <v>2339</v>
      </c>
      <c r="B581" s="314" t="s">
        <v>1399</v>
      </c>
      <c r="C581" s="314" t="s">
        <v>1399</v>
      </c>
      <c r="D581" s="6" t="s">
        <v>627</v>
      </c>
      <c r="E581" s="6" t="s">
        <v>1335</v>
      </c>
    </row>
    <row r="582" spans="1:5">
      <c r="A582" s="313">
        <v>2341</v>
      </c>
      <c r="B582" s="314" t="s">
        <v>1400</v>
      </c>
      <c r="C582" s="314" t="s">
        <v>1400</v>
      </c>
      <c r="D582" s="6" t="s">
        <v>627</v>
      </c>
      <c r="E582" s="6" t="s">
        <v>1342</v>
      </c>
    </row>
    <row r="583" spans="1:5">
      <c r="A583" s="313">
        <v>3301</v>
      </c>
      <c r="B583" s="314" t="s">
        <v>1237</v>
      </c>
      <c r="C583" s="314" t="s">
        <v>1253</v>
      </c>
      <c r="D583" s="6" t="s">
        <v>627</v>
      </c>
      <c r="E583" s="6" t="s">
        <v>1342</v>
      </c>
    </row>
    <row r="584" spans="1:5">
      <c r="A584" s="313">
        <v>3401</v>
      </c>
      <c r="B584" s="314" t="s">
        <v>1238</v>
      </c>
      <c r="C584" s="314" t="s">
        <v>1401</v>
      </c>
      <c r="D584" s="6" t="s">
        <v>627</v>
      </c>
      <c r="E584" s="6" t="s">
        <v>1342</v>
      </c>
    </row>
    <row r="585" spans="1:5">
      <c r="A585" s="313">
        <v>4601</v>
      </c>
      <c r="B585" s="314" t="s">
        <v>1239</v>
      </c>
      <c r="C585" s="314" t="s">
        <v>1254</v>
      </c>
      <c r="D585" s="6" t="s">
        <v>627</v>
      </c>
      <c r="E585" s="6" t="s">
        <v>1343</v>
      </c>
    </row>
    <row r="586" spans="1:5">
      <c r="A586" s="313" t="s">
        <v>548</v>
      </c>
      <c r="B586" s="314" t="s">
        <v>1407</v>
      </c>
      <c r="C586" s="314" t="s">
        <v>588</v>
      </c>
      <c r="D586" s="6" t="s">
        <v>627</v>
      </c>
      <c r="E586" s="6" t="s">
        <v>1328</v>
      </c>
    </row>
    <row r="587" spans="1:5">
      <c r="A587" s="313" t="s">
        <v>1375</v>
      </c>
      <c r="B587" s="314" t="s">
        <v>33</v>
      </c>
      <c r="C587" s="314" t="s">
        <v>1265</v>
      </c>
      <c r="D587" s="6" t="s">
        <v>627</v>
      </c>
      <c r="E587" s="6" t="s">
        <v>1328</v>
      </c>
    </row>
    <row r="588" spans="1:5">
      <c r="A588" s="313" t="s">
        <v>549</v>
      </c>
      <c r="B588" s="314" t="s">
        <v>1408</v>
      </c>
      <c r="C588" s="314" t="s">
        <v>1255</v>
      </c>
      <c r="D588" s="6" t="s">
        <v>627</v>
      </c>
      <c r="E588" s="6" t="s">
        <v>1328</v>
      </c>
    </row>
    <row r="589" spans="1:5">
      <c r="A589" s="313" t="s">
        <v>550</v>
      </c>
      <c r="B589" s="314" t="s">
        <v>1409</v>
      </c>
      <c r="C589" s="314" t="s">
        <v>589</v>
      </c>
      <c r="D589" s="6" t="s">
        <v>627</v>
      </c>
      <c r="E589" s="6" t="s">
        <v>1328</v>
      </c>
    </row>
    <row r="590" spans="1:5">
      <c r="A590" s="313" t="s">
        <v>667</v>
      </c>
      <c r="B590" s="314" t="s">
        <v>1327</v>
      </c>
      <c r="C590" s="314" t="s">
        <v>1256</v>
      </c>
      <c r="D590" s="6" t="s">
        <v>627</v>
      </c>
      <c r="E590" s="6" t="s">
        <v>1328</v>
      </c>
    </row>
    <row r="591" spans="1:5">
      <c r="C591" s="259"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zoomScale="85" zoomScaleNormal="85" workbookViewId="0">
      <selection activeCell="A55" sqref="A55"/>
    </sheetView>
  </sheetViews>
  <sheetFormatPr baseColWidth="10" defaultColWidth="11.42578125" defaultRowHeight="15"/>
  <cols>
    <col min="1" max="1" width="12" customWidth="1"/>
    <col min="2" max="2" width="12.7109375" style="245" customWidth="1"/>
    <col min="3" max="3" width="86.42578125" customWidth="1"/>
    <col min="4" max="4" width="55" style="273" customWidth="1"/>
    <col min="5" max="5" width="10" style="245" bestFit="1" customWidth="1"/>
    <col min="6" max="7" width="17" style="245" customWidth="1"/>
    <col min="8" max="17" width="17" style="245" hidden="1" customWidth="1"/>
    <col min="18" max="18" width="17.7109375" style="245" bestFit="1" customWidth="1"/>
    <col min="19" max="19" width="17.7109375" style="245" customWidth="1"/>
    <col min="20" max="20" width="21.7109375" hidden="1" customWidth="1"/>
    <col min="21" max="21" width="9.42578125" hidden="1" customWidth="1"/>
    <col min="22" max="22" width="33.5703125" hidden="1" customWidth="1"/>
    <col min="23" max="23" width="33.5703125" style="245" customWidth="1"/>
    <col min="24" max="26" width="11.42578125" style="245" customWidth="1"/>
    <col min="27" max="27" width="35.85546875" style="245" customWidth="1"/>
    <col min="28" max="16384" width="11.42578125" style="245"/>
  </cols>
  <sheetData>
    <row r="1" spans="1:27">
      <c r="B1" s="252" t="s">
        <v>1313</v>
      </c>
      <c r="C1" s="252"/>
      <c r="D1" s="266"/>
      <c r="E1" s="252"/>
      <c r="F1" s="252"/>
      <c r="G1" s="252"/>
      <c r="H1" s="252"/>
      <c r="I1" s="252"/>
      <c r="J1" s="252"/>
      <c r="K1" s="252"/>
      <c r="L1" s="252"/>
      <c r="M1" s="252"/>
      <c r="N1" s="252"/>
      <c r="O1" s="252"/>
      <c r="P1" s="252"/>
      <c r="Q1" s="252"/>
      <c r="R1" s="252"/>
      <c r="S1" s="252"/>
      <c r="T1" s="252"/>
      <c r="U1" s="252"/>
      <c r="V1" s="252"/>
      <c r="W1" s="252"/>
    </row>
    <row r="2" spans="1:27">
      <c r="B2" s="249" t="s">
        <v>2655</v>
      </c>
      <c r="C2" s="249"/>
      <c r="D2" s="323"/>
      <c r="E2" s="249"/>
      <c r="F2" s="249"/>
      <c r="G2" s="249"/>
      <c r="H2" s="249"/>
      <c r="I2" s="249"/>
      <c r="J2" s="249"/>
      <c r="K2" s="249"/>
      <c r="L2" s="249"/>
      <c r="M2" s="249"/>
      <c r="N2" s="249"/>
      <c r="O2" s="249"/>
      <c r="P2" s="249"/>
      <c r="Q2" s="249"/>
      <c r="R2" s="249"/>
      <c r="S2" s="249"/>
      <c r="T2" s="249"/>
      <c r="U2" s="249"/>
      <c r="V2" s="249"/>
      <c r="W2" s="249"/>
    </row>
    <row r="3" spans="1:27">
      <c r="B3" s="249" t="str">
        <f ca="1">+"Fecha de Corte: "&amp;TEXT(TODAY(),"dd/mm/yyyy")</f>
        <v>Fecha de Corte: 06/03/2023</v>
      </c>
      <c r="C3" s="249"/>
      <c r="D3" s="323"/>
      <c r="E3" s="249"/>
      <c r="F3" s="249"/>
      <c r="G3" s="249"/>
      <c r="H3" s="249"/>
      <c r="I3" s="249"/>
      <c r="J3" s="249"/>
      <c r="K3" s="249"/>
      <c r="L3" s="249"/>
      <c r="M3" s="249"/>
      <c r="N3" s="249"/>
      <c r="O3" s="249"/>
      <c r="P3" s="249"/>
      <c r="Q3" s="249"/>
      <c r="R3" s="249"/>
      <c r="S3" s="249"/>
      <c r="T3" s="249"/>
      <c r="U3" s="249"/>
      <c r="V3" s="249"/>
      <c r="W3" s="249"/>
    </row>
    <row r="4" spans="1:27" thickBot="1">
      <c r="A4" s="241"/>
      <c r="C4" s="242"/>
      <c r="T4" s="241"/>
      <c r="U4" s="241"/>
      <c r="V4" s="241"/>
    </row>
    <row r="5" spans="1:27" ht="14.25" thickBot="1">
      <c r="A5" s="243" t="s">
        <v>1346</v>
      </c>
      <c r="B5" s="243" t="s">
        <v>657</v>
      </c>
      <c r="C5" s="244" t="s">
        <v>664</v>
      </c>
      <c r="D5" s="267" t="s">
        <v>664</v>
      </c>
      <c r="E5" s="243" t="s">
        <v>1314</v>
      </c>
      <c r="F5" s="243" t="s">
        <v>1296</v>
      </c>
      <c r="G5" s="243" t="s">
        <v>1297</v>
      </c>
      <c r="H5" s="243" t="s">
        <v>1298</v>
      </c>
      <c r="I5" s="243" t="s">
        <v>1299</v>
      </c>
      <c r="J5" s="243" t="s">
        <v>1300</v>
      </c>
      <c r="K5" s="243" t="s">
        <v>1301</v>
      </c>
      <c r="L5" s="243" t="s">
        <v>1302</v>
      </c>
      <c r="M5" s="243" t="s">
        <v>1303</v>
      </c>
      <c r="N5" s="243" t="s">
        <v>1304</v>
      </c>
      <c r="O5" s="243" t="s">
        <v>1305</v>
      </c>
      <c r="P5" s="243" t="s">
        <v>1319</v>
      </c>
      <c r="Q5" s="243" t="s">
        <v>1320</v>
      </c>
      <c r="R5" s="243" t="s">
        <v>1315</v>
      </c>
      <c r="S5" s="243" t="s">
        <v>1316</v>
      </c>
      <c r="T5" s="243" t="s">
        <v>1345</v>
      </c>
      <c r="U5" s="243" t="s">
        <v>1317</v>
      </c>
      <c r="V5" s="243" t="s">
        <v>1344</v>
      </c>
      <c r="W5" s="243" t="s">
        <v>1318</v>
      </c>
      <c r="X5" s="245" t="s">
        <v>1378</v>
      </c>
      <c r="Y5" s="245" t="s">
        <v>1379</v>
      </c>
      <c r="Z5" s="243" t="s">
        <v>1376</v>
      </c>
      <c r="AA5" s="243" t="s">
        <v>1377</v>
      </c>
    </row>
    <row r="6" spans="1:27" customFormat="1" ht="15" hidden="1" customHeight="1">
      <c r="A6" s="32">
        <v>1433</v>
      </c>
      <c r="B6" s="299">
        <f>+A6</f>
        <v>1433</v>
      </c>
      <c r="C6" s="250" t="e">
        <f>+VLOOKUP(A6,bd_lista!$A$3:$C$590,3,FALSE)</f>
        <v>#N/A</v>
      </c>
      <c r="D6" s="262" t="e">
        <f>+C6</f>
        <v>#N/A</v>
      </c>
      <c r="E6" s="245" t="s">
        <v>1311</v>
      </c>
      <c r="F6" s="246">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6">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6">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6">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6">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6">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6">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6">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6">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6">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6">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6">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6">
        <f t="shared" ref="R6:R47" ca="1" si="0">+SUM(F6:Q6)</f>
        <v>0</v>
      </c>
      <c r="S6" s="253"/>
      <c r="T6" s="246">
        <f ca="1">+T7</f>
        <v>0</v>
      </c>
      <c r="U6" s="245">
        <f t="shared" ref="U6:U47" si="1">+IF(E6="Débitos",1,2)</f>
        <v>1</v>
      </c>
      <c r="V6" s="262" t="e">
        <f>+VLOOKUP(A6,bd_lista!$A$3:$E$590,5,FALSE)</f>
        <v>#N/A</v>
      </c>
      <c r="W6" s="264" t="e">
        <f>+V6</f>
        <v>#N/A</v>
      </c>
      <c r="X6" s="245" t="e">
        <f>+VLOOKUP(A6,[2]Sheet1!$A$13:$D$744,4,FALSE)</f>
        <v>#N/A</v>
      </c>
      <c r="Y6" s="245" t="e">
        <f>+VLOOKUP(X6,bd_lista!$A$3:$C$590,3,FALSE)</f>
        <v>#N/A</v>
      </c>
      <c r="Z6" s="249" t="e">
        <f>+X6</f>
        <v>#N/A</v>
      </c>
      <c r="AA6" s="250" t="e">
        <f>+Y6</f>
        <v>#N/A</v>
      </c>
    </row>
    <row r="7" spans="1:27" customFormat="1" ht="15" hidden="1" customHeight="1">
      <c r="A7" s="32">
        <v>1433</v>
      </c>
      <c r="B7" s="298"/>
      <c r="C7" s="250" t="e">
        <f>+VLOOKUP(A7,bd_lista!$A$3:$C$590,3,FALSE)</f>
        <v>#N/A</v>
      </c>
      <c r="D7" s="250"/>
      <c r="E7" s="247" t="s">
        <v>1312</v>
      </c>
      <c r="F7" s="246">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6">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6">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6">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6">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6">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6">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6">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6">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6">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6">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6">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6">
        <f t="shared" ca="1" si="0"/>
        <v>0</v>
      </c>
      <c r="S7" s="265">
        <f ca="1">+R6+R7</f>
        <v>0</v>
      </c>
      <c r="T7" s="246">
        <f ca="1">+S7</f>
        <v>0</v>
      </c>
      <c r="U7" s="245">
        <f t="shared" si="1"/>
        <v>2</v>
      </c>
      <c r="V7" s="350" t="e">
        <f>+VLOOKUP(A7,bd_lista!$A$3:$E$590,5,FALSE)</f>
        <v>#N/A</v>
      </c>
      <c r="W7" s="251"/>
      <c r="X7" s="245" t="e">
        <f>+VLOOKUP(A7,[2]Sheet1!$A$13:$D$744,4,FALSE)</f>
        <v>#N/A</v>
      </c>
      <c r="Y7" s="245" t="e">
        <f>+VLOOKUP(X7,bd_lista!$A$3:$C$590,3,FALSE)</f>
        <v>#N/A</v>
      </c>
      <c r="Z7" s="249"/>
      <c r="AA7" s="250"/>
    </row>
    <row r="8" spans="1:27" ht="15" hidden="1" customHeight="1">
      <c r="A8" s="32">
        <v>3701</v>
      </c>
      <c r="B8" s="298">
        <f>+A8</f>
        <v>3701</v>
      </c>
      <c r="C8" s="250" t="e">
        <f>+VLOOKUP(A8,bd_lista!$A$3:$C$590,3,FALSE)</f>
        <v>#N/A</v>
      </c>
      <c r="D8" s="250" t="e">
        <f>+C8</f>
        <v>#N/A</v>
      </c>
      <c r="E8" s="245" t="s">
        <v>1311</v>
      </c>
      <c r="F8" s="246">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6">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6">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6">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6">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6">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6">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6">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6">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6">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6">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6">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6">
        <f t="shared" ca="1" si="0"/>
        <v>0</v>
      </c>
      <c r="S8" s="253"/>
      <c r="T8" s="246">
        <f ca="1">+T9</f>
        <v>0</v>
      </c>
      <c r="U8" s="245">
        <f t="shared" si="1"/>
        <v>1</v>
      </c>
      <c r="V8" s="350" t="e">
        <f>+VLOOKUP(A8,bd_lista!$A$3:$E$590,5,FALSE)</f>
        <v>#N/A</v>
      </c>
      <c r="W8" s="263" t="e">
        <f>+V8</f>
        <v>#N/A</v>
      </c>
      <c r="X8" s="245">
        <f>+VLOOKUP(A8,[2]Sheet1!$A$13:$D$744,4,FALSE)</f>
        <v>0</v>
      </c>
      <c r="Y8" s="245" t="e">
        <f>+VLOOKUP(X8,bd_lista!$A$3:$C$590,3,FALSE)</f>
        <v>#N/A</v>
      </c>
      <c r="Z8" s="249">
        <f>+X8</f>
        <v>0</v>
      </c>
      <c r="AA8" s="250" t="e">
        <f>+Y8</f>
        <v>#N/A</v>
      </c>
    </row>
    <row r="9" spans="1:27" ht="15" hidden="1" customHeight="1">
      <c r="A9" s="32">
        <v>3701</v>
      </c>
      <c r="B9" s="297"/>
      <c r="C9" s="350" t="e">
        <f>+VLOOKUP(A9,bd_lista!$A$3:$C$590,3,FALSE)</f>
        <v>#N/A</v>
      </c>
      <c r="D9" s="350"/>
      <c r="E9" s="247" t="s">
        <v>1312</v>
      </c>
      <c r="F9" s="248">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8">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8">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8">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8">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8">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8">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8">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8">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8">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8">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8">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8">
        <f t="shared" ca="1" si="0"/>
        <v>0</v>
      </c>
      <c r="S9" s="265">
        <f ca="1">+R8+R9</f>
        <v>0</v>
      </c>
      <c r="T9" s="248">
        <f ca="1">+S9</f>
        <v>0</v>
      </c>
      <c r="U9" s="247">
        <f t="shared" si="1"/>
        <v>2</v>
      </c>
      <c r="V9" s="350" t="e">
        <f>+VLOOKUP(A9,bd_lista!$A$3:$E$590,5,FALSE)</f>
        <v>#N/A</v>
      </c>
      <c r="W9" s="251"/>
      <c r="X9" s="245">
        <f>+VLOOKUP(A9,[2]Sheet1!$A$13:$D$744,4,FALSE)</f>
        <v>0</v>
      </c>
      <c r="Y9" s="245" t="e">
        <f>+VLOOKUP(X9,bd_lista!$A$3:$C$590,3,FALSE)</f>
        <v>#N/A</v>
      </c>
      <c r="Z9" s="249"/>
      <c r="AA9" s="250"/>
    </row>
    <row r="10" spans="1:27" ht="17.25" hidden="1" customHeight="1">
      <c r="A10" s="255">
        <v>87</v>
      </c>
      <c r="B10" s="296">
        <f>+A10</f>
        <v>87</v>
      </c>
      <c r="C10" s="250" t="e">
        <f>+VLOOKUP(A10,bd_lista!$A$3:$C$590,3,FALSE)</f>
        <v>#N/A</v>
      </c>
      <c r="D10" s="250" t="e">
        <f>+C10</f>
        <v>#N/A</v>
      </c>
      <c r="E10" s="250" t="s">
        <v>1311</v>
      </c>
      <c r="F10" s="246">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46">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6">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6">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6">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6">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6">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6">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6">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6">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6">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6">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6">
        <f t="shared" ca="1" si="0"/>
        <v>0</v>
      </c>
      <c r="S10" s="246"/>
      <c r="T10" s="246">
        <f ca="1">+T11</f>
        <v>0</v>
      </c>
      <c r="U10" s="245">
        <f t="shared" si="1"/>
        <v>1</v>
      </c>
      <c r="V10" s="350" t="e">
        <f>+VLOOKUP(A10,bd_lista!$A$3:$E$590,5,FALSE)</f>
        <v>#N/A</v>
      </c>
      <c r="W10" s="263" t="e">
        <f>+V10</f>
        <v>#N/A</v>
      </c>
      <c r="X10" s="245">
        <v>25</v>
      </c>
      <c r="Y10" s="245" t="str">
        <f>+VLOOKUP(X10,bd_lista!$A$3:$C$590,3,FALSE)</f>
        <v>Ministerio de la Presidencia</v>
      </c>
      <c r="Z10" s="249">
        <f>+X10</f>
        <v>25</v>
      </c>
      <c r="AA10" s="250" t="str">
        <f>+Y10</f>
        <v>Ministerio de la Presidencia</v>
      </c>
    </row>
    <row r="11" spans="1:27" ht="15" hidden="1" customHeight="1">
      <c r="A11" s="32">
        <v>87</v>
      </c>
      <c r="B11" s="297"/>
      <c r="C11" s="350" t="e">
        <f>+VLOOKUP(A11,bd_lista!$A$3:$C$590,3,FALSE)</f>
        <v>#N/A</v>
      </c>
      <c r="D11" s="350"/>
      <c r="E11" s="350" t="s">
        <v>1312</v>
      </c>
      <c r="F11" s="248">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48">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48">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8">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8">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8">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8">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8">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8">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8">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8">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8">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8">
        <f t="shared" ca="1" si="0"/>
        <v>0</v>
      </c>
      <c r="S11" s="248">
        <f ca="1">+R10+R11</f>
        <v>0</v>
      </c>
      <c r="T11" s="248">
        <f ca="1">+S11</f>
        <v>0</v>
      </c>
      <c r="U11" s="247">
        <f t="shared" si="1"/>
        <v>2</v>
      </c>
      <c r="V11" s="350" t="e">
        <f>+VLOOKUP(A11,bd_lista!$A$3:$E$590,5,FALSE)</f>
        <v>#N/A</v>
      </c>
      <c r="W11" s="251"/>
      <c r="X11" s="245">
        <v>25</v>
      </c>
      <c r="Y11" s="245" t="str">
        <f>+VLOOKUP(X11,bd_lista!$A$3:$C$590,3,FALSE)</f>
        <v>Ministerio de la Presidencia</v>
      </c>
      <c r="Z11" s="249"/>
      <c r="AA11" s="250"/>
    </row>
    <row r="12" spans="1:27" ht="12.75" hidden="1" customHeight="1">
      <c r="A12" s="255">
        <v>85</v>
      </c>
      <c r="B12" s="296">
        <f>+A12</f>
        <v>85</v>
      </c>
      <c r="C12" s="250" t="e">
        <f>+VLOOKUP(A12,bd_lista!$A$3:$C$590,3,FALSE)</f>
        <v>#N/A</v>
      </c>
      <c r="D12" s="250" t="e">
        <f>+C12</f>
        <v>#N/A</v>
      </c>
      <c r="E12" s="250" t="s">
        <v>1311</v>
      </c>
      <c r="F12" s="246">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6">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6">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6">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6">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6">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6">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6">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6">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6">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6">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6">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6">
        <f t="shared" ca="1" si="0"/>
        <v>0</v>
      </c>
      <c r="S12" s="246"/>
      <c r="T12" s="246">
        <f ca="1">+T13</f>
        <v>0</v>
      </c>
      <c r="U12" s="245">
        <f t="shared" si="1"/>
        <v>1</v>
      </c>
      <c r="V12" s="350" t="e">
        <f>+VLOOKUP(A12,bd_lista!$A$3:$E$590,5,FALSE)</f>
        <v>#N/A</v>
      </c>
      <c r="W12" s="263" t="e">
        <f>+V12</f>
        <v>#N/A</v>
      </c>
      <c r="X12" s="245">
        <v>78</v>
      </c>
      <c r="Y12" s="245" t="str">
        <f>+VLOOKUP(X12,bd_lista!$A$3:$C$590,3,FALSE)</f>
        <v>Ministerio de Hidrocarburos y Energías</v>
      </c>
      <c r="Z12" s="249">
        <f>+X12</f>
        <v>78</v>
      </c>
      <c r="AA12" s="250" t="str">
        <f>+Y12</f>
        <v>Ministerio de Hidrocarburos y Energías</v>
      </c>
    </row>
    <row r="13" spans="1:27" ht="15" hidden="1" customHeight="1">
      <c r="A13" s="32">
        <v>85</v>
      </c>
      <c r="B13" s="297"/>
      <c r="C13" s="350" t="e">
        <f>+VLOOKUP(A13,bd_lista!$A$3:$C$590,3,FALSE)</f>
        <v>#N/A</v>
      </c>
      <c r="D13" s="350"/>
      <c r="E13" s="350" t="s">
        <v>1312</v>
      </c>
      <c r="F13" s="248">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248">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48">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8">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8">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8">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8">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8">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8">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8">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8">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8">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8">
        <f t="shared" ca="1" si="0"/>
        <v>0</v>
      </c>
      <c r="S13" s="248">
        <f ca="1">+R12+R13</f>
        <v>0</v>
      </c>
      <c r="T13" s="248">
        <f ca="1">+S13</f>
        <v>0</v>
      </c>
      <c r="U13" s="247">
        <f t="shared" si="1"/>
        <v>2</v>
      </c>
      <c r="V13" s="350" t="e">
        <f>+VLOOKUP(A13,bd_lista!$A$3:$E$590,5,FALSE)</f>
        <v>#N/A</v>
      </c>
      <c r="W13" s="251"/>
      <c r="X13" s="245">
        <v>78</v>
      </c>
      <c r="Y13" s="245" t="str">
        <f>+VLOOKUP(X13,bd_lista!$A$3:$C$590,3,FALSE)</f>
        <v>Ministerio de Hidrocarburos y Energías</v>
      </c>
      <c r="Z13" s="249"/>
      <c r="AA13" s="250"/>
    </row>
    <row r="14" spans="1:27" ht="15" hidden="1" customHeight="1">
      <c r="A14" s="255">
        <v>121</v>
      </c>
      <c r="B14" s="296">
        <f>+A14</f>
        <v>121</v>
      </c>
      <c r="C14" s="250" t="e">
        <f>+VLOOKUP(A14,bd_lista!$A$3:$C$590,3,FALSE)</f>
        <v>#N/A</v>
      </c>
      <c r="D14" s="250" t="e">
        <f>+C14</f>
        <v>#N/A</v>
      </c>
      <c r="E14" s="250" t="s">
        <v>1311</v>
      </c>
      <c r="F14" s="246">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6">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6">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6">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6">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6">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6">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6">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6">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6">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6">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6">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6">
        <f t="shared" ca="1" si="0"/>
        <v>0</v>
      </c>
      <c r="S14" s="246"/>
      <c r="T14" s="246">
        <f ca="1">+T15</f>
        <v>0</v>
      </c>
      <c r="U14" s="245">
        <f t="shared" si="1"/>
        <v>1</v>
      </c>
      <c r="V14" s="350" t="e">
        <f>+VLOOKUP(A14,bd_lista!$A$3:$E$590,5,FALSE)</f>
        <v>#N/A</v>
      </c>
      <c r="W14" s="263" t="e">
        <f>+V14</f>
        <v>#N/A</v>
      </c>
      <c r="X14" s="245" t="e">
        <f>+VLOOKUP(A14,[2]Sheet1!$A$13:$D$744,4,FALSE)</f>
        <v>#N/A</v>
      </c>
      <c r="Y14" s="245" t="e">
        <f>+VLOOKUP(X14,bd_lista!$A$3:$C$590,3,FALSE)</f>
        <v>#N/A</v>
      </c>
      <c r="Z14" s="249" t="e">
        <f>+X14</f>
        <v>#N/A</v>
      </c>
      <c r="AA14" s="250" t="e">
        <f>+Y14</f>
        <v>#N/A</v>
      </c>
    </row>
    <row r="15" spans="1:27" ht="15" hidden="1" customHeight="1">
      <c r="A15" s="32">
        <v>121</v>
      </c>
      <c r="B15" s="297"/>
      <c r="C15" s="350" t="e">
        <f>+VLOOKUP(A15,bd_lista!$A$3:$C$590,3,FALSE)</f>
        <v>#N/A</v>
      </c>
      <c r="D15" s="350"/>
      <c r="E15" s="350" t="s">
        <v>1312</v>
      </c>
      <c r="F15" s="248">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248">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48">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8">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8">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8">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8">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8">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8">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8">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8">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8">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8">
        <f t="shared" ca="1" si="0"/>
        <v>0</v>
      </c>
      <c r="S15" s="248">
        <f ca="1">+R14+R15</f>
        <v>0</v>
      </c>
      <c r="T15" s="248">
        <f ca="1">+S15</f>
        <v>0</v>
      </c>
      <c r="U15" s="247">
        <f t="shared" si="1"/>
        <v>2</v>
      </c>
      <c r="V15" s="350" t="e">
        <f>+VLOOKUP(A15,bd_lista!$A$3:$E$590,5,FALSE)</f>
        <v>#N/A</v>
      </c>
      <c r="W15" s="251"/>
      <c r="X15" s="245" t="e">
        <f>+VLOOKUP(A15,[2]Sheet1!$A$13:$D$744,4,FALSE)</f>
        <v>#N/A</v>
      </c>
      <c r="Y15" s="245" t="e">
        <f>+VLOOKUP(X15,bd_lista!$A$3:$C$590,3,FALSE)</f>
        <v>#N/A</v>
      </c>
      <c r="Z15" s="249"/>
      <c r="AA15" s="250"/>
    </row>
    <row r="16" spans="1:27" ht="15" hidden="1" customHeight="1">
      <c r="A16" s="255">
        <v>149</v>
      </c>
      <c r="B16" s="296">
        <f>+A16</f>
        <v>149</v>
      </c>
      <c r="C16" s="250" t="e">
        <f>+VLOOKUP(A16,bd_lista!$A$3:$C$590,3,FALSE)</f>
        <v>#N/A</v>
      </c>
      <c r="D16" s="250" t="e">
        <f>+C16</f>
        <v>#N/A</v>
      </c>
      <c r="E16" s="250" t="s">
        <v>1311</v>
      </c>
      <c r="F16" s="246">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6">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46">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6">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6">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6">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6">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6">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6">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6">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6">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6">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6">
        <f t="shared" ca="1" si="0"/>
        <v>0</v>
      </c>
      <c r="S16" s="246"/>
      <c r="T16" s="246">
        <f ca="1">+T17</f>
        <v>0</v>
      </c>
      <c r="U16" s="245">
        <f t="shared" si="1"/>
        <v>1</v>
      </c>
      <c r="V16" s="350" t="e">
        <f>+VLOOKUP(A16,bd_lista!$A$3:$E$590,5,FALSE)</f>
        <v>#N/A</v>
      </c>
      <c r="W16" s="263" t="e">
        <f>+V16</f>
        <v>#N/A</v>
      </c>
      <c r="X16" s="245" t="e">
        <f>+VLOOKUP(A16,[2]Sheet1!$A$13:$D$744,4,FALSE)</f>
        <v>#N/A</v>
      </c>
      <c r="Y16" s="245" t="e">
        <f>+VLOOKUP(X16,bd_lista!$A$3:$C$590,3,FALSE)</f>
        <v>#N/A</v>
      </c>
      <c r="Z16" s="249" t="e">
        <f>+X16</f>
        <v>#N/A</v>
      </c>
      <c r="AA16" s="250" t="e">
        <f>+Y16</f>
        <v>#N/A</v>
      </c>
    </row>
    <row r="17" spans="1:27" ht="15" hidden="1" customHeight="1">
      <c r="A17" s="32">
        <v>149</v>
      </c>
      <c r="B17" s="297"/>
      <c r="C17" s="350" t="e">
        <f>+VLOOKUP(A17,bd_lista!$A$3:$C$590,3,FALSE)</f>
        <v>#N/A</v>
      </c>
      <c r="D17" s="350"/>
      <c r="E17" s="350" t="s">
        <v>1312</v>
      </c>
      <c r="F17" s="248">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48">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48">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8">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8">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8">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8">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8">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8">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8">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8">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8">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8">
        <f t="shared" ca="1" si="0"/>
        <v>0</v>
      </c>
      <c r="S17" s="248">
        <f ca="1">+R16+R17</f>
        <v>0</v>
      </c>
      <c r="T17" s="248">
        <f ca="1">+S17</f>
        <v>0</v>
      </c>
      <c r="U17" s="247">
        <f t="shared" si="1"/>
        <v>2</v>
      </c>
      <c r="V17" s="350" t="e">
        <f>+VLOOKUP(A17,bd_lista!$A$3:$E$590,5,FALSE)</f>
        <v>#N/A</v>
      </c>
      <c r="W17" s="251"/>
      <c r="X17" s="245" t="e">
        <f>+VLOOKUP(A17,[2]Sheet1!$A$13:$D$744,4,FALSE)</f>
        <v>#N/A</v>
      </c>
      <c r="Y17" s="245" t="e">
        <f>+VLOOKUP(X17,bd_lista!$A$3:$C$590,3,FALSE)</f>
        <v>#N/A</v>
      </c>
      <c r="Z17" s="249"/>
      <c r="AA17" s="250"/>
    </row>
    <row r="18" spans="1:27" ht="15" hidden="1" customHeight="1">
      <c r="A18" s="255">
        <v>384</v>
      </c>
      <c r="B18" s="296">
        <f>+A18</f>
        <v>384</v>
      </c>
      <c r="C18" s="250" t="e">
        <f>+VLOOKUP(A18,bd_lista!$A$3:$C$590,3,FALSE)</f>
        <v>#N/A</v>
      </c>
      <c r="D18" s="250" t="e">
        <f>+C18</f>
        <v>#N/A</v>
      </c>
      <c r="E18" s="250" t="s">
        <v>1311</v>
      </c>
      <c r="F18" s="246">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6">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6">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6">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6">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6">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6">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6">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6">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6">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6">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6">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6">
        <f t="shared" ca="1" si="0"/>
        <v>0</v>
      </c>
      <c r="S18" s="253"/>
      <c r="T18" s="246">
        <f ca="1">+T19</f>
        <v>0</v>
      </c>
      <c r="U18" s="245">
        <f t="shared" si="1"/>
        <v>1</v>
      </c>
      <c r="V18" s="350" t="e">
        <f>+VLOOKUP(A18,bd_lista!$A$3:$E$590,5,FALSE)</f>
        <v>#N/A</v>
      </c>
      <c r="W18" s="263" t="e">
        <f>+V18</f>
        <v>#N/A</v>
      </c>
      <c r="X18" s="245">
        <f>+VLOOKUP(A18,[2]Sheet1!$A$13:$D$744,4,FALSE)</f>
        <v>30</v>
      </c>
      <c r="Y18" s="245" t="str">
        <f>+VLOOKUP(X18,bd_lista!$A$3:$C$590,3,FALSE)</f>
        <v>Ministerio de Justicia y Transparencia Institucional</v>
      </c>
      <c r="Z18" s="249">
        <f>+X18</f>
        <v>30</v>
      </c>
      <c r="AA18" s="250" t="str">
        <f>+Y18</f>
        <v>Ministerio de Justicia y Transparencia Institucional</v>
      </c>
    </row>
    <row r="19" spans="1:27" ht="15" hidden="1" customHeight="1">
      <c r="A19" s="32">
        <v>384</v>
      </c>
      <c r="B19" s="297"/>
      <c r="C19" s="350" t="e">
        <f>+VLOOKUP(A19,bd_lista!$A$3:$C$590,3,FALSE)</f>
        <v>#N/A</v>
      </c>
      <c r="D19" s="350"/>
      <c r="E19" s="350" t="s">
        <v>1312</v>
      </c>
      <c r="F19" s="248">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248">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48">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8">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8">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8">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8">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8">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8">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8">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8">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8">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8">
        <f t="shared" ca="1" si="0"/>
        <v>0</v>
      </c>
      <c r="S19" s="265">
        <f ca="1">+R18+R19</f>
        <v>0</v>
      </c>
      <c r="T19" s="248">
        <f ca="1">+S19</f>
        <v>0</v>
      </c>
      <c r="U19" s="247">
        <f t="shared" si="1"/>
        <v>2</v>
      </c>
      <c r="V19" s="350" t="e">
        <f>+VLOOKUP(A19,bd_lista!$A$3:$E$590,5,FALSE)</f>
        <v>#N/A</v>
      </c>
      <c r="W19" s="251"/>
      <c r="X19" s="245">
        <f>+VLOOKUP(A19,[2]Sheet1!$A$13:$D$744,4,FALSE)</f>
        <v>30</v>
      </c>
      <c r="Y19" s="245" t="str">
        <f>+VLOOKUP(X19,bd_lista!$A$3:$C$590,3,FALSE)</f>
        <v>Ministerio de Justicia y Transparencia Institucional</v>
      </c>
      <c r="Z19" s="249"/>
      <c r="AA19" s="250"/>
    </row>
    <row r="20" spans="1:27" ht="15" hidden="1" customHeight="1">
      <c r="A20" s="255">
        <v>48</v>
      </c>
      <c r="B20" s="296">
        <f>+A20</f>
        <v>48</v>
      </c>
      <c r="C20" s="250" t="e">
        <f>+VLOOKUP(A20,bd_lista!$A$3:$C$590,3,FALSE)</f>
        <v>#N/A</v>
      </c>
      <c r="D20" s="250" t="e">
        <f>+C20</f>
        <v>#N/A</v>
      </c>
      <c r="E20" s="250" t="s">
        <v>1311</v>
      </c>
      <c r="F20" s="246">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6">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6">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6">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6">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6">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6">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6">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6">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6">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6">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6">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6">
        <f t="shared" ca="1" si="0"/>
        <v>0</v>
      </c>
      <c r="S20" s="246"/>
      <c r="T20" s="246">
        <f ca="1">+T21</f>
        <v>0</v>
      </c>
      <c r="U20" s="245">
        <f t="shared" si="1"/>
        <v>1</v>
      </c>
      <c r="V20" s="350" t="e">
        <f>+VLOOKUP(A20,bd_lista!$A$3:$E$590,5,FALSE)</f>
        <v>#N/A</v>
      </c>
      <c r="W20" s="263" t="e">
        <f>+V20</f>
        <v>#N/A</v>
      </c>
      <c r="X20" s="245">
        <f>+A20</f>
        <v>48</v>
      </c>
      <c r="Y20" s="245" t="e">
        <f>+VLOOKUP(X20,bd_lista!$A$3:$C$590,3,FALSE)</f>
        <v>#N/A</v>
      </c>
      <c r="Z20" s="249">
        <f>+X20</f>
        <v>48</v>
      </c>
      <c r="AA20" s="250" t="e">
        <f>+Y20</f>
        <v>#N/A</v>
      </c>
    </row>
    <row r="21" spans="1:27" ht="15" hidden="1" customHeight="1">
      <c r="A21" s="32">
        <v>48</v>
      </c>
      <c r="B21" s="297"/>
      <c r="C21" s="350" t="e">
        <f>+VLOOKUP(A21,bd_lista!$A$3:$C$590,3,FALSE)</f>
        <v>#N/A</v>
      </c>
      <c r="D21" s="350"/>
      <c r="E21" s="350" t="s">
        <v>1312</v>
      </c>
      <c r="F21" s="248">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8">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48">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8">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8">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8">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8">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8">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8">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8">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8">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8">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8">
        <f t="shared" ca="1" si="0"/>
        <v>0</v>
      </c>
      <c r="S21" s="248">
        <f ca="1">+R20+R21</f>
        <v>0</v>
      </c>
      <c r="T21" s="248">
        <f ca="1">+S21</f>
        <v>0</v>
      </c>
      <c r="U21" s="247">
        <f t="shared" si="1"/>
        <v>2</v>
      </c>
      <c r="V21" s="350" t="e">
        <f>+VLOOKUP(A21,bd_lista!$A$3:$E$590,5,FALSE)</f>
        <v>#N/A</v>
      </c>
      <c r="W21" s="251"/>
      <c r="X21" s="245">
        <f>+A21</f>
        <v>48</v>
      </c>
      <c r="Y21" s="245" t="e">
        <f>+VLOOKUP(X21,bd_lista!$A$3:$C$590,3,FALSE)</f>
        <v>#N/A</v>
      </c>
      <c r="Z21" s="249"/>
      <c r="AA21" s="250"/>
    </row>
    <row r="22" spans="1:27" ht="15" hidden="1" customHeight="1">
      <c r="A22" s="255">
        <v>0</v>
      </c>
      <c r="B22" s="296">
        <f>+A22</f>
        <v>0</v>
      </c>
      <c r="C22" s="250" t="e">
        <f>+VLOOKUP(A22,bd_lista!$A$3:$C$590,3,FALSE)</f>
        <v>#N/A</v>
      </c>
      <c r="D22" s="250" t="e">
        <f>+C22</f>
        <v>#N/A</v>
      </c>
      <c r="E22" s="245" t="s">
        <v>1311</v>
      </c>
      <c r="F22" s="246">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6">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6">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6">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6">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6">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6">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6">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6">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6">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6">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6">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6">
        <f t="shared" ca="1" si="0"/>
        <v>0</v>
      </c>
      <c r="S22" s="246"/>
      <c r="T22" s="246">
        <f ca="1">+T23</f>
        <v>0</v>
      </c>
      <c r="U22" s="245">
        <f t="shared" si="1"/>
        <v>1</v>
      </c>
      <c r="V22" s="350" t="e">
        <f>+VLOOKUP(A22,bd_lista!A3:E590,5,FALSE)</f>
        <v>#N/A</v>
      </c>
      <c r="W22" s="263" t="e">
        <f>+V22</f>
        <v>#N/A</v>
      </c>
      <c r="X22" s="245" t="e">
        <f>+VLOOKUP(A22,[2]Sheet1!$A$13:$D$744,4,FALSE)</f>
        <v>#N/A</v>
      </c>
      <c r="Y22" s="245" t="e">
        <f>+VLOOKUP(X22,bd_lista!$A$3:$C$590,3,FALSE)</f>
        <v>#N/A</v>
      </c>
      <c r="Z22" s="249" t="e">
        <f>+X22</f>
        <v>#N/A</v>
      </c>
      <c r="AA22" s="250" t="e">
        <f>+Y22</f>
        <v>#N/A</v>
      </c>
    </row>
    <row r="23" spans="1:27" ht="15" hidden="1" customHeight="1">
      <c r="A23" s="32">
        <v>0</v>
      </c>
      <c r="B23" s="297"/>
      <c r="C23" s="350" t="e">
        <f>+VLOOKUP(A23,bd_lista!$A$3:$C$590,3,FALSE)</f>
        <v>#N/A</v>
      </c>
      <c r="D23" s="350"/>
      <c r="E23" s="247" t="s">
        <v>1312</v>
      </c>
      <c r="F23" s="248">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248">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48">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8">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8">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8">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8">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8">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8">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8">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8">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8">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8">
        <f t="shared" ca="1" si="0"/>
        <v>0</v>
      </c>
      <c r="S23" s="248">
        <f ca="1">+R22+R23</f>
        <v>0</v>
      </c>
      <c r="T23" s="248">
        <f ca="1">+S23</f>
        <v>0</v>
      </c>
      <c r="U23" s="247">
        <f t="shared" si="1"/>
        <v>2</v>
      </c>
      <c r="V23" s="350" t="e">
        <f>+VLOOKUP(A23,bd_lista!$A$3:$E$590,5,FALSE)</f>
        <v>#N/A</v>
      </c>
      <c r="W23" s="251"/>
      <c r="X23" s="245" t="e">
        <f>+VLOOKUP(A23,[2]Sheet1!$A$13:$D$744,4,FALSE)</f>
        <v>#N/A</v>
      </c>
      <c r="Y23" s="245" t="e">
        <f>+VLOOKUP(X23,bd_lista!$A$3:$C$590,3,FALSE)</f>
        <v>#N/A</v>
      </c>
      <c r="Z23" s="249"/>
      <c r="AA23" s="250"/>
    </row>
    <row r="24" spans="1:27" ht="15" hidden="1" customHeight="1">
      <c r="A24" s="255">
        <v>999</v>
      </c>
      <c r="B24" s="296">
        <f>+A24</f>
        <v>999</v>
      </c>
      <c r="C24" s="250" t="e">
        <f>+VLOOKUP(A24,bd_lista!$A$3:$C$590,3,FALSE)</f>
        <v>#N/A</v>
      </c>
      <c r="D24" s="250" t="e">
        <f>+C24</f>
        <v>#N/A</v>
      </c>
      <c r="E24" s="245" t="s">
        <v>1311</v>
      </c>
      <c r="F24" s="246">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6">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6">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6">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6">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6">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6">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6">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6">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6">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6">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6">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6">
        <f t="shared" ca="1" si="0"/>
        <v>0</v>
      </c>
      <c r="S24" s="253"/>
      <c r="T24" s="246">
        <f ca="1">+T25</f>
        <v>0</v>
      </c>
      <c r="U24" s="245">
        <f t="shared" si="1"/>
        <v>1</v>
      </c>
      <c r="V24" s="350" t="e">
        <f>+VLOOKUP(A24,bd_lista!$A$3:$E$590,5,FALSE)</f>
        <v>#N/A</v>
      </c>
      <c r="W24" s="263" t="e">
        <f>+V24</f>
        <v>#N/A</v>
      </c>
      <c r="X24" s="245">
        <f>+VLOOKUP(A24,[2]Sheet1!$A$13:$D$744,4,FALSE)</f>
        <v>0</v>
      </c>
      <c r="Y24" s="245" t="e">
        <f>+VLOOKUP(X24,bd_lista!$A$3:$C$590,3,FALSE)</f>
        <v>#N/A</v>
      </c>
      <c r="Z24" s="249">
        <f>+X24</f>
        <v>0</v>
      </c>
      <c r="AA24" s="250" t="e">
        <f>+Y24</f>
        <v>#N/A</v>
      </c>
    </row>
    <row r="25" spans="1:27" ht="15" hidden="1" customHeight="1">
      <c r="A25" s="32">
        <v>999</v>
      </c>
      <c r="B25" s="297"/>
      <c r="C25" s="350" t="e">
        <f>+VLOOKUP(A25,bd_lista!$A$3:$C$590,3,FALSE)</f>
        <v>#N/A</v>
      </c>
      <c r="D25" s="350"/>
      <c r="E25" s="247" t="s">
        <v>1312</v>
      </c>
      <c r="F25" s="248">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48">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48">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8">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8">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8">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8">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8">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8">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8">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8">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8">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8">
        <f t="shared" ca="1" si="0"/>
        <v>0</v>
      </c>
      <c r="S25" s="265">
        <f ca="1">+R24+R25</f>
        <v>0</v>
      </c>
      <c r="T25" s="248">
        <f ca="1">+S25</f>
        <v>0</v>
      </c>
      <c r="U25" s="247">
        <f t="shared" si="1"/>
        <v>2</v>
      </c>
      <c r="V25" s="350" t="e">
        <f>+VLOOKUP(A25,bd_lista!$A$3:$E$590,5,FALSE)</f>
        <v>#N/A</v>
      </c>
      <c r="W25" s="251"/>
      <c r="X25" s="245">
        <f>+VLOOKUP(A25,[2]Sheet1!$A$13:$D$744,4,FALSE)</f>
        <v>0</v>
      </c>
      <c r="Y25" s="245" t="e">
        <f>+VLOOKUP(X25,bd_lista!$A$3:$C$590,3,FALSE)</f>
        <v>#N/A</v>
      </c>
      <c r="Z25" s="249"/>
      <c r="AA25" s="250"/>
    </row>
    <row r="26" spans="1:27" ht="15" hidden="1" customHeight="1">
      <c r="A26" s="255">
        <v>148</v>
      </c>
      <c r="B26" s="296">
        <f>+A26</f>
        <v>148</v>
      </c>
      <c r="C26" s="250" t="str">
        <f>+VLOOKUP(A26,bd_lista!$A$3:$C$590,3,FALSE)</f>
        <v>Universidad Amazónica de Pando</v>
      </c>
      <c r="D26" s="250" t="str">
        <f>+C26</f>
        <v>Universidad Amazónica de Pando</v>
      </c>
      <c r="E26" s="250" t="s">
        <v>1311</v>
      </c>
      <c r="F26" s="246">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46">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46">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6">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6">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6">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6">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6">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6">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6">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6">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6">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6">
        <f t="shared" ca="1" si="0"/>
        <v>0</v>
      </c>
      <c r="S26" s="246"/>
      <c r="T26" s="246">
        <f ca="1">+T27</f>
        <v>0</v>
      </c>
      <c r="U26" s="245">
        <f t="shared" si="1"/>
        <v>1</v>
      </c>
      <c r="V26" s="350" t="str">
        <f>+VLOOKUP(A26,bd_lista!$A$3:$E$590,5,FALSE)</f>
        <v>Universidades Públicas</v>
      </c>
      <c r="W26" s="263" t="str">
        <f>+V26</f>
        <v>Universidades Públicas</v>
      </c>
      <c r="X26" s="245">
        <f>+VLOOKUP(A26,[2]Sheet1!$A$13:$D$744,4,FALSE)</f>
        <v>0</v>
      </c>
      <c r="Y26" s="245" t="e">
        <f>+VLOOKUP(X26,bd_lista!$A$3:$C$590,3,FALSE)</f>
        <v>#N/A</v>
      </c>
      <c r="Z26" s="249">
        <f>+X26</f>
        <v>0</v>
      </c>
      <c r="AA26" s="250" t="e">
        <f>+Y26</f>
        <v>#N/A</v>
      </c>
    </row>
    <row r="27" spans="1:27" ht="15" hidden="1" customHeight="1">
      <c r="A27" s="32">
        <v>148</v>
      </c>
      <c r="B27" s="297"/>
      <c r="C27" s="350" t="str">
        <f>+VLOOKUP(A27,bd_lista!$A$3:$C$590,3,FALSE)</f>
        <v>Universidad Amazónica de Pando</v>
      </c>
      <c r="D27" s="350"/>
      <c r="E27" s="350" t="s">
        <v>1312</v>
      </c>
      <c r="F27" s="248">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248">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48">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48">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8">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8">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8">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8">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8">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8">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8">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8">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8">
        <f t="shared" ca="1" si="0"/>
        <v>0</v>
      </c>
      <c r="S27" s="248">
        <f ca="1">+R26+R27</f>
        <v>0</v>
      </c>
      <c r="T27" s="248">
        <f ca="1">+S27</f>
        <v>0</v>
      </c>
      <c r="U27" s="247">
        <f t="shared" si="1"/>
        <v>2</v>
      </c>
      <c r="V27" s="350" t="str">
        <f>+VLOOKUP(A27,bd_lista!$A$3:$E$590,5,FALSE)</f>
        <v>Universidades Públicas</v>
      </c>
      <c r="W27" s="251"/>
      <c r="X27" s="245">
        <f>+VLOOKUP(A27,[2]Sheet1!$A$13:$D$744,4,FALSE)</f>
        <v>0</v>
      </c>
      <c r="Y27" s="245" t="e">
        <f>+VLOOKUP(X27,bd_lista!$A$3:$C$590,3,FALSE)</f>
        <v>#N/A</v>
      </c>
      <c r="Z27" s="249"/>
      <c r="AA27" s="250"/>
    </row>
    <row r="28" spans="1:27" ht="15" hidden="1" customHeight="1">
      <c r="A28" s="255">
        <v>139</v>
      </c>
      <c r="B28" s="296">
        <f>+A28</f>
        <v>139</v>
      </c>
      <c r="C28" s="250" t="str">
        <f>+VLOOKUP(A28,bd_lista!$A$3:$C$590,3,FALSE)</f>
        <v>Universidad Mayor de San Andrés</v>
      </c>
      <c r="D28" s="250" t="str">
        <f>+C28</f>
        <v>Universidad Mayor de San Andrés</v>
      </c>
      <c r="E28" s="250" t="s">
        <v>1311</v>
      </c>
      <c r="F28" s="246">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6">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46">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6">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6">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6">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6">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6">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6">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6">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6">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6">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6">
        <f t="shared" ca="1" si="0"/>
        <v>0</v>
      </c>
      <c r="S28" s="246"/>
      <c r="T28" s="246">
        <f ca="1">+T29</f>
        <v>0</v>
      </c>
      <c r="U28" s="245">
        <f t="shared" si="1"/>
        <v>1</v>
      </c>
      <c r="V28" s="350" t="str">
        <f>+VLOOKUP(A28,bd_lista!$A$3:$E$590,5,FALSE)</f>
        <v>Universidades Públicas</v>
      </c>
      <c r="W28" s="263" t="str">
        <f>+V28</f>
        <v>Universidades Públicas</v>
      </c>
      <c r="X28" s="245">
        <f>+VLOOKUP(A28,[2]Sheet1!$A$13:$D$744,4,FALSE)</f>
        <v>0</v>
      </c>
      <c r="Y28" s="245" t="e">
        <f>+VLOOKUP(X28,bd_lista!$A$3:$C$590,3,FALSE)</f>
        <v>#N/A</v>
      </c>
      <c r="Z28" s="249">
        <f>+X28</f>
        <v>0</v>
      </c>
      <c r="AA28" s="250" t="e">
        <f>+Y28</f>
        <v>#N/A</v>
      </c>
    </row>
    <row r="29" spans="1:27" ht="15" hidden="1" customHeight="1">
      <c r="A29" s="32">
        <v>139</v>
      </c>
      <c r="B29" s="297"/>
      <c r="C29" s="350" t="str">
        <f>+VLOOKUP(A29,bd_lista!$A$3:$C$590,3,FALSE)</f>
        <v>Universidad Mayor de San Andrés</v>
      </c>
      <c r="D29" s="350"/>
      <c r="E29" s="350" t="s">
        <v>1312</v>
      </c>
      <c r="F29" s="248">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248">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248">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0</v>
      </c>
      <c r="I29" s="248">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8">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8">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8">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8">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8">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8">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8">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8">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8">
        <f t="shared" ca="1" si="0"/>
        <v>0</v>
      </c>
      <c r="S29" s="248">
        <f ca="1">+R28+R29</f>
        <v>0</v>
      </c>
      <c r="T29" s="248">
        <f ca="1">+S29</f>
        <v>0</v>
      </c>
      <c r="U29" s="247">
        <f t="shared" si="1"/>
        <v>2</v>
      </c>
      <c r="V29" s="350" t="str">
        <f>+VLOOKUP(A29,bd_lista!$A$3:$E$590,5,FALSE)</f>
        <v>Universidades Públicas</v>
      </c>
      <c r="W29" s="251"/>
      <c r="X29" s="245">
        <f>+VLOOKUP(A29,[2]Sheet1!$A$13:$D$744,4,FALSE)</f>
        <v>0</v>
      </c>
      <c r="Y29" s="245" t="e">
        <f>+VLOOKUP(X29,bd_lista!$A$3:$C$590,3,FALSE)</f>
        <v>#N/A</v>
      </c>
      <c r="Z29" s="249"/>
      <c r="AA29" s="250"/>
    </row>
    <row r="30" spans="1:27" ht="15" hidden="1" customHeight="1">
      <c r="A30" s="255">
        <v>140</v>
      </c>
      <c r="B30" s="296">
        <f>+A30</f>
        <v>140</v>
      </c>
      <c r="C30" s="250" t="str">
        <f>+VLOOKUP(A30,bd_lista!$A$3:$C$590,3,FALSE)</f>
        <v>Universidad Pública de El Alto</v>
      </c>
      <c r="D30" s="250" t="str">
        <f>+C30</f>
        <v>Universidad Pública de El Alto</v>
      </c>
      <c r="E30" s="250" t="s">
        <v>1311</v>
      </c>
      <c r="F30" s="246">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6">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6">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46">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6">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6">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6">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6">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6">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6">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6">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6">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6">
        <f t="shared" ca="1" si="0"/>
        <v>0</v>
      </c>
      <c r="S30" s="246"/>
      <c r="T30" s="246">
        <f ca="1">+T31</f>
        <v>0</v>
      </c>
      <c r="U30" s="245">
        <f t="shared" si="1"/>
        <v>1</v>
      </c>
      <c r="V30" s="350" t="str">
        <f>+VLOOKUP(A30,bd_lista!$A$3:$E$590,5,FALSE)</f>
        <v>Universidades Públicas</v>
      </c>
      <c r="W30" s="263" t="str">
        <f>+V30</f>
        <v>Universidades Públicas</v>
      </c>
      <c r="X30" s="245">
        <f>+VLOOKUP(A30,[2]Sheet1!$A$13:$D$744,4,FALSE)</f>
        <v>0</v>
      </c>
      <c r="Y30" s="245" t="e">
        <f>+VLOOKUP(X30,bd_lista!$A$3:$C$590,3,FALSE)</f>
        <v>#N/A</v>
      </c>
      <c r="Z30" s="249">
        <f>+X30</f>
        <v>0</v>
      </c>
      <c r="AA30" s="250" t="e">
        <f>+Y30</f>
        <v>#N/A</v>
      </c>
    </row>
    <row r="31" spans="1:27" ht="15" hidden="1" customHeight="1">
      <c r="A31" s="32">
        <v>140</v>
      </c>
      <c r="B31" s="297"/>
      <c r="C31" s="350" t="str">
        <f>+VLOOKUP(A31,bd_lista!$A$3:$C$590,3,FALSE)</f>
        <v>Universidad Pública de El Alto</v>
      </c>
      <c r="D31" s="350"/>
      <c r="E31" s="350" t="s">
        <v>1312</v>
      </c>
      <c r="F31" s="248">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8">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8">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8">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48">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8">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8">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48">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8">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8">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8">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8">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8">
        <f t="shared" ca="1" si="0"/>
        <v>0</v>
      </c>
      <c r="S31" s="248">
        <f ca="1">+R30+R31</f>
        <v>0</v>
      </c>
      <c r="T31" s="248">
        <f ca="1">+S31</f>
        <v>0</v>
      </c>
      <c r="U31" s="247">
        <f t="shared" si="1"/>
        <v>2</v>
      </c>
      <c r="V31" s="350" t="str">
        <f>+VLOOKUP(A31,bd_lista!$A$3:$E$590,5,FALSE)</f>
        <v>Universidades Públicas</v>
      </c>
      <c r="W31" s="251"/>
      <c r="X31" s="245">
        <f>+VLOOKUP(A31,[2]Sheet1!$A$13:$D$744,4,FALSE)</f>
        <v>0</v>
      </c>
      <c r="Y31" s="245" t="e">
        <f>+VLOOKUP(X31,bd_lista!$A$3:$C$590,3,FALSE)</f>
        <v>#N/A</v>
      </c>
      <c r="Z31" s="249"/>
      <c r="AA31" s="250"/>
    </row>
    <row r="32" spans="1:27" ht="15" hidden="1" customHeight="1">
      <c r="A32" s="255">
        <v>145</v>
      </c>
      <c r="B32" s="296">
        <f>+A32</f>
        <v>145</v>
      </c>
      <c r="C32" s="250" t="str">
        <f>+VLOOKUP(A32,bd_lista!$A$3:$C$590,3,FALSE)</f>
        <v>Universidad Autónoma Juan Misael Saracho</v>
      </c>
      <c r="D32" s="250" t="str">
        <f>+C32</f>
        <v>Universidad Autónoma Juan Misael Saracho</v>
      </c>
      <c r="E32" s="250" t="s">
        <v>1311</v>
      </c>
      <c r="F32" s="246">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6">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6">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46">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6">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46">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6">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46">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6">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6">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6">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6">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6">
        <f t="shared" ca="1" si="0"/>
        <v>0</v>
      </c>
      <c r="S32" s="246"/>
      <c r="T32" s="246">
        <f ca="1">+T33</f>
        <v>0</v>
      </c>
      <c r="U32" s="245">
        <f t="shared" si="1"/>
        <v>1</v>
      </c>
      <c r="V32" s="350" t="str">
        <f>+VLOOKUP(A32,bd_lista!$A$3:$E$590,5,FALSE)</f>
        <v>Universidades Públicas</v>
      </c>
      <c r="W32" s="263" t="str">
        <f>+V32</f>
        <v>Universidades Públicas</v>
      </c>
      <c r="X32" s="245">
        <f>+VLOOKUP(A32,[2]Sheet1!$A$13:$D$744,4,FALSE)</f>
        <v>0</v>
      </c>
      <c r="Y32" s="245" t="e">
        <f>+VLOOKUP(X32,bd_lista!$A$3:$C$590,3,FALSE)</f>
        <v>#N/A</v>
      </c>
      <c r="Z32" s="249">
        <f>+X32</f>
        <v>0</v>
      </c>
      <c r="AA32" s="250" t="e">
        <f>+Y32</f>
        <v>#N/A</v>
      </c>
    </row>
    <row r="33" spans="1:27" ht="15" hidden="1" customHeight="1">
      <c r="A33" s="32">
        <v>145</v>
      </c>
      <c r="B33" s="297"/>
      <c r="C33" s="350" t="str">
        <f>+VLOOKUP(A33,bd_lista!$A$3:$C$590,3,FALSE)</f>
        <v>Universidad Autónoma Juan Misael Saracho</v>
      </c>
      <c r="D33" s="350"/>
      <c r="E33" s="350" t="s">
        <v>1312</v>
      </c>
      <c r="F33" s="248">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48">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48">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248">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48">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48">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48">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248">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8">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8">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8">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8">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8">
        <f t="shared" ca="1" si="0"/>
        <v>0</v>
      </c>
      <c r="S33" s="248">
        <f ca="1">+R32+R33</f>
        <v>0</v>
      </c>
      <c r="T33" s="248">
        <f ca="1">+S33</f>
        <v>0</v>
      </c>
      <c r="U33" s="247">
        <f t="shared" si="1"/>
        <v>2</v>
      </c>
      <c r="V33" s="350" t="str">
        <f>+VLOOKUP(A33,bd_lista!$A$3:$E$590,5,FALSE)</f>
        <v>Universidades Públicas</v>
      </c>
      <c r="W33" s="251"/>
      <c r="X33" s="245">
        <f>+VLOOKUP(A33,[2]Sheet1!$A$13:$D$744,4,FALSE)</f>
        <v>0</v>
      </c>
      <c r="Y33" s="245" t="e">
        <f>+VLOOKUP(X33,bd_lista!$A$3:$C$590,3,FALSE)</f>
        <v>#N/A</v>
      </c>
      <c r="Z33" s="249"/>
      <c r="AA33" s="250"/>
    </row>
    <row r="34" spans="1:27" ht="15" hidden="1" customHeight="1">
      <c r="A34" s="255">
        <v>144</v>
      </c>
      <c r="B34" s="296">
        <f>+A34</f>
        <v>144</v>
      </c>
      <c r="C34" s="250" t="str">
        <f>+VLOOKUP(A34,bd_lista!$A$3:$C$590,3,FALSE)</f>
        <v>Universidad Nacional Siglo XX</v>
      </c>
      <c r="D34" s="250" t="str">
        <f>+C34</f>
        <v>Universidad Nacional Siglo XX</v>
      </c>
      <c r="E34" s="250" t="s">
        <v>1311</v>
      </c>
      <c r="F34" s="246">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46">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46">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6">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6">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6">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6">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6">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6">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6">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6">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6">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6">
        <f t="shared" ca="1" si="0"/>
        <v>0</v>
      </c>
      <c r="S34" s="246"/>
      <c r="T34" s="246">
        <f ca="1">+T35</f>
        <v>0</v>
      </c>
      <c r="U34" s="245">
        <f t="shared" si="1"/>
        <v>1</v>
      </c>
      <c r="V34" s="350" t="str">
        <f>+VLOOKUP(A34,bd_lista!$A$3:$E$590,5,FALSE)</f>
        <v>Universidades Públicas</v>
      </c>
      <c r="W34" s="263" t="str">
        <f>+V34</f>
        <v>Universidades Públicas</v>
      </c>
      <c r="X34" s="245">
        <f>+VLOOKUP(A34,[2]Sheet1!$A$13:$D$744,4,FALSE)</f>
        <v>0</v>
      </c>
      <c r="Y34" s="245" t="e">
        <f>+VLOOKUP(X34,bd_lista!$A$3:$C$590,3,FALSE)</f>
        <v>#N/A</v>
      </c>
      <c r="Z34" s="249">
        <f>+X34</f>
        <v>0</v>
      </c>
      <c r="AA34" s="250" t="e">
        <f>+Y34</f>
        <v>#N/A</v>
      </c>
    </row>
    <row r="35" spans="1:27" ht="15" hidden="1" customHeight="1">
      <c r="A35" s="32">
        <v>144</v>
      </c>
      <c r="B35" s="297"/>
      <c r="C35" s="350" t="str">
        <f>+VLOOKUP(A35,bd_lista!$A$3:$C$590,3,FALSE)</f>
        <v>Universidad Nacional Siglo XX</v>
      </c>
      <c r="D35" s="350"/>
      <c r="E35" s="350" t="s">
        <v>1312</v>
      </c>
      <c r="F35" s="248">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48">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48">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8">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8">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8">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8">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8">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8">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8">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8">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8">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8">
        <f t="shared" ca="1" si="0"/>
        <v>0</v>
      </c>
      <c r="S35" s="248">
        <f ca="1">+R34+R35</f>
        <v>0</v>
      </c>
      <c r="T35" s="248">
        <f ca="1">+S35</f>
        <v>0</v>
      </c>
      <c r="U35" s="247">
        <f t="shared" si="1"/>
        <v>2</v>
      </c>
      <c r="V35" s="350" t="str">
        <f>+VLOOKUP(A35,bd_lista!$A$3:$E$590,5,FALSE)</f>
        <v>Universidades Públicas</v>
      </c>
      <c r="W35" s="251"/>
      <c r="X35" s="245">
        <f>+VLOOKUP(A35,[2]Sheet1!$A$13:$D$744,4,FALSE)</f>
        <v>0</v>
      </c>
      <c r="Y35" s="245" t="e">
        <f>+VLOOKUP(X35,bd_lista!$A$3:$C$590,3,FALSE)</f>
        <v>#N/A</v>
      </c>
      <c r="Z35" s="249"/>
      <c r="AA35" s="250"/>
    </row>
    <row r="36" spans="1:27" ht="15" hidden="1" customHeight="1">
      <c r="A36" s="255">
        <v>141</v>
      </c>
      <c r="B36" s="296">
        <f>+A36</f>
        <v>141</v>
      </c>
      <c r="C36" s="250" t="str">
        <f>+VLOOKUP(A36,bd_lista!$A$3:$C$590,3,FALSE)</f>
        <v>Universidad Mayor de San Simón</v>
      </c>
      <c r="D36" s="250" t="str">
        <f>+C36</f>
        <v>Universidad Mayor de San Simón</v>
      </c>
      <c r="E36" s="250" t="s">
        <v>1311</v>
      </c>
      <c r="F36" s="246">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6">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6">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6">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6">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6">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6">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6">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6">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6">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6">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6">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6">
        <f t="shared" ca="1" si="0"/>
        <v>0</v>
      </c>
      <c r="S36" s="246"/>
      <c r="T36" s="246">
        <f ca="1">+T37</f>
        <v>0</v>
      </c>
      <c r="U36" s="245">
        <f t="shared" si="1"/>
        <v>1</v>
      </c>
      <c r="V36" s="350" t="str">
        <f>+VLOOKUP(A36,bd_lista!$A$3:$E$590,5,FALSE)</f>
        <v>Universidades Públicas</v>
      </c>
      <c r="W36" s="263" t="str">
        <f>+V36</f>
        <v>Universidades Públicas</v>
      </c>
      <c r="X36" s="245">
        <f>+VLOOKUP(A36,[2]Sheet1!$A$13:$D$744,4,FALSE)</f>
        <v>0</v>
      </c>
      <c r="Y36" s="245" t="e">
        <f>+VLOOKUP(X36,bd_lista!$A$3:$C$590,3,FALSE)</f>
        <v>#N/A</v>
      </c>
      <c r="Z36" s="249">
        <f>+X36</f>
        <v>0</v>
      </c>
      <c r="AA36" s="250" t="e">
        <f>+Y36</f>
        <v>#N/A</v>
      </c>
    </row>
    <row r="37" spans="1:27" ht="15" hidden="1" customHeight="1">
      <c r="A37" s="32">
        <v>141</v>
      </c>
      <c r="B37" s="297"/>
      <c r="C37" s="350" t="str">
        <f>+VLOOKUP(A37,bd_lista!$A$3:$C$590,3,FALSE)</f>
        <v>Universidad Mayor de San Simón</v>
      </c>
      <c r="D37" s="350"/>
      <c r="E37" s="350" t="s">
        <v>1312</v>
      </c>
      <c r="F37" s="248">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8">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48">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8">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8">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8">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8">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8">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8">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8">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8">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8">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8">
        <f t="shared" ca="1" si="0"/>
        <v>0</v>
      </c>
      <c r="S37" s="248">
        <f ca="1">+R36+R37</f>
        <v>0</v>
      </c>
      <c r="T37" s="248">
        <f ca="1">+S37</f>
        <v>0</v>
      </c>
      <c r="U37" s="247">
        <f t="shared" si="1"/>
        <v>2</v>
      </c>
      <c r="V37" s="350" t="str">
        <f>+VLOOKUP(A37,bd_lista!$A$3:$E$590,5,FALSE)</f>
        <v>Universidades Públicas</v>
      </c>
      <c r="W37" s="251"/>
      <c r="X37" s="245">
        <f>+VLOOKUP(A37,[2]Sheet1!$A$13:$D$744,4,FALSE)</f>
        <v>0</v>
      </c>
      <c r="Y37" s="245" t="e">
        <f>+VLOOKUP(X37,bd_lista!$A$3:$C$590,3,FALSE)</f>
        <v>#N/A</v>
      </c>
      <c r="Z37" s="249"/>
      <c r="AA37" s="250"/>
    </row>
    <row r="38" spans="1:27" ht="15" hidden="1" customHeight="1">
      <c r="A38" s="255">
        <v>138</v>
      </c>
      <c r="B38" s="296">
        <f>+A38</f>
        <v>138</v>
      </c>
      <c r="C38" s="250" t="str">
        <f>+VLOOKUP(A38,bd_lista!$A$3:$C$590,3,FALSE)</f>
        <v>Universidad Mayor Real y Pontificia de San Francisco Xavier</v>
      </c>
      <c r="D38" s="250" t="str">
        <f>+C38</f>
        <v>Universidad Mayor Real y Pontificia de San Francisco Xavier</v>
      </c>
      <c r="E38" s="250" t="s">
        <v>1311</v>
      </c>
      <c r="F38" s="246">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6">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6">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6">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6">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6">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6">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6">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6">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6">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6">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6">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6">
        <f t="shared" ca="1" si="0"/>
        <v>0</v>
      </c>
      <c r="S38" s="246"/>
      <c r="T38" s="246">
        <f ca="1">+T39</f>
        <v>0</v>
      </c>
      <c r="U38" s="245">
        <f t="shared" si="1"/>
        <v>1</v>
      </c>
      <c r="V38" s="350" t="str">
        <f>+VLOOKUP(A38,bd_lista!$A$3:$E$590,5,FALSE)</f>
        <v>Universidades Públicas</v>
      </c>
      <c r="W38" s="263" t="str">
        <f>+V38</f>
        <v>Universidades Públicas</v>
      </c>
      <c r="X38" s="245">
        <f>+VLOOKUP(A38,[2]Sheet1!$A$13:$D$744,4,FALSE)</f>
        <v>0</v>
      </c>
      <c r="Y38" s="245" t="e">
        <f>+VLOOKUP(X38,bd_lista!$A$3:$C$590,3,FALSE)</f>
        <v>#N/A</v>
      </c>
      <c r="Z38" s="249">
        <f>+X38</f>
        <v>0</v>
      </c>
      <c r="AA38" s="250" t="e">
        <f>+Y38</f>
        <v>#N/A</v>
      </c>
    </row>
    <row r="39" spans="1:27" ht="15" hidden="1" customHeight="1">
      <c r="A39" s="32">
        <v>138</v>
      </c>
      <c r="B39" s="297"/>
      <c r="C39" s="350" t="str">
        <f>+VLOOKUP(A39,bd_lista!$A$3:$C$590,3,FALSE)</f>
        <v>Universidad Mayor Real y Pontificia de San Francisco Xavier</v>
      </c>
      <c r="D39" s="350"/>
      <c r="E39" s="350" t="s">
        <v>1312</v>
      </c>
      <c r="F39" s="248">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8">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48">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8">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8">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8">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8">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8">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8">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8">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8">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8">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8">
        <f t="shared" ca="1" si="0"/>
        <v>0</v>
      </c>
      <c r="S39" s="248">
        <f ca="1">+R38+R39</f>
        <v>0</v>
      </c>
      <c r="T39" s="248">
        <f ca="1">+S39</f>
        <v>0</v>
      </c>
      <c r="U39" s="247">
        <f t="shared" si="1"/>
        <v>2</v>
      </c>
      <c r="V39" s="350" t="str">
        <f>+VLOOKUP(A39,bd_lista!$A$3:$E$590,5,FALSE)</f>
        <v>Universidades Públicas</v>
      </c>
      <c r="W39" s="251"/>
      <c r="X39" s="245">
        <f>+VLOOKUP(A39,[2]Sheet1!$A$13:$D$744,4,FALSE)</f>
        <v>0</v>
      </c>
      <c r="Y39" s="245" t="e">
        <f>+VLOOKUP(X39,bd_lista!$A$3:$C$590,3,FALSE)</f>
        <v>#N/A</v>
      </c>
      <c r="Z39" s="249"/>
      <c r="AA39" s="250"/>
    </row>
    <row r="40" spans="1:27" ht="15" hidden="1" customHeight="1">
      <c r="A40" s="255">
        <v>142</v>
      </c>
      <c r="B40" s="296">
        <f>+A40</f>
        <v>142</v>
      </c>
      <c r="C40" s="250" t="str">
        <f>+VLOOKUP(A40,bd_lista!$A$3:$C$590,3,FALSE)</f>
        <v>Universidad Técnica de Oruro</v>
      </c>
      <c r="D40" s="250" t="str">
        <f>+C40</f>
        <v>Universidad Técnica de Oruro</v>
      </c>
      <c r="E40" s="250" t="s">
        <v>1311</v>
      </c>
      <c r="F40" s="246">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6">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6">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6">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6">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6">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6">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6">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6">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6">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6">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6">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6">
        <f t="shared" ca="1" si="0"/>
        <v>0</v>
      </c>
      <c r="S40" s="246"/>
      <c r="T40" s="246">
        <f ca="1">+T41</f>
        <v>0</v>
      </c>
      <c r="U40" s="245">
        <f t="shared" si="1"/>
        <v>1</v>
      </c>
      <c r="V40" s="350" t="str">
        <f>+VLOOKUP(A40,bd_lista!$A$3:$E$590,5,FALSE)</f>
        <v>Universidades Públicas</v>
      </c>
      <c r="W40" s="263" t="str">
        <f>+V40</f>
        <v>Universidades Públicas</v>
      </c>
      <c r="X40" s="245">
        <f>+VLOOKUP(A40,[2]Sheet1!$A$13:$D$744,4,FALSE)</f>
        <v>0</v>
      </c>
      <c r="Y40" s="245" t="e">
        <f>+VLOOKUP(X40,bd_lista!$A$3:$C$590,3,FALSE)</f>
        <v>#N/A</v>
      </c>
      <c r="Z40" s="249">
        <f>+X40</f>
        <v>0</v>
      </c>
      <c r="AA40" s="250" t="e">
        <f>+Y40</f>
        <v>#N/A</v>
      </c>
    </row>
    <row r="41" spans="1:27" ht="15" hidden="1" customHeight="1">
      <c r="A41" s="32">
        <v>142</v>
      </c>
      <c r="B41" s="297"/>
      <c r="C41" s="350" t="str">
        <f>+VLOOKUP(A41,bd_lista!$A$3:$C$590,3,FALSE)</f>
        <v>Universidad Técnica de Oruro</v>
      </c>
      <c r="D41" s="350"/>
      <c r="E41" s="350" t="s">
        <v>1312</v>
      </c>
      <c r="F41" s="248">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8">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8">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8">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8">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8">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8">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8">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8">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8">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8">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8">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8">
        <f t="shared" ca="1" si="0"/>
        <v>0</v>
      </c>
      <c r="S41" s="248">
        <f ca="1">+R40+R41</f>
        <v>0</v>
      </c>
      <c r="T41" s="248">
        <f ca="1">+S41</f>
        <v>0</v>
      </c>
      <c r="U41" s="247">
        <f t="shared" si="1"/>
        <v>2</v>
      </c>
      <c r="V41" s="350" t="str">
        <f>+VLOOKUP(A41,bd_lista!$A$3:$E$590,5,FALSE)</f>
        <v>Universidades Públicas</v>
      </c>
      <c r="W41" s="251"/>
      <c r="X41" s="245">
        <f>+VLOOKUP(A41,[2]Sheet1!$A$13:$D$744,4,FALSE)</f>
        <v>0</v>
      </c>
      <c r="Y41" s="245" t="e">
        <f>+VLOOKUP(X41,bd_lista!$A$3:$C$590,3,FALSE)</f>
        <v>#N/A</v>
      </c>
      <c r="Z41" s="249"/>
      <c r="AA41" s="250"/>
    </row>
    <row r="42" spans="1:27" ht="15" hidden="1" customHeight="1">
      <c r="A42" s="255">
        <v>143</v>
      </c>
      <c r="B42" s="296">
        <f>+A42</f>
        <v>143</v>
      </c>
      <c r="C42" s="250" t="str">
        <f>+VLOOKUP(A42,bd_lista!$A$3:$C$590,3,FALSE)</f>
        <v>Universidad Autónoma Tomás Frías</v>
      </c>
      <c r="D42" s="250" t="str">
        <f>+C42</f>
        <v>Universidad Autónoma Tomás Frías</v>
      </c>
      <c r="E42" s="250" t="s">
        <v>1311</v>
      </c>
      <c r="F42" s="246">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6">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46">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6">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6">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6">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6">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6">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6">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6">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6">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6">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6">
        <f t="shared" ca="1" si="0"/>
        <v>0</v>
      </c>
      <c r="S42" s="246"/>
      <c r="T42" s="246">
        <f ca="1">+T43</f>
        <v>0</v>
      </c>
      <c r="U42" s="245">
        <f t="shared" si="1"/>
        <v>1</v>
      </c>
      <c r="V42" s="350" t="str">
        <f>+VLOOKUP(A42,bd_lista!$A$3:$E$590,5,FALSE)</f>
        <v>Universidades Públicas</v>
      </c>
      <c r="W42" s="263" t="str">
        <f>+V42</f>
        <v>Universidades Públicas</v>
      </c>
      <c r="X42" s="245">
        <f>+VLOOKUP(A42,[2]Sheet1!$A$13:$D$744,4,FALSE)</f>
        <v>0</v>
      </c>
      <c r="Y42" s="245" t="e">
        <f>+VLOOKUP(X42,bd_lista!$A$3:$C$590,3,FALSE)</f>
        <v>#N/A</v>
      </c>
      <c r="Z42" s="249">
        <f>+X42</f>
        <v>0</v>
      </c>
      <c r="AA42" s="250" t="e">
        <f>+Y42</f>
        <v>#N/A</v>
      </c>
    </row>
    <row r="43" spans="1:27" ht="15" hidden="1" customHeight="1">
      <c r="A43" s="32">
        <v>143</v>
      </c>
      <c r="B43" s="297"/>
      <c r="C43" s="350" t="str">
        <f>+VLOOKUP(A43,bd_lista!$A$3:$C$590,3,FALSE)</f>
        <v>Universidad Autónoma Tomás Frías</v>
      </c>
      <c r="D43" s="350"/>
      <c r="E43" s="350" t="s">
        <v>1312</v>
      </c>
      <c r="F43" s="248">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248">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48">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48">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8">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8">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8">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8">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8">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8">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8">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8">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8">
        <f t="shared" ca="1" si="0"/>
        <v>0</v>
      </c>
      <c r="S43" s="248">
        <f ca="1">+R42+R43</f>
        <v>0</v>
      </c>
      <c r="T43" s="248">
        <f ca="1">+S43</f>
        <v>0</v>
      </c>
      <c r="U43" s="247">
        <f t="shared" si="1"/>
        <v>2</v>
      </c>
      <c r="V43" s="350" t="str">
        <f>+VLOOKUP(A43,bd_lista!$A$3:$E$590,5,FALSE)</f>
        <v>Universidades Públicas</v>
      </c>
      <c r="W43" s="251"/>
      <c r="X43" s="245">
        <f>+VLOOKUP(A43,[2]Sheet1!$A$13:$D$744,4,FALSE)</f>
        <v>0</v>
      </c>
      <c r="Y43" s="245" t="e">
        <f>+VLOOKUP(X43,bd_lista!$A$3:$C$590,3,FALSE)</f>
        <v>#N/A</v>
      </c>
      <c r="Z43" s="249"/>
      <c r="AA43" s="250"/>
    </row>
    <row r="44" spans="1:27" ht="15" hidden="1" customHeight="1">
      <c r="A44" s="255">
        <v>146</v>
      </c>
      <c r="B44" s="296">
        <f>+A44</f>
        <v>146</v>
      </c>
      <c r="C44" s="250" t="str">
        <f>+VLOOKUP(A44,bd_lista!$A$3:$C$590,3,FALSE)</f>
        <v>Universidad Autónoma Gabriel René Moreno</v>
      </c>
      <c r="D44" s="250" t="str">
        <f>+C44</f>
        <v>Universidad Autónoma Gabriel René Moreno</v>
      </c>
      <c r="E44" s="250" t="s">
        <v>1311</v>
      </c>
      <c r="F44" s="246">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6">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6">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6">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6">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6">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6">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6">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6">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6">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6">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6">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6">
        <f t="shared" ca="1" si="0"/>
        <v>0</v>
      </c>
      <c r="S44" s="246"/>
      <c r="T44" s="246">
        <f ca="1">+T45</f>
        <v>0</v>
      </c>
      <c r="U44" s="245">
        <f t="shared" si="1"/>
        <v>1</v>
      </c>
      <c r="V44" s="350" t="str">
        <f>+VLOOKUP(A44,bd_lista!$A$3:$E$590,5,FALSE)</f>
        <v>Universidades Públicas</v>
      </c>
      <c r="W44" s="263" t="str">
        <f>+V44</f>
        <v>Universidades Públicas</v>
      </c>
      <c r="X44" s="245">
        <f>+VLOOKUP(A44,[2]Sheet1!$A$13:$D$744,4,FALSE)</f>
        <v>0</v>
      </c>
      <c r="Y44" s="245" t="e">
        <f>+VLOOKUP(X44,bd_lista!$A$3:$C$590,3,FALSE)</f>
        <v>#N/A</v>
      </c>
      <c r="Z44" s="249">
        <f>+X44</f>
        <v>0</v>
      </c>
      <c r="AA44" s="250" t="e">
        <f>+Y44</f>
        <v>#N/A</v>
      </c>
    </row>
    <row r="45" spans="1:27" ht="15" hidden="1" customHeight="1">
      <c r="A45" s="32">
        <v>146</v>
      </c>
      <c r="B45" s="297"/>
      <c r="C45" s="350" t="str">
        <f>+VLOOKUP(A45,bd_lista!$A$3:$C$590,3,FALSE)</f>
        <v>Universidad Autónoma Gabriel René Moreno</v>
      </c>
      <c r="D45" s="350"/>
      <c r="E45" s="350" t="s">
        <v>1312</v>
      </c>
      <c r="F45" s="248">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8">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8">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8">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8">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8">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8">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8">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8">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8">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8">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8">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8">
        <f t="shared" ca="1" si="0"/>
        <v>0</v>
      </c>
      <c r="S45" s="248">
        <f ca="1">+R44+R45</f>
        <v>0</v>
      </c>
      <c r="T45" s="248">
        <f ca="1">+S45</f>
        <v>0</v>
      </c>
      <c r="U45" s="247">
        <f t="shared" si="1"/>
        <v>2</v>
      </c>
      <c r="V45" s="350" t="str">
        <f>+VLOOKUP(A45,bd_lista!$A$3:$E$590,5,FALSE)</f>
        <v>Universidades Públicas</v>
      </c>
      <c r="W45" s="251"/>
      <c r="X45" s="245">
        <f>+VLOOKUP(A45,[2]Sheet1!$A$13:$D$744,4,FALSE)</f>
        <v>0</v>
      </c>
      <c r="Y45" s="245" t="e">
        <f>+VLOOKUP(X45,bd_lista!$A$3:$C$590,3,FALSE)</f>
        <v>#N/A</v>
      </c>
      <c r="Z45" s="249"/>
      <c r="AA45" s="250"/>
    </row>
    <row r="46" spans="1:27" ht="15" hidden="1" customHeight="1">
      <c r="A46" s="255">
        <v>147</v>
      </c>
      <c r="B46" s="296">
        <f>+A46</f>
        <v>147</v>
      </c>
      <c r="C46" s="250" t="str">
        <f>+VLOOKUP(A46,bd_lista!$A$3:$C$590,3,FALSE)</f>
        <v>Universidad Autónoma del Beni José Ballivián</v>
      </c>
      <c r="D46" s="349" t="str">
        <f>+C46</f>
        <v>Universidad Autónoma del Beni José Ballivián</v>
      </c>
      <c r="E46" s="250" t="s">
        <v>1311</v>
      </c>
      <c r="F46" s="246">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246">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46">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6">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6">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6">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6">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6">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6">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6">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6">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6">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6">
        <f t="shared" ca="1" si="0"/>
        <v>0</v>
      </c>
      <c r="S46" s="246"/>
      <c r="T46" s="246">
        <f ca="1">+T47</f>
        <v>0</v>
      </c>
      <c r="U46" s="245">
        <f t="shared" si="1"/>
        <v>1</v>
      </c>
      <c r="V46" s="350" t="str">
        <f>+VLOOKUP(A46,bd_lista!$A$3:$E$590,5,FALSE)</f>
        <v>Universidades Públicas</v>
      </c>
      <c r="W46" s="349" t="str">
        <f>+V46</f>
        <v>Universidades Públicas</v>
      </c>
      <c r="X46" s="245">
        <f>+VLOOKUP(A46,[2]Sheet1!$A$13:$D$744,4,FALSE)</f>
        <v>0</v>
      </c>
      <c r="Y46" s="245" t="e">
        <f>+VLOOKUP(X46,bd_lista!$A$3:$C$590,3,FALSE)</f>
        <v>#N/A</v>
      </c>
      <c r="Z46" s="249">
        <f>+X46</f>
        <v>0</v>
      </c>
      <c r="AA46" s="311" t="e">
        <f>+Y46</f>
        <v>#N/A</v>
      </c>
    </row>
    <row r="47" spans="1:27" ht="15" hidden="1" customHeight="1">
      <c r="A47" s="32">
        <v>147</v>
      </c>
      <c r="B47" s="297"/>
      <c r="C47" s="350" t="str">
        <f>+VLOOKUP(A47,bd_lista!$A$3:$C$590,3,FALSE)</f>
        <v>Universidad Autónoma del Beni José Ballivián</v>
      </c>
      <c r="D47" s="350"/>
      <c r="E47" s="350" t="s">
        <v>1312</v>
      </c>
      <c r="F47" s="248">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248">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48">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8">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8">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8">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8">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8">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8">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8">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8">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8">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8">
        <f t="shared" ca="1" si="0"/>
        <v>0</v>
      </c>
      <c r="S47" s="248">
        <f ca="1">+R46+R47</f>
        <v>0</v>
      </c>
      <c r="T47" s="248">
        <f ca="1">+S47</f>
        <v>0</v>
      </c>
      <c r="U47" s="247">
        <f t="shared" si="1"/>
        <v>2</v>
      </c>
      <c r="V47" s="350" t="str">
        <f>+VLOOKUP(A47,bd_lista!$A$3:$E$590,5,FALSE)</f>
        <v>Universidades Públicas</v>
      </c>
      <c r="W47" s="350"/>
      <c r="X47" s="245">
        <f>+VLOOKUP(A47,[2]Sheet1!$A$13:$D$744,4,FALSE)</f>
        <v>0</v>
      </c>
      <c r="Y47" s="245" t="e">
        <f>+VLOOKUP(X47,bd_lista!$A$3:$C$590,3,FALSE)</f>
        <v>#N/A</v>
      </c>
      <c r="Z47" s="304"/>
      <c r="AA47" s="305"/>
    </row>
    <row r="48" spans="1:27" ht="15" customHeight="1">
      <c r="A48" s="255">
        <v>513</v>
      </c>
      <c r="B48" s="452">
        <f>+A48</f>
        <v>513</v>
      </c>
      <c r="C48" s="250" t="str">
        <f>+VLOOKUP(A48,bd_lista!$A$3:$C$590,3,FALSE)</f>
        <v>Yacimientos Petrolíferos Fiscales Bolivianos</v>
      </c>
      <c r="D48" s="456" t="str">
        <f>+C48</f>
        <v>Yacimientos Petrolíferos Fiscales Bolivianos</v>
      </c>
      <c r="E48" s="250" t="s">
        <v>1311</v>
      </c>
      <c r="F48" s="246">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216660108.34999999</v>
      </c>
      <c r="G48" s="246">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7601.67</v>
      </c>
      <c r="H48" s="246">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6">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6">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46">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6">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46">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6">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6">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6">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6">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6">
        <f ca="1">+SUM(F48:Q48)</f>
        <v>216667710.01999998</v>
      </c>
      <c r="S48" s="269"/>
      <c r="T48" s="246">
        <f ca="1">+T49</f>
        <v>430184950.78760004</v>
      </c>
      <c r="U48" s="245">
        <f>+IF(E48="Débitos",1,2)</f>
        <v>1</v>
      </c>
      <c r="V48" s="350" t="str">
        <f>+VLOOKUP(A48,bd_lista!$A$3:$E$590,5,FALSE)</f>
        <v>Empresas Nacionales</v>
      </c>
      <c r="W48" s="454" t="str">
        <f>+V48</f>
        <v>Empresas Nacionales</v>
      </c>
      <c r="X48" s="245">
        <v>78</v>
      </c>
      <c r="Y48" s="245" t="str">
        <f>+VLOOKUP(X48,bd_lista!$A$3:$C$590,3,FALSE)</f>
        <v>Ministerio de Hidrocarburos y Energías</v>
      </c>
      <c r="Z48" s="306">
        <f>+X48</f>
        <v>78</v>
      </c>
      <c r="AA48" s="336" t="str">
        <f>+Y48</f>
        <v>Ministerio de Hidrocarburos y Energías</v>
      </c>
    </row>
    <row r="49" spans="1:27" ht="15" customHeight="1">
      <c r="A49" s="32">
        <v>513</v>
      </c>
      <c r="B49" s="453"/>
      <c r="C49" s="350" t="str">
        <f>+VLOOKUP(A49,bd_lista!$A$3:$C$590,3,FALSE)</f>
        <v>Yacimientos Petrolíferos Fiscales Bolivianos</v>
      </c>
      <c r="D49" s="457"/>
      <c r="E49" s="350" t="s">
        <v>1312</v>
      </c>
      <c r="F49" s="248">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213483025.52760002</v>
      </c>
      <c r="G49" s="248">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34215.24</v>
      </c>
      <c r="H49" s="248">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0</v>
      </c>
      <c r="I49" s="248">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248">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248">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48">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48">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48">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8">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8">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8">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8">
        <f ca="1">+SUM(F49:Q49)</f>
        <v>213517240.76760003</v>
      </c>
      <c r="S49" s="268">
        <f ca="1">+R48+R49</f>
        <v>430184950.78760004</v>
      </c>
      <c r="T49" s="248">
        <f ca="1">+S49</f>
        <v>430184950.78760004</v>
      </c>
      <c r="U49" s="247">
        <f>+IF(E49="Débitos",1,2)</f>
        <v>2</v>
      </c>
      <c r="V49" s="350" t="str">
        <f>+VLOOKUP(A49,bd_lista!$A$3:$E$590,5,FALSE)</f>
        <v>Empresas Nacionales</v>
      </c>
      <c r="W49" s="455"/>
      <c r="X49" s="245">
        <v>78</v>
      </c>
      <c r="Y49" s="245" t="str">
        <f>+VLOOKUP(X49,bd_lista!$A$3:$C$590,3,FALSE)</f>
        <v>Ministerio de Hidrocarburos y Energías</v>
      </c>
      <c r="Z49" s="304"/>
      <c r="AA49" s="338"/>
    </row>
    <row r="50" spans="1:27" ht="15" customHeight="1">
      <c r="A50" s="255">
        <v>573</v>
      </c>
      <c r="B50" s="452">
        <f>+A50</f>
        <v>573</v>
      </c>
      <c r="C50" s="250" t="str">
        <f>+VLOOKUP(A50,bd_lista!$A$3:$C$590,3,FALSE)</f>
        <v>Empresa Siderúrgica del Mutún</v>
      </c>
      <c r="D50" s="456" t="str">
        <f>+C50</f>
        <v>Empresa Siderúrgica del Mutún</v>
      </c>
      <c r="E50" s="245" t="s">
        <v>1311</v>
      </c>
      <c r="F50" s="246">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28053558.990000002</v>
      </c>
      <c r="G50" s="246">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556734.3600000001</v>
      </c>
      <c r="H50" s="246">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6">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46">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6">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6">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6">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6">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6">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6">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6">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6">
        <f ca="1">+SUM(F50:Q50)</f>
        <v>28610293.350000001</v>
      </c>
      <c r="S50" s="344"/>
      <c r="T50" s="246">
        <f ca="1">+T51</f>
        <v>202837073.15000001</v>
      </c>
      <c r="U50" s="245">
        <f>+IF(E50="Débitos",1,2)</f>
        <v>1</v>
      </c>
      <c r="V50" s="350" t="str">
        <f>+VLOOKUP(A50,bd_lista!$A$3:$E$590,5,FALSE)</f>
        <v>Empresas Nacionales</v>
      </c>
      <c r="W50" s="454" t="str">
        <f>+V50</f>
        <v>Empresas Nacionales</v>
      </c>
      <c r="X50" s="245">
        <f>+VLOOKUP(A50,[2]Sheet1!$A$13:$D$744,4,FALSE)</f>
        <v>76</v>
      </c>
      <c r="Y50" s="245" t="str">
        <f>+VLOOKUP(X50,bd_lista!$A$3:$C$590,3,FALSE)</f>
        <v>Ministerio de Minería y Metalurgia</v>
      </c>
      <c r="Z50" s="306">
        <f>+X50</f>
        <v>76</v>
      </c>
      <c r="AA50" s="336" t="str">
        <f>+Y50</f>
        <v>Ministerio de Minería y Metalurgia</v>
      </c>
    </row>
    <row r="51" spans="1:27" ht="15" customHeight="1">
      <c r="A51" s="32">
        <v>573</v>
      </c>
      <c r="B51" s="453"/>
      <c r="C51" s="350" t="str">
        <f>+VLOOKUP(A51,bd_lista!$A$3:$C$590,3,FALSE)</f>
        <v>Empresa Siderúrgica del Mutún</v>
      </c>
      <c r="D51" s="457"/>
      <c r="E51" s="247" t="s">
        <v>1312</v>
      </c>
      <c r="F51" s="248">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172346002</v>
      </c>
      <c r="G51" s="248">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1880777.8</v>
      </c>
      <c r="H51" s="248">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48">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0</v>
      </c>
      <c r="J51" s="248">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48">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48">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48">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8">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8">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8">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8">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8">
        <f ca="1">+SUM(F51:Q51)</f>
        <v>174226779.80000001</v>
      </c>
      <c r="S51" s="268">
        <f ca="1">+R50+R51</f>
        <v>202837073.15000001</v>
      </c>
      <c r="T51" s="248">
        <f ca="1">+S51</f>
        <v>202837073.15000001</v>
      </c>
      <c r="U51" s="247">
        <f>+IF(E51="Débitos",1,2)</f>
        <v>2</v>
      </c>
      <c r="V51" s="350" t="str">
        <f>+VLOOKUP(A51,bd_lista!$A$3:$E$590,5,FALSE)</f>
        <v>Empresas Nacionales</v>
      </c>
      <c r="W51" s="455"/>
      <c r="X51" s="245">
        <f>+VLOOKUP(A51,[2]Sheet1!$A$13:$D$744,4,FALSE)</f>
        <v>76</v>
      </c>
      <c r="Y51" s="245" t="str">
        <f>+VLOOKUP(X51,bd_lista!$A$3:$C$590,3,FALSE)</f>
        <v>Ministerio de Minería y Metalurgia</v>
      </c>
      <c r="Z51" s="304"/>
      <c r="AA51" s="338"/>
    </row>
    <row r="52" spans="1:27" ht="15" customHeight="1">
      <c r="A52" s="255">
        <v>514</v>
      </c>
      <c r="B52" s="452">
        <f>+A52</f>
        <v>514</v>
      </c>
      <c r="C52" s="250" t="str">
        <f>+VLOOKUP(A52,bd_lista!$A$3:$C$590,3,FALSE)</f>
        <v>Empresa Nacional de Electricidad</v>
      </c>
      <c r="D52" s="456" t="str">
        <f>+C52</f>
        <v>Empresa Nacional de Electricidad</v>
      </c>
      <c r="E52" s="245" t="s">
        <v>1311</v>
      </c>
      <c r="F52" s="246">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50.01</v>
      </c>
      <c r="G52" s="246">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46">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6">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6">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46">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6">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6">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6">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6">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6">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6">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6">
        <f ca="1">+SUM(F52:Q52)</f>
        <v>50.01</v>
      </c>
      <c r="S52" s="269"/>
      <c r="T52" s="246">
        <f ca="1">+T53</f>
        <v>23735740.900000002</v>
      </c>
      <c r="U52" s="245">
        <f>+IF(E52="Débitos",1,2)</f>
        <v>1</v>
      </c>
      <c r="V52" s="350" t="str">
        <f>+VLOOKUP(A52,bd_lista!$A$3:$E$590,5,FALSE)</f>
        <v>Empresas Nacionales</v>
      </c>
      <c r="W52" s="454" t="str">
        <f>+V52</f>
        <v>Empresas Nacionales</v>
      </c>
      <c r="X52" s="245">
        <v>78</v>
      </c>
      <c r="Y52" s="245" t="str">
        <f>+VLOOKUP(X52,bd_lista!$A$3:$C$590,3,FALSE)</f>
        <v>Ministerio de Hidrocarburos y Energías</v>
      </c>
      <c r="Z52" s="306">
        <f>+X52</f>
        <v>78</v>
      </c>
      <c r="AA52" s="336" t="str">
        <f>+Y52</f>
        <v>Ministerio de Hidrocarburos y Energías</v>
      </c>
    </row>
    <row r="53" spans="1:27" ht="15" customHeight="1">
      <c r="A53" s="32">
        <v>514</v>
      </c>
      <c r="B53" s="453"/>
      <c r="C53" s="350" t="str">
        <f>+VLOOKUP(A53,bd_lista!$A$3:$C$590,3,FALSE)</f>
        <v>Empresa Nacional de Electricidad</v>
      </c>
      <c r="D53" s="457"/>
      <c r="E53" s="247" t="s">
        <v>1312</v>
      </c>
      <c r="F53" s="248">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22620994.199999999</v>
      </c>
      <c r="G53" s="248">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1114696.69</v>
      </c>
      <c r="H53" s="248">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48">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48">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48">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0</v>
      </c>
      <c r="L53" s="248">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48">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8">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8">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8">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8">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8">
        <f ca="1">+SUM(F53:Q53)</f>
        <v>23735690.890000001</v>
      </c>
      <c r="S53" s="268">
        <f ca="1">+R52+R53</f>
        <v>23735740.900000002</v>
      </c>
      <c r="T53" s="248">
        <f ca="1">+S53</f>
        <v>23735740.900000002</v>
      </c>
      <c r="U53" s="247">
        <f>+IF(E53="Débitos",1,2)</f>
        <v>2</v>
      </c>
      <c r="V53" s="350" t="str">
        <f>+VLOOKUP(A53,bd_lista!$A$3:$E$590,5,FALSE)</f>
        <v>Empresas Nacionales</v>
      </c>
      <c r="W53" s="455"/>
      <c r="X53" s="245">
        <v>78</v>
      </c>
      <c r="Y53" s="245" t="str">
        <f>+VLOOKUP(X53,bd_lista!$A$3:$C$590,3,FALSE)</f>
        <v>Ministerio de Hidrocarburos y Energías</v>
      </c>
      <c r="Z53" s="304"/>
      <c r="AA53" s="338"/>
    </row>
    <row r="54" spans="1:27" customFormat="1" ht="15" customHeight="1">
      <c r="A54" s="255">
        <v>597</v>
      </c>
      <c r="B54" s="452">
        <f>+A54</f>
        <v>597</v>
      </c>
      <c r="C54" s="250" t="str">
        <f>+VLOOKUP(A54,bd_lista!$A$3:$C$590,3,FALSE)</f>
        <v>Empresa Pública Nacional Estratégica de Yacimientos de Litio Bolivianos</v>
      </c>
      <c r="D54" s="456" t="str">
        <f>+C54</f>
        <v>Empresa Pública Nacional Estratégica de Yacimientos de Litio Bolivianos</v>
      </c>
      <c r="E54" s="250" t="s">
        <v>1311</v>
      </c>
      <c r="F54" s="246">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6">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700</v>
      </c>
      <c r="H54" s="246">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6">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6">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6">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6">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6">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6">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6">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6">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6">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6">
        <f ca="1">+SUM(F54:Q54)</f>
        <v>700</v>
      </c>
      <c r="S54" s="269"/>
      <c r="T54" s="246">
        <f ca="1">+T55</f>
        <v>10864862.33</v>
      </c>
      <c r="U54" s="245">
        <f>+IF(E54="Débitos",1,2)</f>
        <v>1</v>
      </c>
      <c r="V54" s="350" t="str">
        <f>+VLOOKUP(A54,bd_lista!$A$3:$E$590,5,FALSE)</f>
        <v>Empresas Nacionales</v>
      </c>
      <c r="W54" s="454" t="str">
        <f>+V54</f>
        <v>Empresas Nacionales</v>
      </c>
      <c r="X54" s="245">
        <v>78</v>
      </c>
      <c r="Y54" s="245" t="str">
        <f>+VLOOKUP(X54,bd_lista!$A$3:$C$590,3,FALSE)</f>
        <v>Ministerio de Hidrocarburos y Energías</v>
      </c>
      <c r="Z54" s="306">
        <f>+X54</f>
        <v>78</v>
      </c>
      <c r="AA54" s="336" t="str">
        <f>+Y54</f>
        <v>Ministerio de Hidrocarburos y Energías</v>
      </c>
    </row>
    <row r="55" spans="1:27" customFormat="1" ht="15" customHeight="1">
      <c r="A55" s="32">
        <v>597</v>
      </c>
      <c r="B55" s="453"/>
      <c r="C55" s="350" t="str">
        <f>+VLOOKUP(A55,bd_lista!$A$3:$C$590,3,FALSE)</f>
        <v>Empresa Pública Nacional Estratégica de Yacimientos de Litio Bolivianos</v>
      </c>
      <c r="D55" s="457"/>
      <c r="E55" s="350" t="s">
        <v>1312</v>
      </c>
      <c r="F55" s="248">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48">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10864162.33</v>
      </c>
      <c r="H55" s="248">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48">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8">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48">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8">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48">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8">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8">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8">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8">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8">
        <f ca="1">+SUM(F55:Q55)</f>
        <v>10864162.33</v>
      </c>
      <c r="S55" s="268">
        <f ca="1">+R54+R55</f>
        <v>10864862.33</v>
      </c>
      <c r="T55" s="248">
        <f ca="1">+S55</f>
        <v>10864862.33</v>
      </c>
      <c r="U55" s="247">
        <f>+IF(E55="Débitos",1,2)</f>
        <v>2</v>
      </c>
      <c r="V55" s="350" t="str">
        <f>+VLOOKUP(A55,bd_lista!$A$3:$E$590,5,FALSE)</f>
        <v>Empresas Nacionales</v>
      </c>
      <c r="W55" s="455"/>
      <c r="X55" s="245">
        <v>78</v>
      </c>
      <c r="Y55" s="245" t="str">
        <f>+VLOOKUP(X55,bd_lista!$A$3:$C$590,3,FALSE)</f>
        <v>Ministerio de Hidrocarburos y Energías</v>
      </c>
      <c r="Z55" s="304"/>
      <c r="AA55" s="338"/>
    </row>
    <row r="56" spans="1:27" customFormat="1" ht="15" customHeight="1">
      <c r="A56" s="32">
        <v>572</v>
      </c>
      <c r="B56" s="452">
        <f>+A56</f>
        <v>572</v>
      </c>
      <c r="C56" s="250" t="str">
        <f>+VLOOKUP(A56,bd_lista!$A$3:$C$590,3,FALSE)</f>
        <v>Empresa de Apoyo a la Producción de Alimentos</v>
      </c>
      <c r="D56" s="456" t="str">
        <f>+C56</f>
        <v>Empresa de Apoyo a la Producción de Alimentos</v>
      </c>
      <c r="E56" s="250" t="s">
        <v>1311</v>
      </c>
      <c r="F56" s="246">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6">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6">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6">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6">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6">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6">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6">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6">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6">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6">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6">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6">
        <f ca="1">+SUM(F56:Q56)</f>
        <v>0</v>
      </c>
      <c r="S56" s="269"/>
      <c r="T56" s="246">
        <f ca="1">+T57</f>
        <v>8160295.2899999991</v>
      </c>
      <c r="U56" s="245">
        <f>+IF(E56="Débitos",1,2)</f>
        <v>1</v>
      </c>
      <c r="V56" s="350" t="str">
        <f>+VLOOKUP(A56,bd_lista!$A$3:$E$590,5,FALSE)</f>
        <v>Empresas Nacionales</v>
      </c>
      <c r="W56" s="454" t="str">
        <f>+V56</f>
        <v>Empresas Nacionales</v>
      </c>
      <c r="X56" s="245">
        <f>+VLOOKUP(A56,[2]Sheet1!$A$13:$D$744,4,FALSE)</f>
        <v>41</v>
      </c>
      <c r="Y56" s="245" t="str">
        <f>+VLOOKUP(X56,bd_lista!$A$3:$C$590,3,FALSE)</f>
        <v>Ministerio de Desarrollo Productivo y Economía Plural</v>
      </c>
      <c r="Z56" s="306">
        <f>+X56</f>
        <v>41</v>
      </c>
      <c r="AA56" s="336" t="str">
        <f>+Y56</f>
        <v>Ministerio de Desarrollo Productivo y Economía Plural</v>
      </c>
    </row>
    <row r="57" spans="1:27" customFormat="1" ht="15" customHeight="1">
      <c r="A57" s="32">
        <v>572</v>
      </c>
      <c r="B57" s="453"/>
      <c r="C57" s="350" t="str">
        <f>+VLOOKUP(A57,bd_lista!$A$3:$C$590,3,FALSE)</f>
        <v>Empresa de Apoyo a la Producción de Alimentos</v>
      </c>
      <c r="D57" s="457"/>
      <c r="E57" s="350" t="s">
        <v>1312</v>
      </c>
      <c r="F57" s="248">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8">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8160295.2899999991</v>
      </c>
      <c r="H57" s="248">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8">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8">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48">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8">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48">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8">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8">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8">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8">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8">
        <f ca="1">+SUM(F57:Q57)</f>
        <v>8160295.2899999991</v>
      </c>
      <c r="S57" s="268">
        <f ca="1">+R56+R57</f>
        <v>8160295.2899999991</v>
      </c>
      <c r="T57" s="248">
        <f ca="1">+S57</f>
        <v>8160295.2899999991</v>
      </c>
      <c r="U57" s="247">
        <f>+IF(E57="Débitos",1,2)</f>
        <v>2</v>
      </c>
      <c r="V57" s="350" t="str">
        <f>+VLOOKUP(A57,bd_lista!$A$3:$E$590,5,FALSE)</f>
        <v>Empresas Nacionales</v>
      </c>
      <c r="W57" s="455"/>
      <c r="X57" s="245">
        <f>+VLOOKUP(A57,[2]Sheet1!$A$13:$D$744,4,FALSE)</f>
        <v>41</v>
      </c>
      <c r="Y57" s="245" t="str">
        <f>+VLOOKUP(X57,bd_lista!$A$3:$C$590,3,FALSE)</f>
        <v>Ministerio de Desarrollo Productivo y Economía Plural</v>
      </c>
      <c r="Z57" s="304"/>
      <c r="AA57" s="338"/>
    </row>
    <row r="58" spans="1:27" customFormat="1" ht="15" customHeight="1">
      <c r="A58" s="32">
        <v>586</v>
      </c>
      <c r="B58" s="452">
        <f>+A58</f>
        <v>586</v>
      </c>
      <c r="C58" s="250" t="str">
        <f>+VLOOKUP(A58,bd_lista!$A$3:$C$590,3,FALSE)</f>
        <v>Empresa Azucarera San Buenaventura</v>
      </c>
      <c r="D58" s="456" t="str">
        <f>+C58</f>
        <v>Empresa Azucarera San Buenaventura</v>
      </c>
      <c r="E58" s="250" t="s">
        <v>1311</v>
      </c>
      <c r="F58" s="246">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246">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246">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6">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6">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6">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6">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46">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6">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6">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6">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6">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6">
        <f ca="1">+SUM(F58:Q58)</f>
        <v>0</v>
      </c>
      <c r="S58" s="269"/>
      <c r="T58" s="246">
        <f ca="1">+T59</f>
        <v>4791701.95</v>
      </c>
      <c r="U58" s="245">
        <f>+IF(E58="Débitos",1,2)</f>
        <v>1</v>
      </c>
      <c r="V58" s="350" t="str">
        <f>+VLOOKUP(A58,bd_lista!$A$3:$E$590,5,FALSE)</f>
        <v>Empresas Nacionales</v>
      </c>
      <c r="W58" s="454" t="str">
        <f>+V58</f>
        <v>Empresas Nacionales</v>
      </c>
      <c r="X58" s="245">
        <f>+VLOOKUP(A58,[2]Sheet1!$A$13:$D$744,4,FALSE)</f>
        <v>41</v>
      </c>
      <c r="Y58" s="245" t="str">
        <f>+VLOOKUP(X58,bd_lista!$A$3:$C$590,3,FALSE)</f>
        <v>Ministerio de Desarrollo Productivo y Economía Plural</v>
      </c>
      <c r="Z58" s="306">
        <f>+X58</f>
        <v>41</v>
      </c>
      <c r="AA58" s="336" t="str">
        <f>+Y58</f>
        <v>Ministerio de Desarrollo Productivo y Economía Plural</v>
      </c>
    </row>
    <row r="59" spans="1:27" customFormat="1" ht="15" customHeight="1">
      <c r="A59" s="32">
        <v>586</v>
      </c>
      <c r="B59" s="453"/>
      <c r="C59" s="350" t="str">
        <f>+VLOOKUP(A59,bd_lista!$A$3:$C$590,3,FALSE)</f>
        <v>Empresa Azucarera San Buenaventura</v>
      </c>
      <c r="D59" s="457"/>
      <c r="E59" s="350" t="s">
        <v>1312</v>
      </c>
      <c r="F59" s="248">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0</v>
      </c>
      <c r="G59" s="248">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4791701.95</v>
      </c>
      <c r="H59" s="248">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248">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0</v>
      </c>
      <c r="J59" s="248">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48">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48">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8">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8">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8">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8">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8">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8">
        <f ca="1">+SUM(F59:Q59)</f>
        <v>4791701.95</v>
      </c>
      <c r="S59" s="268">
        <f ca="1">+R58+R59</f>
        <v>4791701.95</v>
      </c>
      <c r="T59" s="248">
        <f ca="1">+S59</f>
        <v>4791701.95</v>
      </c>
      <c r="U59" s="247">
        <f>+IF(E59="Débitos",1,2)</f>
        <v>2</v>
      </c>
      <c r="V59" s="350" t="str">
        <f>+VLOOKUP(A59,bd_lista!$A$3:$E$590,5,FALSE)</f>
        <v>Empresas Nacionales</v>
      </c>
      <c r="W59" s="455"/>
      <c r="X59" s="245">
        <f>+VLOOKUP(A59,[2]Sheet1!$A$13:$D$744,4,FALSE)</f>
        <v>41</v>
      </c>
      <c r="Y59" s="245" t="str">
        <f>+VLOOKUP(X59,bd_lista!$A$3:$C$590,3,FALSE)</f>
        <v>Ministerio de Desarrollo Productivo y Economía Plural</v>
      </c>
      <c r="Z59" s="304"/>
      <c r="AA59" s="338"/>
    </row>
    <row r="60" spans="1:27" ht="15" customHeight="1">
      <c r="A60" s="32">
        <v>578</v>
      </c>
      <c r="B60" s="452">
        <f>+A60</f>
        <v>578</v>
      </c>
      <c r="C60" s="250" t="str">
        <f>+VLOOKUP(A60,bd_lista!$A$3:$C$590,3,FALSE)</f>
        <v>Boliviana de Aviación</v>
      </c>
      <c r="D60" s="456" t="str">
        <f>+C60</f>
        <v>Boliviana de Aviación</v>
      </c>
      <c r="E60" s="250" t="s">
        <v>1311</v>
      </c>
      <c r="F60" s="246">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6">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3297438.29</v>
      </c>
      <c r="H60" s="246">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6">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246">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6">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6">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6">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6">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6">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6">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6">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6">
        <f ca="1">+SUM(F60:Q60)</f>
        <v>3297438.29</v>
      </c>
      <c r="S60" s="269"/>
      <c r="T60" s="246">
        <f ca="1">+T61</f>
        <v>3383595.07</v>
      </c>
      <c r="U60" s="245">
        <f>+IF(E60="Débitos",1,2)</f>
        <v>1</v>
      </c>
      <c r="V60" s="350" t="str">
        <f>+VLOOKUP(A60,bd_lista!$A$3:$E$590,5,FALSE)</f>
        <v>Empresas Nacionales</v>
      </c>
      <c r="W60" s="454" t="str">
        <f>+V60</f>
        <v>Empresas Nacionales</v>
      </c>
      <c r="X60" s="245">
        <f>+VLOOKUP(A60,[2]Sheet1!$A$13:$D$744,4,FALSE)</f>
        <v>81</v>
      </c>
      <c r="Y60" s="245" t="str">
        <f>+VLOOKUP(X60,bd_lista!$A$3:$C$590,3,FALSE)</f>
        <v>Ministerio de Obras Públicas, Servicios y Vivienda</v>
      </c>
      <c r="Z60" s="306">
        <f>+X60</f>
        <v>81</v>
      </c>
      <c r="AA60" s="336" t="str">
        <f>+Y60</f>
        <v>Ministerio de Obras Públicas, Servicios y Vivienda</v>
      </c>
    </row>
    <row r="61" spans="1:27" ht="15" customHeight="1">
      <c r="A61" s="32">
        <v>578</v>
      </c>
      <c r="B61" s="453"/>
      <c r="C61" s="350" t="str">
        <f>+VLOOKUP(A61,bd_lista!$A$3:$C$590,3,FALSE)</f>
        <v>Boliviana de Aviación</v>
      </c>
      <c r="D61" s="457"/>
      <c r="E61" s="350" t="s">
        <v>1312</v>
      </c>
      <c r="F61" s="248">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48">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86156.78</v>
      </c>
      <c r="H61" s="248">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48">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248">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48">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8">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48">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8">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8">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8">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8">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8">
        <f ca="1">+SUM(F61:Q61)</f>
        <v>86156.78</v>
      </c>
      <c r="S61" s="268">
        <f ca="1">+R60+R61</f>
        <v>3383595.07</v>
      </c>
      <c r="T61" s="248">
        <f ca="1">+S61</f>
        <v>3383595.07</v>
      </c>
      <c r="U61" s="247">
        <f>+IF(E61="Débitos",1,2)</f>
        <v>2</v>
      </c>
      <c r="V61" s="350" t="str">
        <f>+VLOOKUP(A61,bd_lista!$A$3:$E$590,5,FALSE)</f>
        <v>Empresas Nacionales</v>
      </c>
      <c r="W61" s="455"/>
      <c r="X61" s="245">
        <f>+VLOOKUP(A61,[2]Sheet1!$A$13:$D$744,4,FALSE)</f>
        <v>81</v>
      </c>
      <c r="Y61" s="245" t="str">
        <f>+VLOOKUP(X61,bd_lista!$A$3:$C$590,3,FALSE)</f>
        <v>Ministerio de Obras Públicas, Servicios y Vivienda</v>
      </c>
      <c r="Z61" s="304"/>
      <c r="AA61" s="338"/>
    </row>
    <row r="62" spans="1:27" customFormat="1" ht="15" customHeight="1">
      <c r="A62" s="255">
        <v>585</v>
      </c>
      <c r="B62" s="452">
        <f>+A62</f>
        <v>585</v>
      </c>
      <c r="C62" s="250" t="str">
        <f>+VLOOKUP(A62,bd_lista!$A$3:$C$590,3,FALSE)</f>
        <v>Agencia Boliviana Espacial</v>
      </c>
      <c r="D62" s="456" t="str">
        <f>+C62</f>
        <v>Agencia Boliviana Espacial</v>
      </c>
      <c r="E62" s="250" t="s">
        <v>1311</v>
      </c>
      <c r="F62" s="246">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246">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6">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246">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46">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46">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6">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46">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6">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6">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6">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6">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6">
        <f ca="1">+SUM(F62:Q62)</f>
        <v>0</v>
      </c>
      <c r="S62" s="269"/>
      <c r="T62" s="246">
        <f ca="1">+T63</f>
        <v>3183523.63</v>
      </c>
      <c r="U62" s="245">
        <f>+IF(E62="Débitos",1,2)</f>
        <v>1</v>
      </c>
      <c r="V62" s="350" t="str">
        <f>+VLOOKUP(A62,bd_lista!$A$3:$E$590,5,FALSE)</f>
        <v>Empresas Nacionales</v>
      </c>
      <c r="W62" s="454" t="str">
        <f>+V62</f>
        <v>Empresas Nacionales</v>
      </c>
      <c r="X62" s="245">
        <f>+VLOOKUP(A62,[2]Sheet1!$A$13:$D$744,4,FALSE)</f>
        <v>81</v>
      </c>
      <c r="Y62" s="245" t="str">
        <f>+VLOOKUP(X62,bd_lista!$A$3:$C$590,3,FALSE)</f>
        <v>Ministerio de Obras Públicas, Servicios y Vivienda</v>
      </c>
      <c r="Z62" s="306">
        <f>+X62</f>
        <v>81</v>
      </c>
      <c r="AA62" s="336" t="str">
        <f>+Y62</f>
        <v>Ministerio de Obras Públicas, Servicios y Vivienda</v>
      </c>
    </row>
    <row r="63" spans="1:27" customFormat="1" ht="15" customHeight="1">
      <c r="A63" s="32">
        <v>585</v>
      </c>
      <c r="B63" s="453"/>
      <c r="C63" s="350" t="str">
        <f>+VLOOKUP(A63,bd_lista!$A$3:$C$590,3,FALSE)</f>
        <v>Agencia Boliviana Espacial</v>
      </c>
      <c r="D63" s="457"/>
      <c r="E63" s="350" t="s">
        <v>1312</v>
      </c>
      <c r="F63" s="248">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0</v>
      </c>
      <c r="G63" s="248">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3183523.63</v>
      </c>
      <c r="H63" s="248">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0</v>
      </c>
      <c r="I63" s="248">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48">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248">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48">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248">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48">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8">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8">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8">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8">
        <f ca="1">+SUM(F63:Q63)</f>
        <v>3183523.63</v>
      </c>
      <c r="S63" s="268">
        <f ca="1">+R62+R63</f>
        <v>3183523.63</v>
      </c>
      <c r="T63" s="248">
        <f ca="1">+S63</f>
        <v>3183523.63</v>
      </c>
      <c r="U63" s="247">
        <f>+IF(E63="Débitos",1,2)</f>
        <v>2</v>
      </c>
      <c r="V63" s="350" t="str">
        <f>+VLOOKUP(A63,bd_lista!$A$3:$E$590,5,FALSE)</f>
        <v>Empresas Nacionales</v>
      </c>
      <c r="W63" s="455"/>
      <c r="X63" s="245">
        <f>+VLOOKUP(A63,[2]Sheet1!$A$13:$D$744,4,FALSE)</f>
        <v>81</v>
      </c>
      <c r="Y63" s="245" t="str">
        <f>+VLOOKUP(X63,bd_lista!$A$3:$C$590,3,FALSE)</f>
        <v>Ministerio de Obras Públicas, Servicios y Vivienda</v>
      </c>
      <c r="Z63" s="304"/>
      <c r="AA63" s="338"/>
    </row>
    <row r="64" spans="1:27" customFormat="1" ht="15" customHeight="1">
      <c r="A64" s="32">
        <v>548</v>
      </c>
      <c r="B64" s="452">
        <f>+A64</f>
        <v>548</v>
      </c>
      <c r="C64" s="250" t="str">
        <f>+VLOOKUP(A64,bd_lista!$A$3:$C$590,3,FALSE)</f>
        <v>Corporación de las Fuerzas Armadas p/ el Des. Nacional</v>
      </c>
      <c r="D64" s="456" t="str">
        <f>+C64</f>
        <v>Corporación de las Fuerzas Armadas p/ el Des. Nacional</v>
      </c>
      <c r="E64" s="250" t="s">
        <v>1311</v>
      </c>
      <c r="F64" s="246">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46">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6">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6">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6">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46">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6">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6">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6">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6">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6">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6">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6">
        <f ca="1">+SUM(F64:Q64)</f>
        <v>0</v>
      </c>
      <c r="S64" s="269"/>
      <c r="T64" s="246">
        <f ca="1">+T65</f>
        <v>3001847</v>
      </c>
      <c r="U64" s="245">
        <f>+IF(E64="Débitos",1,2)</f>
        <v>1</v>
      </c>
      <c r="V64" s="350" t="str">
        <f>+VLOOKUP(A64,bd_lista!$A$3:$E$590,5,FALSE)</f>
        <v>Empresas Nacionales</v>
      </c>
      <c r="W64" s="454" t="str">
        <f>+V64</f>
        <v>Empresas Nacionales</v>
      </c>
      <c r="X64" s="245">
        <f>+VLOOKUP(A64,[2]Sheet1!$A$13:$D$744,4,FALSE)</f>
        <v>20</v>
      </c>
      <c r="Y64" s="245" t="str">
        <f>+VLOOKUP(X64,bd_lista!$A$3:$C$590,3,FALSE)</f>
        <v>Ministerio de Defensa</v>
      </c>
      <c r="Z64" s="306">
        <f>+X64</f>
        <v>20</v>
      </c>
      <c r="AA64" s="336" t="str">
        <f>+Y64</f>
        <v>Ministerio de Defensa</v>
      </c>
    </row>
    <row r="65" spans="1:27" customFormat="1" ht="15" customHeight="1">
      <c r="A65" s="32">
        <v>548</v>
      </c>
      <c r="B65" s="453"/>
      <c r="C65" s="350" t="str">
        <f>+VLOOKUP(A65,bd_lista!$A$3:$C$590,3,FALSE)</f>
        <v>Corporación de las Fuerzas Armadas p/ el Des. Nacional</v>
      </c>
      <c r="D65" s="457"/>
      <c r="E65" s="350" t="s">
        <v>1312</v>
      </c>
      <c r="F65" s="248">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48">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3001847</v>
      </c>
      <c r="H65" s="248">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48">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48">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48">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48">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8">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48">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8">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8">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8">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8">
        <f ca="1">+SUM(F65:Q65)</f>
        <v>3001847</v>
      </c>
      <c r="S65" s="268">
        <f ca="1">+R64+R65</f>
        <v>3001847</v>
      </c>
      <c r="T65" s="248">
        <f ca="1">+S65</f>
        <v>3001847</v>
      </c>
      <c r="U65" s="247">
        <f>+IF(E65="Débitos",1,2)</f>
        <v>2</v>
      </c>
      <c r="V65" s="350" t="str">
        <f>+VLOOKUP(A65,bd_lista!$A$3:$E$590,5,FALSE)</f>
        <v>Empresas Nacionales</v>
      </c>
      <c r="W65" s="455"/>
      <c r="X65" s="245">
        <f>+VLOOKUP(A65,[2]Sheet1!$A$13:$D$744,4,FALSE)</f>
        <v>20</v>
      </c>
      <c r="Y65" s="245" t="str">
        <f>+VLOOKUP(X65,bd_lista!$A$3:$C$590,3,FALSE)</f>
        <v>Ministerio de Defensa</v>
      </c>
      <c r="Z65" s="304"/>
      <c r="AA65" s="338"/>
    </row>
    <row r="66" spans="1:27" customFormat="1" ht="15" customHeight="1">
      <c r="A66" s="256">
        <v>587</v>
      </c>
      <c r="B66" s="452">
        <f>+A66</f>
        <v>587</v>
      </c>
      <c r="C66" s="250" t="str">
        <f>+VLOOKUP(A66,bd_lista!$A$3:$C$590,3,FALSE)</f>
        <v>Empresa Estratégica Boliviana de Construcción y Conservación de Infraestructura Civil</v>
      </c>
      <c r="D66" s="456" t="str">
        <f>+C66</f>
        <v>Empresa Estratégica Boliviana de Construcción y Conservación de Infraestructura Civil</v>
      </c>
      <c r="E66" s="245" t="s">
        <v>1311</v>
      </c>
      <c r="F66" s="246">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6">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6">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6">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6">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6">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6">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6">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6">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6">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6">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6">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6">
        <f ca="1">+SUM(F66:Q66)</f>
        <v>0</v>
      </c>
      <c r="S66" s="269"/>
      <c r="T66" s="246">
        <f ca="1">+T67</f>
        <v>2398238.12</v>
      </c>
      <c r="U66" s="245">
        <f>+IF(E66="Débitos",1,2)</f>
        <v>1</v>
      </c>
      <c r="V66" s="350" t="str">
        <f>+VLOOKUP(A66,bd_lista!$A$3:$E$590,5,FALSE)</f>
        <v>Empresas Nacionales</v>
      </c>
      <c r="W66" s="454" t="str">
        <f>+V66</f>
        <v>Empresas Nacionales</v>
      </c>
      <c r="X66" s="245">
        <f>+VLOOKUP(A66,[2]Sheet1!$A$13:$D$744,4,FALSE)</f>
        <v>81</v>
      </c>
      <c r="Y66" s="245" t="str">
        <f>+VLOOKUP(X66,bd_lista!$A$3:$C$590,3,FALSE)</f>
        <v>Ministerio de Obras Públicas, Servicios y Vivienda</v>
      </c>
      <c r="Z66" s="306">
        <f>+X66</f>
        <v>81</v>
      </c>
      <c r="AA66" s="336" t="str">
        <f>+Y66</f>
        <v>Ministerio de Obras Públicas, Servicios y Vivienda</v>
      </c>
    </row>
    <row r="67" spans="1:27" customFormat="1" ht="15" customHeight="1">
      <c r="A67" s="256">
        <v>587</v>
      </c>
      <c r="B67" s="453"/>
      <c r="C67" s="350" t="str">
        <f>+VLOOKUP(A67,bd_lista!$A$3:$C$590,3,FALSE)</f>
        <v>Empresa Estratégica Boliviana de Construcción y Conservación de Infraestructura Civil</v>
      </c>
      <c r="D67" s="457"/>
      <c r="E67" s="247" t="s">
        <v>1312</v>
      </c>
      <c r="F67" s="248">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3668.2400000000002</v>
      </c>
      <c r="G67" s="248">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2394569.88</v>
      </c>
      <c r="H67" s="248">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48">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8">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8">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8">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8">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8">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8">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8">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8">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8">
        <f ca="1">+SUM(F67:Q67)</f>
        <v>2398238.12</v>
      </c>
      <c r="S67" s="268">
        <f ca="1">+R66+R67</f>
        <v>2398238.12</v>
      </c>
      <c r="T67" s="248">
        <f ca="1">+S67</f>
        <v>2398238.12</v>
      </c>
      <c r="U67" s="247">
        <f>+IF(E67="Débitos",1,2)</f>
        <v>2</v>
      </c>
      <c r="V67" s="350" t="str">
        <f>+VLOOKUP(A67,bd_lista!$A$3:$E$590,5,FALSE)</f>
        <v>Empresas Nacionales</v>
      </c>
      <c r="W67" s="455"/>
      <c r="X67" s="245">
        <f>+VLOOKUP(A67,[2]Sheet1!$A$13:$D$744,4,FALSE)</f>
        <v>81</v>
      </c>
      <c r="Y67" s="245" t="str">
        <f>+VLOOKUP(X67,bd_lista!$A$3:$C$590,3,FALSE)</f>
        <v>Ministerio de Obras Públicas, Servicios y Vivienda</v>
      </c>
      <c r="Z67" s="304"/>
      <c r="AA67" s="338"/>
    </row>
    <row r="68" spans="1:27" ht="15" customHeight="1">
      <c r="A68" s="32">
        <v>598</v>
      </c>
      <c r="B68" s="452">
        <f>+A68</f>
        <v>598</v>
      </c>
      <c r="C68" s="250" t="str">
        <f>+VLOOKUP(A68,bd_lista!$A$3:$C$590,3,FALSE)</f>
        <v>Empresa Pública "Editorial del Estado Plurinacional de Bolivia"</v>
      </c>
      <c r="D68" s="456" t="str">
        <f>+C68</f>
        <v>Empresa Pública "Editorial del Estado Plurinacional de Bolivia"</v>
      </c>
      <c r="E68" s="250" t="s">
        <v>1311</v>
      </c>
      <c r="F68" s="246">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6">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2213270.59</v>
      </c>
      <c r="H68" s="246">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6">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6">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6">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6">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6">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6">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6">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6">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6">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6">
        <f ca="1">+SUM(F68:Q68)</f>
        <v>2213270.59</v>
      </c>
      <c r="S68" s="269"/>
      <c r="T68" s="246">
        <f ca="1">+T69</f>
        <v>2215270.59</v>
      </c>
      <c r="U68" s="245">
        <f>+IF(E68="Débitos",1,2)</f>
        <v>1</v>
      </c>
      <c r="V68" s="350" t="str">
        <f>+VLOOKUP(A68,bd_lista!$A$3:$E$590,5,FALSE)</f>
        <v>Empresas Nacionales</v>
      </c>
      <c r="W68" s="454" t="str">
        <f>+V68</f>
        <v>Empresas Nacionales</v>
      </c>
      <c r="X68" s="245">
        <v>25</v>
      </c>
      <c r="Y68" s="245" t="str">
        <f>+VLOOKUP(X68,bd_lista!$A$3:$C$590,3,FALSE)</f>
        <v>Ministerio de la Presidencia</v>
      </c>
      <c r="Z68" s="306">
        <f>+X68</f>
        <v>25</v>
      </c>
      <c r="AA68" s="336" t="str">
        <f>+Y68</f>
        <v>Ministerio de la Presidencia</v>
      </c>
    </row>
    <row r="69" spans="1:27" ht="15" customHeight="1">
      <c r="A69" s="32">
        <v>598</v>
      </c>
      <c r="B69" s="453"/>
      <c r="C69" s="350" t="str">
        <f>+VLOOKUP(A69,bd_lista!$A$3:$C$590,3,FALSE)</f>
        <v>Empresa Pública "Editorial del Estado Plurinacional de Bolivia"</v>
      </c>
      <c r="D69" s="457"/>
      <c r="E69" s="350" t="s">
        <v>1312</v>
      </c>
      <c r="F69" s="248">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8">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2000</v>
      </c>
      <c r="H69" s="248">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48">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48">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48">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8">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8">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8">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8">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8">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8">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8">
        <f ca="1">+SUM(F69:Q69)</f>
        <v>2000</v>
      </c>
      <c r="S69" s="268">
        <f ca="1">+R68+R69</f>
        <v>2215270.59</v>
      </c>
      <c r="T69" s="248">
        <f ca="1">+S69</f>
        <v>2215270.59</v>
      </c>
      <c r="U69" s="247">
        <f>+IF(E69="Débitos",1,2)</f>
        <v>2</v>
      </c>
      <c r="V69" s="350" t="str">
        <f>+VLOOKUP(A69,bd_lista!$A$3:$E$590,5,FALSE)</f>
        <v>Empresas Nacionales</v>
      </c>
      <c r="W69" s="455"/>
      <c r="X69" s="245">
        <v>25</v>
      </c>
      <c r="Y69" s="245" t="str">
        <f>+VLOOKUP(X69,bd_lista!$A$3:$C$590,3,FALSE)</f>
        <v>Ministerio de la Presidencia</v>
      </c>
      <c r="Z69" s="304"/>
      <c r="AA69" s="338"/>
    </row>
    <row r="70" spans="1:27" customFormat="1" ht="15" hidden="1" customHeight="1">
      <c r="A70" s="255">
        <v>525</v>
      </c>
      <c r="B70" s="452">
        <f>+A70</f>
        <v>525</v>
      </c>
      <c r="C70" s="250" t="str">
        <f>+VLOOKUP(A70,bd_lista!$A$3:$C$590,3,FALSE)</f>
        <v>Transportes Aéreos Bolivianos</v>
      </c>
      <c r="D70" s="456" t="str">
        <f>+C70</f>
        <v>Transportes Aéreos Bolivianos</v>
      </c>
      <c r="E70" s="250" t="s">
        <v>1311</v>
      </c>
      <c r="F70" s="246">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246">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246">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6">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46">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46">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6">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6">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6">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6">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6">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6">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6">
        <f ca="1">+SUM(F70:Q70)</f>
        <v>0</v>
      </c>
      <c r="S70" s="269"/>
      <c r="T70" s="246">
        <f ca="1">+T71</f>
        <v>0</v>
      </c>
      <c r="U70" s="245">
        <f>+IF(E70="Débitos",1,2)</f>
        <v>1</v>
      </c>
      <c r="V70" s="350" t="str">
        <f>+VLOOKUP(A70,bd_lista!$A$3:$E$590,5,FALSE)</f>
        <v>Empresas Nacionales</v>
      </c>
      <c r="W70" s="454" t="str">
        <f>+V70</f>
        <v>Empresas Nacionales</v>
      </c>
      <c r="X70" s="245">
        <f>+VLOOKUP(A70,[2]Sheet1!$A$13:$D$744,4,FALSE)</f>
        <v>20</v>
      </c>
      <c r="Y70" s="245" t="str">
        <f>+VLOOKUP(X70,bd_lista!$A$3:$C$590,3,FALSE)</f>
        <v>Ministerio de Defensa</v>
      </c>
      <c r="Z70" s="306">
        <f>+X70</f>
        <v>20</v>
      </c>
      <c r="AA70" s="307" t="str">
        <f>+Y70</f>
        <v>Ministerio de Defensa</v>
      </c>
    </row>
    <row r="71" spans="1:27" customFormat="1" ht="15" hidden="1" customHeight="1">
      <c r="A71" s="32">
        <v>525</v>
      </c>
      <c r="B71" s="453"/>
      <c r="C71" s="350" t="str">
        <f>+VLOOKUP(A71,bd_lista!$A$3:$C$590,3,FALSE)</f>
        <v>Transportes Aéreos Bolivianos</v>
      </c>
      <c r="D71" s="457"/>
      <c r="E71" s="350" t="s">
        <v>1312</v>
      </c>
      <c r="F71" s="248">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248">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48">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248">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48">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48">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8">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8">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8">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8">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8">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8">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8">
        <f ca="1">+SUM(F71:Q71)</f>
        <v>0</v>
      </c>
      <c r="S71" s="268">
        <f ca="1">+R70+R71</f>
        <v>0</v>
      </c>
      <c r="T71" s="248">
        <f ca="1">+S71</f>
        <v>0</v>
      </c>
      <c r="U71" s="247">
        <f>+IF(E71="Débitos",1,2)</f>
        <v>2</v>
      </c>
      <c r="V71" s="350" t="str">
        <f>+VLOOKUP(A71,bd_lista!$A$3:$E$590,5,FALSE)</f>
        <v>Empresas Nacionales</v>
      </c>
      <c r="W71" s="455"/>
      <c r="X71" s="245">
        <f>+VLOOKUP(A71,[2]Sheet1!$A$13:$D$744,4,FALSE)</f>
        <v>20</v>
      </c>
      <c r="Y71" s="245" t="str">
        <f>+VLOOKUP(X71,bd_lista!$A$3:$C$590,3,FALSE)</f>
        <v>Ministerio de Defensa</v>
      </c>
      <c r="Z71" s="304"/>
      <c r="AA71" s="305"/>
    </row>
    <row r="72" spans="1:27" ht="15" customHeight="1">
      <c r="A72" s="32">
        <v>576</v>
      </c>
      <c r="B72" s="452">
        <f>+A72</f>
        <v>576</v>
      </c>
      <c r="C72" s="250" t="str">
        <f>+VLOOKUP(A72,bd_lista!$A$3:$C$590,3,FALSE)</f>
        <v>Empresa Pública Nacional Estratégica Cartones de Bolivia</v>
      </c>
      <c r="D72" s="456" t="str">
        <f>+C72</f>
        <v>Empresa Pública Nacional Estratégica Cartones de Bolivia</v>
      </c>
      <c r="E72" s="250" t="s">
        <v>1311</v>
      </c>
      <c r="F72" s="246">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6">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6">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6">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6">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6">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6">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46">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6">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6">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6">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6">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6">
        <f ca="1">+SUM(F72:Q72)</f>
        <v>0</v>
      </c>
      <c r="S72" s="269"/>
      <c r="T72" s="246">
        <f ca="1">+T73</f>
        <v>1039170.88</v>
      </c>
      <c r="U72" s="245">
        <f>+IF(E72="Débitos",1,2)</f>
        <v>1</v>
      </c>
      <c r="V72" s="350" t="str">
        <f>+VLOOKUP(A72,bd_lista!$A$3:$E$590,5,FALSE)</f>
        <v>Empresas Nacionales</v>
      </c>
      <c r="W72" s="454" t="str">
        <f>+V72</f>
        <v>Empresas Nacionales</v>
      </c>
      <c r="X72" s="245">
        <f>+VLOOKUP(A72,[2]Sheet1!$A$13:$D$744,4,FALSE)</f>
        <v>41</v>
      </c>
      <c r="Y72" s="245" t="str">
        <f>+VLOOKUP(X72,bd_lista!$A$3:$C$590,3,FALSE)</f>
        <v>Ministerio de Desarrollo Productivo y Economía Plural</v>
      </c>
      <c r="Z72" s="306">
        <f>+X72</f>
        <v>41</v>
      </c>
      <c r="AA72" s="336" t="str">
        <f>+Y72</f>
        <v>Ministerio de Desarrollo Productivo y Economía Plural</v>
      </c>
    </row>
    <row r="73" spans="1:27" ht="15" customHeight="1">
      <c r="A73" s="32">
        <v>576</v>
      </c>
      <c r="B73" s="453"/>
      <c r="C73" s="350" t="str">
        <f>+VLOOKUP(A73,bd_lista!$A$3:$C$590,3,FALSE)</f>
        <v>Empresa Pública Nacional Estratégica Cartones de Bolivia</v>
      </c>
      <c r="D73" s="457"/>
      <c r="E73" s="350" t="s">
        <v>1312</v>
      </c>
      <c r="F73" s="248">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8">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1039170.88</v>
      </c>
      <c r="H73" s="248">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248">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48">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48">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8">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48">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8">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8">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8">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8">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8">
        <f ca="1">+SUM(F73:Q73)</f>
        <v>1039170.88</v>
      </c>
      <c r="S73" s="268">
        <f ca="1">+R72+R73</f>
        <v>1039170.88</v>
      </c>
      <c r="T73" s="248">
        <f ca="1">+S73</f>
        <v>1039170.88</v>
      </c>
      <c r="U73" s="247">
        <f>+IF(E73="Débitos",1,2)</f>
        <v>2</v>
      </c>
      <c r="V73" s="350" t="str">
        <f>+VLOOKUP(A73,bd_lista!$A$3:$E$590,5,FALSE)</f>
        <v>Empresas Nacionales</v>
      </c>
      <c r="W73" s="455"/>
      <c r="X73" s="245">
        <f>+VLOOKUP(A73,[2]Sheet1!$A$13:$D$744,4,FALSE)</f>
        <v>41</v>
      </c>
      <c r="Y73" s="245" t="str">
        <f>+VLOOKUP(X73,bd_lista!$A$3:$C$590,3,FALSE)</f>
        <v>Ministerio de Desarrollo Productivo y Economía Plural</v>
      </c>
      <c r="Z73" s="304"/>
      <c r="AA73" s="338"/>
    </row>
    <row r="74" spans="1:27" ht="15" customHeight="1">
      <c r="A74" s="255">
        <v>591</v>
      </c>
      <c r="B74" s="452">
        <f>+A74</f>
        <v>591</v>
      </c>
      <c r="C74" s="250" t="str">
        <f>+VLOOKUP(A74,bd_lista!$A$3:$C$590,3,FALSE)</f>
        <v>Empresa Estatal de Transporte por Cable "Mi teleférico"</v>
      </c>
      <c r="D74" s="456" t="str">
        <f>+C74</f>
        <v>Empresa Estatal de Transporte por Cable "Mi teleférico"</v>
      </c>
      <c r="E74" s="250" t="s">
        <v>1311</v>
      </c>
      <c r="F74" s="246">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6">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6">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6">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6">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6">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6">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6">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6">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6">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6">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6">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6">
        <f ca="1">+SUM(F74:Q74)</f>
        <v>0</v>
      </c>
      <c r="S74" s="269"/>
      <c r="T74" s="246">
        <f ca="1">+T75</f>
        <v>560416.55999999994</v>
      </c>
      <c r="U74" s="245">
        <f>+IF(E74="Débitos",1,2)</f>
        <v>1</v>
      </c>
      <c r="V74" s="350" t="str">
        <f>+VLOOKUP(A74,bd_lista!$A$3:$E$590,5,FALSE)</f>
        <v>Empresas Nacionales</v>
      </c>
      <c r="W74" s="454" t="str">
        <f>+V74</f>
        <v>Empresas Nacionales</v>
      </c>
      <c r="X74" s="245">
        <f>+VLOOKUP(A74,[2]Sheet1!$A$13:$D$744,4,FALSE)</f>
        <v>81</v>
      </c>
      <c r="Y74" s="245" t="str">
        <f>+VLOOKUP(X74,bd_lista!$A$3:$C$590,3,FALSE)</f>
        <v>Ministerio de Obras Públicas, Servicios y Vivienda</v>
      </c>
      <c r="Z74" s="306">
        <f>+X74</f>
        <v>81</v>
      </c>
      <c r="AA74" s="336" t="str">
        <f>+Y74</f>
        <v>Ministerio de Obras Públicas, Servicios y Vivienda</v>
      </c>
    </row>
    <row r="75" spans="1:27" ht="15" customHeight="1">
      <c r="A75" s="32">
        <v>591</v>
      </c>
      <c r="B75" s="453"/>
      <c r="C75" s="350" t="str">
        <f>+VLOOKUP(A75,bd_lista!$A$3:$C$590,3,FALSE)</f>
        <v>Empresa Estatal de Transporte por Cable "Mi teleférico"</v>
      </c>
      <c r="D75" s="457"/>
      <c r="E75" s="350" t="s">
        <v>1312</v>
      </c>
      <c r="F75" s="248">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8">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560416.55999999994</v>
      </c>
      <c r="H75" s="248">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48">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48">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8">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8">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8">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8">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8">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8">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8">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8">
        <f ca="1">+SUM(F75:Q75)</f>
        <v>560416.55999999994</v>
      </c>
      <c r="S75" s="268">
        <f ca="1">+R74+R75</f>
        <v>560416.55999999994</v>
      </c>
      <c r="T75" s="248">
        <f ca="1">+S75</f>
        <v>560416.55999999994</v>
      </c>
      <c r="U75" s="247">
        <f>+IF(E75="Débitos",1,2)</f>
        <v>2</v>
      </c>
      <c r="V75" s="350" t="str">
        <f>+VLOOKUP(A75,bd_lista!$A$3:$E$590,5,FALSE)</f>
        <v>Empresas Nacionales</v>
      </c>
      <c r="W75" s="455"/>
      <c r="X75" s="245">
        <f>+VLOOKUP(A75,[2]Sheet1!$A$13:$D$744,4,FALSE)</f>
        <v>81</v>
      </c>
      <c r="Y75" s="245" t="str">
        <f>+VLOOKUP(X75,bd_lista!$A$3:$C$590,3,FALSE)</f>
        <v>Ministerio de Obras Públicas, Servicios y Vivienda</v>
      </c>
      <c r="Z75" s="304"/>
      <c r="AA75" s="338"/>
    </row>
    <row r="76" spans="1:27" ht="15" customHeight="1">
      <c r="A76" s="255">
        <v>599</v>
      </c>
      <c r="B76" s="452">
        <f>+A76</f>
        <v>599</v>
      </c>
      <c r="C76" s="250" t="str">
        <f>+VLOOKUP(A76,bd_lista!$A$3:$C$590,3,FALSE)</f>
        <v>Empresa Boliviana de Alimentos y Derivados</v>
      </c>
      <c r="D76" s="456" t="str">
        <f>+C76</f>
        <v>Empresa Boliviana de Alimentos y Derivados</v>
      </c>
      <c r="E76" s="250" t="s">
        <v>1311</v>
      </c>
      <c r="F76" s="246">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6">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71.5</v>
      </c>
      <c r="H76" s="246">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46">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6">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46">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6">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6">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6">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6">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6">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6">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6">
        <f ca="1">+SUM(F76:Q76)</f>
        <v>71.5</v>
      </c>
      <c r="S76" s="269"/>
      <c r="T76" s="246">
        <f ca="1">+T77</f>
        <v>447542.71</v>
      </c>
      <c r="U76" s="245">
        <f>+IF(E76="Débitos",1,2)</f>
        <v>1</v>
      </c>
      <c r="V76" s="350" t="str">
        <f>+VLOOKUP(A76,bd_lista!$A$3:$E$590,5,FALSE)</f>
        <v>Empresas Nacionales</v>
      </c>
      <c r="W76" s="454" t="str">
        <f>+V76</f>
        <v>Empresas Nacionales</v>
      </c>
      <c r="X76" s="245">
        <f>+VLOOKUP(A76,[2]Sheet1!$A$13:$D$744,4,FALSE)</f>
        <v>41</v>
      </c>
      <c r="Y76" s="245" t="str">
        <f>+VLOOKUP(X76,bd_lista!$A$3:$C$590,3,FALSE)</f>
        <v>Ministerio de Desarrollo Productivo y Economía Plural</v>
      </c>
      <c r="Z76" s="306">
        <f>+X76</f>
        <v>41</v>
      </c>
      <c r="AA76" s="336" t="str">
        <f>+Y76</f>
        <v>Ministerio de Desarrollo Productivo y Economía Plural</v>
      </c>
    </row>
    <row r="77" spans="1:27" ht="15" customHeight="1">
      <c r="A77" s="32">
        <v>599</v>
      </c>
      <c r="B77" s="453"/>
      <c r="C77" s="350" t="str">
        <f>+VLOOKUP(A77,bd_lista!$A$3:$C$590,3,FALSE)</f>
        <v>Empresa Boliviana de Alimentos y Derivados</v>
      </c>
      <c r="D77" s="457"/>
      <c r="E77" s="350" t="s">
        <v>1312</v>
      </c>
      <c r="F77" s="248">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6.5</v>
      </c>
      <c r="G77" s="248">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447464.71</v>
      </c>
      <c r="H77" s="248">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48">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248">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48">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8">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48">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8">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8">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8">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8">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8">
        <f ca="1">+SUM(F77:Q77)</f>
        <v>447471.21</v>
      </c>
      <c r="S77" s="268">
        <f ca="1">+R76+R77</f>
        <v>447542.71</v>
      </c>
      <c r="T77" s="248">
        <f ca="1">+S77</f>
        <v>447542.71</v>
      </c>
      <c r="U77" s="247">
        <f>+IF(E77="Débitos",1,2)</f>
        <v>2</v>
      </c>
      <c r="V77" s="350" t="str">
        <f>+VLOOKUP(A77,bd_lista!$A$3:$E$590,5,FALSE)</f>
        <v>Empresas Nacionales</v>
      </c>
      <c r="W77" s="455"/>
      <c r="X77" s="245">
        <f>+VLOOKUP(A77,[2]Sheet1!$A$13:$D$744,4,FALSE)</f>
        <v>41</v>
      </c>
      <c r="Y77" s="245" t="str">
        <f>+VLOOKUP(X77,bd_lista!$A$3:$C$590,3,FALSE)</f>
        <v>Ministerio de Desarrollo Productivo y Economía Plural</v>
      </c>
      <c r="Z77" s="304"/>
      <c r="AA77" s="338"/>
    </row>
    <row r="78" spans="1:27" customFormat="1" ht="15" customHeight="1">
      <c r="A78" s="255">
        <v>512</v>
      </c>
      <c r="B78" s="452">
        <f>+A78</f>
        <v>512</v>
      </c>
      <c r="C78" s="250" t="str">
        <f>+VLOOKUP(A78,bd_lista!$A$3:$C$590,3,FALSE)</f>
        <v>Adm.de Aeropuertos y Servicios Auxiliares a la Naveg. Aérea</v>
      </c>
      <c r="D78" s="456" t="str">
        <f>+C78</f>
        <v>Adm.de Aeropuertos y Servicios Auxiliares a la Naveg. Aérea</v>
      </c>
      <c r="E78" s="250" t="s">
        <v>1311</v>
      </c>
      <c r="F78" s="246">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6">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6">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6">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6">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6">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6">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6">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6">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6">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6">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6">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6">
        <f ca="1">+SUM(F78:Q78)</f>
        <v>0</v>
      </c>
      <c r="S78" s="269"/>
      <c r="T78" s="246">
        <f ca="1">+T79</f>
        <v>36151.33</v>
      </c>
      <c r="U78" s="245">
        <f>+IF(E78="Débitos",1,2)</f>
        <v>1</v>
      </c>
      <c r="V78" s="350" t="str">
        <f>+VLOOKUP(A78,bd_lista!$A$3:$E$590,5,FALSE)</f>
        <v>Empresas Nacionales</v>
      </c>
      <c r="W78" s="454" t="str">
        <f>+V78</f>
        <v>Empresas Nacionales</v>
      </c>
      <c r="X78" s="245">
        <f>+VLOOKUP(A78,[2]Sheet1!$A$13:$D$744,4,FALSE)</f>
        <v>81</v>
      </c>
      <c r="Y78" s="245" t="str">
        <f>+VLOOKUP(X78,bd_lista!$A$3:$C$590,3,FALSE)</f>
        <v>Ministerio de Obras Públicas, Servicios y Vivienda</v>
      </c>
      <c r="Z78" s="306">
        <f>+X78</f>
        <v>81</v>
      </c>
      <c r="AA78" s="336" t="str">
        <f>+Y78</f>
        <v>Ministerio de Obras Públicas, Servicios y Vivienda</v>
      </c>
    </row>
    <row r="79" spans="1:27" customFormat="1" ht="15" customHeight="1">
      <c r="A79" s="32">
        <v>512</v>
      </c>
      <c r="B79" s="453"/>
      <c r="C79" s="350" t="str">
        <f>+VLOOKUP(A79,bd_lista!$A$3:$C$590,3,FALSE)</f>
        <v>Adm.de Aeropuertos y Servicios Auxiliares a la Naveg. Aérea</v>
      </c>
      <c r="D79" s="457"/>
      <c r="E79" s="350" t="s">
        <v>1312</v>
      </c>
      <c r="F79" s="248">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8">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36151.33</v>
      </c>
      <c r="H79" s="248">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8">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8">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248">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8">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48">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8">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8">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8">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8">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8">
        <f ca="1">+SUM(F79:Q79)</f>
        <v>36151.33</v>
      </c>
      <c r="S79" s="268">
        <f ca="1">+R78+R79</f>
        <v>36151.33</v>
      </c>
      <c r="T79" s="248">
        <f ca="1">+S79</f>
        <v>36151.33</v>
      </c>
      <c r="U79" s="247">
        <f>+IF(E79="Débitos",1,2)</f>
        <v>2</v>
      </c>
      <c r="V79" s="350" t="str">
        <f>+VLOOKUP(A79,bd_lista!$A$3:$E$590,5,FALSE)</f>
        <v>Empresas Nacionales</v>
      </c>
      <c r="W79" s="455"/>
      <c r="X79" s="245">
        <f>+VLOOKUP(A79,[2]Sheet1!$A$13:$D$744,4,FALSE)</f>
        <v>81</v>
      </c>
      <c r="Y79" s="245" t="str">
        <f>+VLOOKUP(X79,bd_lista!$A$3:$C$590,3,FALSE)</f>
        <v>Ministerio de Obras Públicas, Servicios y Vivienda</v>
      </c>
      <c r="Z79" s="304"/>
      <c r="AA79" s="338"/>
    </row>
    <row r="80" spans="1:27" customFormat="1" ht="15" customHeight="1">
      <c r="A80" s="32">
        <v>590</v>
      </c>
      <c r="B80" s="452">
        <f>+A80</f>
        <v>590</v>
      </c>
      <c r="C80" s="250" t="str">
        <f>+VLOOKUP(A80,bd_lista!$A$3:$C$590,3,FALSE)</f>
        <v>Empresa Pública "QUIPUS"</v>
      </c>
      <c r="D80" s="456" t="str">
        <f>+C80</f>
        <v>Empresa Pública "QUIPUS"</v>
      </c>
      <c r="E80" s="250" t="s">
        <v>1311</v>
      </c>
      <c r="F80" s="246">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3722.9700000000003</v>
      </c>
      <c r="G80" s="246">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3264.9799999999996</v>
      </c>
      <c r="H80" s="246">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6">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0</v>
      </c>
      <c r="J80" s="246">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46">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46">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46">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46">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6">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6">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6">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6">
        <f ca="1">+SUM(F80:Q80)</f>
        <v>6987.95</v>
      </c>
      <c r="S80" s="269"/>
      <c r="T80" s="246">
        <f ca="1">+T81</f>
        <v>16286.45</v>
      </c>
      <c r="U80" s="245">
        <f>+IF(E80="Débitos",1,2)</f>
        <v>1</v>
      </c>
      <c r="V80" s="350" t="str">
        <f>+VLOOKUP(A80,bd_lista!$A$3:$E$590,5,FALSE)</f>
        <v>Empresas Nacionales</v>
      </c>
      <c r="W80" s="454" t="str">
        <f>+V80</f>
        <v>Empresas Nacionales</v>
      </c>
      <c r="X80" s="245">
        <f>+VLOOKUP(A80,[2]Sheet1!$A$13:$D$744,4,FALSE)</f>
        <v>41</v>
      </c>
      <c r="Y80" s="245" t="str">
        <f>+VLOOKUP(X80,bd_lista!$A$3:$C$590,3,FALSE)</f>
        <v>Ministerio de Desarrollo Productivo y Economía Plural</v>
      </c>
      <c r="Z80" s="306">
        <f>+X80</f>
        <v>41</v>
      </c>
      <c r="AA80" s="307" t="str">
        <f>+Y80</f>
        <v>Ministerio de Desarrollo Productivo y Economía Plural</v>
      </c>
    </row>
    <row r="81" spans="1:27" customFormat="1" ht="15" customHeight="1">
      <c r="A81" s="32">
        <v>590</v>
      </c>
      <c r="B81" s="453"/>
      <c r="C81" s="350" t="str">
        <f>+VLOOKUP(A81,bd_lista!$A$3:$C$590,3,FALSE)</f>
        <v>Empresa Pública "QUIPUS"</v>
      </c>
      <c r="D81" s="457"/>
      <c r="E81" s="350" t="s">
        <v>1312</v>
      </c>
      <c r="F81" s="248">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9178.5</v>
      </c>
      <c r="G81" s="248">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120</v>
      </c>
      <c r="H81" s="248">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0</v>
      </c>
      <c r="I81" s="248">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0</v>
      </c>
      <c r="J81" s="248">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48">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48">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48">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48">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8">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8">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8">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8">
        <f ca="1">+SUM(F81:Q81)</f>
        <v>9298.5</v>
      </c>
      <c r="S81" s="268">
        <f ca="1">+R80+R81</f>
        <v>16286.45</v>
      </c>
      <c r="T81" s="248">
        <f ca="1">+S81</f>
        <v>16286.45</v>
      </c>
      <c r="U81" s="247">
        <f>+IF(E81="Débitos",1,2)</f>
        <v>2</v>
      </c>
      <c r="V81" s="350" t="str">
        <f>+VLOOKUP(A81,bd_lista!$A$3:$E$590,5,FALSE)</f>
        <v>Empresas Nacionales</v>
      </c>
      <c r="W81" s="455"/>
      <c r="X81" s="245">
        <f>+VLOOKUP(A81,[2]Sheet1!$A$13:$D$744,4,FALSE)</f>
        <v>41</v>
      </c>
      <c r="Y81" s="245" t="str">
        <f>+VLOOKUP(X81,bd_lista!$A$3:$C$590,3,FALSE)</f>
        <v>Ministerio de Desarrollo Productivo y Economía Plural</v>
      </c>
      <c r="Z81" s="304"/>
      <c r="AA81" s="305"/>
    </row>
    <row r="82" spans="1:27" customFormat="1" ht="15" customHeight="1">
      <c r="A82" s="32">
        <v>551</v>
      </c>
      <c r="B82" s="452">
        <f>+A82</f>
        <v>551</v>
      </c>
      <c r="C82" s="250" t="str">
        <f>+VLOOKUP(A82,bd_lista!$A$3:$C$590,3,FALSE)</f>
        <v>Empresa Naviera Boliviana</v>
      </c>
      <c r="D82" s="456" t="str">
        <f>+C82</f>
        <v>Empresa Naviera Boliviana</v>
      </c>
      <c r="E82" s="250" t="s">
        <v>1311</v>
      </c>
      <c r="F82" s="246">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6">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6">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6">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6">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6">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6">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6">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6">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6">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6">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6">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6">
        <f ca="1">+SUM(F82:Q82)</f>
        <v>0</v>
      </c>
      <c r="S82" s="269"/>
      <c r="T82" s="246">
        <f ca="1">+T83</f>
        <v>5000</v>
      </c>
      <c r="U82" s="245">
        <f>+IF(E82="Débitos",1,2)</f>
        <v>1</v>
      </c>
      <c r="V82" s="350" t="str">
        <f>+VLOOKUP(A82,bd_lista!$A$3:$E$590,5,FALSE)</f>
        <v>Empresas Nacionales</v>
      </c>
      <c r="W82" s="454" t="str">
        <f>+V82</f>
        <v>Empresas Nacionales</v>
      </c>
      <c r="X82" s="245">
        <f>+VLOOKUP(A82,[2]Sheet1!$A$13:$D$744,4,FALSE)</f>
        <v>20</v>
      </c>
      <c r="Y82" s="245" t="str">
        <f>+VLOOKUP(X82,bd_lista!$A$3:$C$590,3,FALSE)</f>
        <v>Ministerio de Defensa</v>
      </c>
      <c r="Z82" s="306">
        <f>+X82</f>
        <v>20</v>
      </c>
      <c r="AA82" s="336" t="str">
        <f>+Y82</f>
        <v>Ministerio de Defensa</v>
      </c>
    </row>
    <row r="83" spans="1:27" customFormat="1" ht="15" customHeight="1">
      <c r="A83" s="32">
        <v>551</v>
      </c>
      <c r="B83" s="453"/>
      <c r="C83" s="350" t="str">
        <f>+VLOOKUP(A83,bd_lista!$A$3:$C$590,3,FALSE)</f>
        <v>Empresa Naviera Boliviana</v>
      </c>
      <c r="D83" s="457"/>
      <c r="E83" s="350" t="s">
        <v>1312</v>
      </c>
      <c r="F83" s="248">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248">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5000</v>
      </c>
      <c r="H83" s="248">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8">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8">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8">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48">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8">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8">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8">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8">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8">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8">
        <f ca="1">+SUM(F83:Q83)</f>
        <v>5000</v>
      </c>
      <c r="S83" s="268">
        <f ca="1">+R82+R83</f>
        <v>5000</v>
      </c>
      <c r="T83" s="248">
        <f ca="1">+S83</f>
        <v>5000</v>
      </c>
      <c r="U83" s="247">
        <f>+IF(E83="Débitos",1,2)</f>
        <v>2</v>
      </c>
      <c r="V83" s="350" t="str">
        <f>+VLOOKUP(A83,bd_lista!$A$3:$E$590,5,FALSE)</f>
        <v>Empresas Nacionales</v>
      </c>
      <c r="W83" s="455"/>
      <c r="X83" s="245">
        <f>+VLOOKUP(A83,[2]Sheet1!$A$13:$D$744,4,FALSE)</f>
        <v>20</v>
      </c>
      <c r="Y83" s="245" t="str">
        <f>+VLOOKUP(X83,bd_lista!$A$3:$C$590,3,FALSE)</f>
        <v>Ministerio de Defensa</v>
      </c>
      <c r="Z83" s="304"/>
      <c r="AA83" s="338"/>
    </row>
    <row r="84" spans="1:27" customFormat="1" ht="15" customHeight="1">
      <c r="A84" s="496">
        <v>595</v>
      </c>
      <c r="B84" s="452">
        <f>+A84</f>
        <v>595</v>
      </c>
      <c r="C84" s="250" t="str">
        <f>+VLOOKUP(A84,bd_lista!$A$3:$C$590,3,FALSE)</f>
        <v>Gestora Pública de la Seguridad Social de Largo Plazo</v>
      </c>
      <c r="D84" s="456" t="str">
        <f>+C84</f>
        <v>Gestora Pública de la Seguridad Social de Largo Plazo</v>
      </c>
      <c r="E84" s="250" t="s">
        <v>1311</v>
      </c>
      <c r="F84" s="246">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6">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6">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6">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6">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46">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46">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6">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6">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6">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6">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6">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6">
        <f ca="1">+SUM(F84:Q84)</f>
        <v>0</v>
      </c>
      <c r="S84" s="269"/>
      <c r="T84" s="246">
        <f ca="1">+T85</f>
        <v>4994.7</v>
      </c>
      <c r="U84" s="245">
        <f>+IF(E84="Débitos",1,2)</f>
        <v>1</v>
      </c>
      <c r="V84" s="350" t="str">
        <f>+VLOOKUP(A84,bd_lista!$A$3:$E$590,5,FALSE)</f>
        <v>Empresas Nacionales</v>
      </c>
      <c r="W84" s="454" t="str">
        <f>+V84</f>
        <v>Empresas Nacionales</v>
      </c>
      <c r="X84" s="245">
        <f>+VLOOKUP(A84,[2]Sheet1!$A$13:$D$744,4,FALSE)</f>
        <v>35</v>
      </c>
      <c r="Y84" s="245" t="str">
        <f>+VLOOKUP(X84,bd_lista!$A$3:$C$590,3,FALSE)</f>
        <v>Ministerio de Economía y Finanzas Públicas</v>
      </c>
      <c r="Z84" s="306">
        <f>+X84</f>
        <v>35</v>
      </c>
      <c r="AA84" s="336" t="str">
        <f>+Y84</f>
        <v>Ministerio de Economía y Finanzas Públicas</v>
      </c>
    </row>
    <row r="85" spans="1:27" customFormat="1" ht="15" customHeight="1">
      <c r="A85" s="365">
        <v>595</v>
      </c>
      <c r="B85" s="453"/>
      <c r="C85" s="350" t="str">
        <f>+VLOOKUP(A85,bd_lista!$A$3:$C$590,3,FALSE)</f>
        <v>Gestora Pública de la Seguridad Social de Largo Plazo</v>
      </c>
      <c r="D85" s="457"/>
      <c r="E85" s="350" t="s">
        <v>1312</v>
      </c>
      <c r="F85" s="248">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8">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4994.7</v>
      </c>
      <c r="H85" s="248">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8">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48">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48">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8">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8">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8">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8">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8">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8">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8">
        <f ca="1">+SUM(F85:Q85)</f>
        <v>4994.7</v>
      </c>
      <c r="S85" s="268">
        <f ca="1">+R84+R85</f>
        <v>4994.7</v>
      </c>
      <c r="T85" s="248">
        <f ca="1">+S85</f>
        <v>4994.7</v>
      </c>
      <c r="U85" s="247">
        <f>+IF(E85="Débitos",1,2)</f>
        <v>2</v>
      </c>
      <c r="V85" s="350" t="str">
        <f>+VLOOKUP(A85,bd_lista!$A$3:$E$590,5,FALSE)</f>
        <v>Empresas Nacionales</v>
      </c>
      <c r="W85" s="455"/>
      <c r="X85" s="245">
        <f>+VLOOKUP(A85,[2]Sheet1!$A$13:$D$744,4,FALSE)</f>
        <v>35</v>
      </c>
      <c r="Y85" s="245" t="str">
        <f>+VLOOKUP(X85,bd_lista!$A$3:$C$590,3,FALSE)</f>
        <v>Ministerio de Economía y Finanzas Públicas</v>
      </c>
      <c r="Z85" s="304"/>
      <c r="AA85" s="338"/>
    </row>
    <row r="86" spans="1:27" customFormat="1" ht="15" hidden="1" customHeight="1">
      <c r="A86" s="32">
        <v>596</v>
      </c>
      <c r="B86" s="452">
        <f>+A86</f>
        <v>596</v>
      </c>
      <c r="C86" s="250" t="str">
        <f>+VLOOKUP(A86,bd_lista!$A$3:$C$590,3,FALSE)</f>
        <v xml:space="preserve">Empresa Pública Transporte Aéreo Militar </v>
      </c>
      <c r="D86" s="456" t="str">
        <f>+C86</f>
        <v xml:space="preserve">Empresa Pública Transporte Aéreo Militar </v>
      </c>
      <c r="E86" s="250" t="s">
        <v>1311</v>
      </c>
      <c r="F86" s="246">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6">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6">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6">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6">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46">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6">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6">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6">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6">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6">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6">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6">
        <f ca="1">+SUM(F86:Q86)</f>
        <v>0</v>
      </c>
      <c r="S86" s="269"/>
      <c r="T86" s="246">
        <f ca="1">+T87</f>
        <v>0</v>
      </c>
      <c r="U86" s="245">
        <f>+IF(E86="Débitos",1,2)</f>
        <v>1</v>
      </c>
      <c r="V86" s="350" t="str">
        <f>+VLOOKUP(A86,bd_lista!$A$3:$E$590,5,FALSE)</f>
        <v>Empresas Nacionales</v>
      </c>
      <c r="W86" s="454" t="str">
        <f>+V86</f>
        <v>Empresas Nacionales</v>
      </c>
      <c r="X86" s="245">
        <f>+VLOOKUP(A86,[2]Sheet1!$A$13:$D$744,4,FALSE)</f>
        <v>20</v>
      </c>
      <c r="Y86" s="245" t="str">
        <f>+VLOOKUP(X86,bd_lista!$A$3:$C$590,3,FALSE)</f>
        <v>Ministerio de Defensa</v>
      </c>
      <c r="Z86" s="306">
        <f>+X86</f>
        <v>20</v>
      </c>
      <c r="AA86" s="307" t="str">
        <f>+Y86</f>
        <v>Ministerio de Defensa</v>
      </c>
    </row>
    <row r="87" spans="1:27" customFormat="1" ht="15" hidden="1" customHeight="1">
      <c r="A87" s="32">
        <v>596</v>
      </c>
      <c r="B87" s="453"/>
      <c r="C87" s="350" t="str">
        <f>+VLOOKUP(A87,bd_lista!$A$3:$C$590,3,FALSE)</f>
        <v xml:space="preserve">Empresa Pública Transporte Aéreo Militar </v>
      </c>
      <c r="D87" s="457"/>
      <c r="E87" s="350" t="s">
        <v>1312</v>
      </c>
      <c r="F87" s="248">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8">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8">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8">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8">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8">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8">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8">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8">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8">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8">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8">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8">
        <f ca="1">+SUM(F87:Q87)</f>
        <v>0</v>
      </c>
      <c r="S87" s="268">
        <f ca="1">+R86+R87</f>
        <v>0</v>
      </c>
      <c r="T87" s="248">
        <f ca="1">+S87</f>
        <v>0</v>
      </c>
      <c r="U87" s="247">
        <f>+IF(E87="Débitos",1,2)</f>
        <v>2</v>
      </c>
      <c r="V87" s="350" t="str">
        <f>+VLOOKUP(A87,bd_lista!$A$3:$E$590,5,FALSE)</f>
        <v>Empresas Nacionales</v>
      </c>
      <c r="W87" s="455"/>
      <c r="X87" s="245">
        <f>+VLOOKUP(A87,[2]Sheet1!$A$13:$D$744,4,FALSE)</f>
        <v>20</v>
      </c>
      <c r="Y87" s="245" t="str">
        <f>+VLOOKUP(X87,bd_lista!$A$3:$C$590,3,FALSE)</f>
        <v>Ministerio de Defensa</v>
      </c>
      <c r="Z87" s="304"/>
      <c r="AA87" s="305"/>
    </row>
    <row r="88" spans="1:27" customFormat="1" ht="15" hidden="1" customHeight="1">
      <c r="A88" s="32">
        <v>600</v>
      </c>
      <c r="B88" s="452">
        <f>+A88</f>
        <v>600</v>
      </c>
      <c r="C88" s="250" t="str">
        <f>+VLOOKUP(A88,bd_lista!$A$3:$C$590,3,FALSE)</f>
        <v>Empresa Servicios Aéreos Bolivianos</v>
      </c>
      <c r="D88" s="456" t="str">
        <f>+C88</f>
        <v>Empresa Servicios Aéreos Bolivianos</v>
      </c>
      <c r="E88" s="250" t="s">
        <v>1311</v>
      </c>
      <c r="F88" s="246">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6">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6">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6">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6">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6">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6">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6">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6">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6">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6">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6">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6">
        <f ca="1">+SUM(F88:Q88)</f>
        <v>0</v>
      </c>
      <c r="S88" s="253"/>
      <c r="T88" s="246">
        <f ca="1">+T89</f>
        <v>0</v>
      </c>
      <c r="U88" s="245">
        <f>+IF(E88="Débitos",1,2)</f>
        <v>1</v>
      </c>
      <c r="V88" s="350" t="str">
        <f>+VLOOKUP(A88,bd_lista!$A$3:$E$590,5,FALSE)</f>
        <v>Empresas Nacionales</v>
      </c>
      <c r="W88" s="454" t="str">
        <f>+V88</f>
        <v>Empresas Nacionales</v>
      </c>
      <c r="X88" s="245">
        <f>+VLOOKUP(A88,[2]Sheet1!$A$13:$D$744,4,FALSE)</f>
        <v>20</v>
      </c>
      <c r="Y88" s="245" t="str">
        <f>+VLOOKUP(X88,bd_lista!$A$3:$C$590,3,FALSE)</f>
        <v>Ministerio de Defensa</v>
      </c>
      <c r="Z88" s="306">
        <f>+X88</f>
        <v>20</v>
      </c>
      <c r="AA88" s="307" t="str">
        <f>+Y88</f>
        <v>Ministerio de Defensa</v>
      </c>
    </row>
    <row r="89" spans="1:27" customFormat="1" ht="15" hidden="1" customHeight="1">
      <c r="A89" s="32">
        <v>600</v>
      </c>
      <c r="B89" s="453"/>
      <c r="C89" s="350" t="str">
        <f>+VLOOKUP(A89,bd_lista!$A$3:$C$590,3,FALSE)</f>
        <v>Empresa Servicios Aéreos Bolivianos</v>
      </c>
      <c r="D89" s="457"/>
      <c r="E89" s="350" t="s">
        <v>1312</v>
      </c>
      <c r="F89" s="248">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8">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8">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8">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8">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8">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8">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8">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8">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8">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8">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8">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8">
        <f ca="1">+SUM(F89:Q89)</f>
        <v>0</v>
      </c>
      <c r="S89" s="265">
        <f ca="1">+R88+R89</f>
        <v>0</v>
      </c>
      <c r="T89" s="248">
        <f ca="1">+S89</f>
        <v>0</v>
      </c>
      <c r="U89" s="247">
        <f>+IF(E89="Débitos",1,2)</f>
        <v>2</v>
      </c>
      <c r="V89" s="350" t="str">
        <f>+VLOOKUP(A89,bd_lista!$A$3:$E$590,5,FALSE)</f>
        <v>Empresas Nacionales</v>
      </c>
      <c r="W89" s="455"/>
      <c r="X89" s="245">
        <f>+VLOOKUP(A89,[2]Sheet1!$A$13:$D$744,4,FALSE)</f>
        <v>20</v>
      </c>
      <c r="Y89" s="245" t="str">
        <f>+VLOOKUP(X89,bd_lista!$A$3:$C$590,3,FALSE)</f>
        <v>Ministerio de Defensa</v>
      </c>
      <c r="Z89" s="304"/>
      <c r="AA89" s="305"/>
    </row>
    <row r="90" spans="1:27" customFormat="1" ht="15" customHeight="1">
      <c r="A90" s="32">
        <v>594</v>
      </c>
      <c r="B90" s="452">
        <f>+A90</f>
        <v>594</v>
      </c>
      <c r="C90" s="250" t="str">
        <f>+VLOOKUP(A90,bd_lista!$A$3:$C$590,3,FALSE)</f>
        <v>Administración de Servicios Portuarios - Bolivia</v>
      </c>
      <c r="D90" s="456" t="str">
        <f>+C90</f>
        <v>Administración de Servicios Portuarios - Bolivia</v>
      </c>
      <c r="E90" s="250" t="s">
        <v>1311</v>
      </c>
      <c r="F90" s="246">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6">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6">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6">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6">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6">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6">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6">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6">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6">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6">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6">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6">
        <f ca="1">+SUM(F90:Q90)</f>
        <v>0</v>
      </c>
      <c r="S90" s="269"/>
      <c r="T90" s="246">
        <f ca="1">+T91</f>
        <v>2570.1799999999998</v>
      </c>
      <c r="U90" s="245">
        <f>+IF(E90="Débitos",1,2)</f>
        <v>1</v>
      </c>
      <c r="V90" s="350" t="str">
        <f>+VLOOKUP(A90,bd_lista!$A$3:$E$590,5,FALSE)</f>
        <v>Empresas Nacionales</v>
      </c>
      <c r="W90" s="454" t="str">
        <f>+V90</f>
        <v>Empresas Nacionales</v>
      </c>
      <c r="X90" s="245">
        <f>+VLOOKUP(A90,[2]Sheet1!$A$13:$D$744,4,FALSE)</f>
        <v>35</v>
      </c>
      <c r="Y90" s="245" t="str">
        <f>+VLOOKUP(X90,bd_lista!$A$3:$C$590,3,FALSE)</f>
        <v>Ministerio de Economía y Finanzas Públicas</v>
      </c>
      <c r="Z90" s="306">
        <f>+X90</f>
        <v>35</v>
      </c>
      <c r="AA90" s="336" t="str">
        <f>+Y90</f>
        <v>Ministerio de Economía y Finanzas Públicas</v>
      </c>
    </row>
    <row r="91" spans="1:27" customFormat="1" ht="15" customHeight="1">
      <c r="A91" s="32">
        <v>594</v>
      </c>
      <c r="B91" s="453"/>
      <c r="C91" s="350" t="str">
        <f>+VLOOKUP(A91,bd_lista!$A$3:$C$590,3,FALSE)</f>
        <v>Administración de Servicios Portuarios - Bolivia</v>
      </c>
      <c r="D91" s="457"/>
      <c r="E91" s="350" t="s">
        <v>1312</v>
      </c>
      <c r="F91" s="248">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8">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2570.1799999999998</v>
      </c>
      <c r="H91" s="248">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8">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8">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48">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8">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8">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8">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8">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8">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8">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8">
        <f ca="1">+SUM(F91:Q91)</f>
        <v>2570.1799999999998</v>
      </c>
      <c r="S91" s="268">
        <f ca="1">+R90+R91</f>
        <v>2570.1799999999998</v>
      </c>
      <c r="T91" s="248">
        <f ca="1">+S91</f>
        <v>2570.1799999999998</v>
      </c>
      <c r="U91" s="247">
        <f>+IF(E91="Débitos",1,2)</f>
        <v>2</v>
      </c>
      <c r="V91" s="350" t="str">
        <f>+VLOOKUP(A91,bd_lista!$A$3:$E$590,5,FALSE)</f>
        <v>Empresas Nacionales</v>
      </c>
      <c r="W91" s="455"/>
      <c r="X91" s="245">
        <f>+VLOOKUP(A91,[2]Sheet1!$A$13:$D$744,4,FALSE)</f>
        <v>35</v>
      </c>
      <c r="Y91" s="245" t="str">
        <f>+VLOOKUP(X91,bd_lista!$A$3:$C$590,3,FALSE)</f>
        <v>Ministerio de Economía y Finanzas Públicas</v>
      </c>
      <c r="Z91" s="304"/>
      <c r="AA91" s="338"/>
    </row>
    <row r="92" spans="1:27" customFormat="1" ht="15" hidden="1" customHeight="1">
      <c r="A92" s="32">
        <v>522</v>
      </c>
      <c r="B92" s="452">
        <f>+A92</f>
        <v>522</v>
      </c>
      <c r="C92" s="250" t="str">
        <f>+VLOOKUP(A92,bd_lista!$A$3:$C$590,3,FALSE)</f>
        <v>Empresa Nacional de Ferrocarriles - Residual</v>
      </c>
      <c r="D92" s="456" t="str">
        <f>+C92</f>
        <v>Empresa Nacional de Ferrocarriles - Residual</v>
      </c>
      <c r="E92" s="250" t="s">
        <v>1311</v>
      </c>
      <c r="F92" s="246">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6">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6">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6">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6">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6">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6">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6">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6">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6">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6">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6">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6">
        <f ca="1">+SUM(F92:Q92)</f>
        <v>0</v>
      </c>
      <c r="S92" s="269"/>
      <c r="T92" s="246">
        <f ca="1">+T93</f>
        <v>0</v>
      </c>
      <c r="U92" s="245">
        <f>+IF(E92="Débitos",1,2)</f>
        <v>1</v>
      </c>
      <c r="V92" s="350" t="str">
        <f>+VLOOKUP(A92,bd_lista!$A$3:$E$590,5,FALSE)</f>
        <v>Empresas Nacionales</v>
      </c>
      <c r="W92" s="454" t="str">
        <f>+V92</f>
        <v>Empresas Nacionales</v>
      </c>
      <c r="X92" s="245">
        <f>+VLOOKUP(A92,[2]Sheet1!$A$13:$D$744,4,FALSE)</f>
        <v>81</v>
      </c>
      <c r="Y92" s="245" t="str">
        <f>+VLOOKUP(X92,bd_lista!$A$3:$C$590,3,FALSE)</f>
        <v>Ministerio de Obras Públicas, Servicios y Vivienda</v>
      </c>
      <c r="Z92" s="306">
        <f>+X92</f>
        <v>81</v>
      </c>
      <c r="AA92" s="336" t="str">
        <f>+Y92</f>
        <v>Ministerio de Obras Públicas, Servicios y Vivienda</v>
      </c>
    </row>
    <row r="93" spans="1:27" customFormat="1" ht="15" hidden="1" customHeight="1">
      <c r="A93" s="32">
        <v>522</v>
      </c>
      <c r="B93" s="453"/>
      <c r="C93" s="350" t="str">
        <f>+VLOOKUP(A93,bd_lista!$A$3:$C$590,3,FALSE)</f>
        <v>Empresa Nacional de Ferrocarriles - Residual</v>
      </c>
      <c r="D93" s="457"/>
      <c r="E93" s="350" t="s">
        <v>1312</v>
      </c>
      <c r="F93" s="248">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8">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8">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8">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8">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8">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8">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8">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8">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8">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8">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8">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8">
        <f ca="1">+SUM(F93:Q93)</f>
        <v>0</v>
      </c>
      <c r="S93" s="268">
        <f ca="1">+R92+R93</f>
        <v>0</v>
      </c>
      <c r="T93" s="248">
        <f ca="1">+S93</f>
        <v>0</v>
      </c>
      <c r="U93" s="247">
        <f>+IF(E93="Débitos",1,2)</f>
        <v>2</v>
      </c>
      <c r="V93" s="350" t="str">
        <f>+VLOOKUP(A93,bd_lista!$A$3:$E$590,5,FALSE)</f>
        <v>Empresas Nacionales</v>
      </c>
      <c r="W93" s="455"/>
      <c r="X93" s="245">
        <f>+VLOOKUP(A93,[2]Sheet1!$A$13:$D$744,4,FALSE)</f>
        <v>81</v>
      </c>
      <c r="Y93" s="245" t="str">
        <f>+VLOOKUP(X93,bd_lista!$A$3:$C$590,3,FALSE)</f>
        <v>Ministerio de Obras Públicas, Servicios y Vivienda</v>
      </c>
      <c r="Z93" s="304"/>
      <c r="AA93" s="338"/>
    </row>
    <row r="94" spans="1:27" customFormat="1" ht="15" customHeight="1">
      <c r="A94" s="32">
        <v>526</v>
      </c>
      <c r="B94" s="452">
        <f>+A94</f>
        <v>526</v>
      </c>
      <c r="C94" s="250" t="str">
        <f>+VLOOKUP(A94,bd_lista!$A$3:$C$590,3,FALSE)</f>
        <v>Bolivia TV</v>
      </c>
      <c r="D94" s="456" t="str">
        <f>+C94</f>
        <v>Bolivia TV</v>
      </c>
      <c r="E94" s="250" t="s">
        <v>1311</v>
      </c>
      <c r="F94" s="246">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6">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6">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6">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6">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6">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6">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6">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74">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74">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74">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74">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6">
        <f ca="1">+SUM(F94:Q94)</f>
        <v>0</v>
      </c>
      <c r="S94" s="269"/>
      <c r="T94" s="246">
        <f ca="1">+T95</f>
        <v>1310</v>
      </c>
      <c r="U94" s="245">
        <f>+IF(E94="Débitos",1,2)</f>
        <v>1</v>
      </c>
      <c r="V94" s="350" t="str">
        <f>+VLOOKUP(A94,bd_lista!$A$3:$E$590,5,FALSE)</f>
        <v>Empresas Nacionales</v>
      </c>
      <c r="W94" s="454" t="str">
        <f>+V94</f>
        <v>Empresas Nacionales</v>
      </c>
      <c r="X94" s="245">
        <v>25</v>
      </c>
      <c r="Y94" s="245" t="str">
        <f>+VLOOKUP(X94,bd_lista!$A$3:$C$590,3,FALSE)</f>
        <v>Ministerio de la Presidencia</v>
      </c>
      <c r="Z94" s="306">
        <f>+X94</f>
        <v>25</v>
      </c>
      <c r="AA94" s="336" t="str">
        <f>+Y94</f>
        <v>Ministerio de la Presidencia</v>
      </c>
    </row>
    <row r="95" spans="1:27" customFormat="1" ht="15" customHeight="1">
      <c r="A95" s="32">
        <v>526</v>
      </c>
      <c r="B95" s="453"/>
      <c r="C95" s="350" t="str">
        <f>+VLOOKUP(A95,bd_lista!$A$3:$C$590,3,FALSE)</f>
        <v>Bolivia TV</v>
      </c>
      <c r="D95" s="457"/>
      <c r="E95" s="350" t="s">
        <v>1312</v>
      </c>
      <c r="F95" s="248">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8">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1310</v>
      </c>
      <c r="H95" s="248">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0</v>
      </c>
      <c r="I95" s="248">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8">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8">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8">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8">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8">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8">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8">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8">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8">
        <f ca="1">+SUM(F95:Q95)</f>
        <v>1310</v>
      </c>
      <c r="S95" s="268">
        <f ca="1">+R94+R95</f>
        <v>1310</v>
      </c>
      <c r="T95" s="248">
        <f ca="1">+S95</f>
        <v>1310</v>
      </c>
      <c r="U95" s="247">
        <f>+IF(E95="Débitos",1,2)</f>
        <v>2</v>
      </c>
      <c r="V95" s="350" t="str">
        <f>+VLOOKUP(A95,bd_lista!$A$3:$E$590,5,FALSE)</f>
        <v>Empresas Nacionales</v>
      </c>
      <c r="W95" s="455"/>
      <c r="X95" s="245">
        <v>25</v>
      </c>
      <c r="Y95" s="245" t="str">
        <f>+VLOOKUP(X95,bd_lista!$A$3:$C$590,3,FALSE)</f>
        <v>Ministerio de la Presidencia</v>
      </c>
      <c r="Z95" s="304"/>
      <c r="AA95" s="338"/>
    </row>
    <row r="96" spans="1:27" customFormat="1" ht="15" hidden="1" customHeight="1">
      <c r="A96" s="32">
        <v>593</v>
      </c>
      <c r="B96" s="452">
        <f>+A96</f>
        <v>593</v>
      </c>
      <c r="C96" s="250" t="str">
        <f>+VLOOKUP(A96,bd_lista!$A$3:$C$590,3,FALSE)</f>
        <v>Empresa Pública YACANA</v>
      </c>
      <c r="D96" s="456" t="str">
        <f>+C96</f>
        <v>Empresa Pública YACANA</v>
      </c>
      <c r="E96" s="250" t="s">
        <v>1311</v>
      </c>
      <c r="F96" s="246">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6">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6">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46">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46">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46">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6">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46">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6">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6">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6">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6">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6">
        <f ca="1">+SUM(F96:Q96)</f>
        <v>0</v>
      </c>
      <c r="S96" s="344"/>
      <c r="T96" s="246">
        <f ca="1">+T97</f>
        <v>0</v>
      </c>
      <c r="U96" s="245">
        <f>+IF(E96="Débitos",1,2)</f>
        <v>1</v>
      </c>
      <c r="V96" s="350" t="str">
        <f>+VLOOKUP(A96,bd_lista!$A$3:$E$590,5,FALSE)</f>
        <v>Empresas Nacionales</v>
      </c>
      <c r="W96" s="454" t="str">
        <f>+V96</f>
        <v>Empresas Nacionales</v>
      </c>
      <c r="X96" s="245">
        <f>+VLOOKUP(A96,[2]Sheet1!$A$13:$D$744,4,FALSE)</f>
        <v>41</v>
      </c>
      <c r="Y96" s="245" t="str">
        <f>+VLOOKUP(X96,bd_lista!$A$3:$C$590,3,FALSE)</f>
        <v>Ministerio de Desarrollo Productivo y Economía Plural</v>
      </c>
      <c r="Z96" s="306">
        <f>+X96</f>
        <v>41</v>
      </c>
      <c r="AA96" s="307" t="str">
        <f>+Y96</f>
        <v>Ministerio de Desarrollo Productivo y Economía Plural</v>
      </c>
    </row>
    <row r="97" spans="1:27" customFormat="1" ht="15" hidden="1" customHeight="1">
      <c r="A97" s="32">
        <v>593</v>
      </c>
      <c r="B97" s="453"/>
      <c r="C97" s="350" t="str">
        <f>+VLOOKUP(A97,bd_lista!$A$3:$C$590,3,FALSE)</f>
        <v>Empresa Pública YACANA</v>
      </c>
      <c r="D97" s="457"/>
      <c r="E97" s="350" t="s">
        <v>1312</v>
      </c>
      <c r="F97" s="248">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48">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48">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8">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0</v>
      </c>
      <c r="J97" s="248">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48">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8">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248">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8">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8">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8">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8">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8">
        <f ca="1">+SUM(F97:Q97)</f>
        <v>0</v>
      </c>
      <c r="S97" s="268">
        <f ca="1">+R96+R97</f>
        <v>0</v>
      </c>
      <c r="T97" s="248">
        <f ca="1">+S97</f>
        <v>0</v>
      </c>
      <c r="U97" s="247">
        <f>+IF(E97="Débitos",1,2)</f>
        <v>2</v>
      </c>
      <c r="V97" s="350" t="str">
        <f>+VLOOKUP(A97,bd_lista!$A$3:$E$590,5,FALSE)</f>
        <v>Empresas Nacionales</v>
      </c>
      <c r="W97" s="455"/>
      <c r="X97" s="245">
        <f>+VLOOKUP(A97,[2]Sheet1!$A$13:$D$744,4,FALSE)</f>
        <v>41</v>
      </c>
      <c r="Y97" s="245" t="str">
        <f>+VLOOKUP(X97,bd_lista!$A$3:$C$590,3,FALSE)</f>
        <v>Ministerio de Desarrollo Productivo y Economía Plural</v>
      </c>
      <c r="Z97" s="304"/>
      <c r="AA97" s="305"/>
    </row>
    <row r="98" spans="1:27" customFormat="1" ht="15" hidden="1" customHeight="1">
      <c r="A98" s="32">
        <v>951</v>
      </c>
      <c r="B98" s="452">
        <f>+A98</f>
        <v>951</v>
      </c>
      <c r="C98" s="250" t="str">
        <f>+VLOOKUP(A98,bd_lista!$A$3:$C$590,3,FALSE)</f>
        <v>Banco Central de Bolivia</v>
      </c>
      <c r="D98" s="456" t="str">
        <f>+C98</f>
        <v>Banco Central de Bolivia</v>
      </c>
      <c r="E98" s="245" t="s">
        <v>1311</v>
      </c>
      <c r="F98" s="246">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6">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6">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6">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6">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6">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6">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6">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6">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6">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6">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6">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6">
        <f ca="1">+SUM(F98:Q98)</f>
        <v>0</v>
      </c>
      <c r="S98" s="253"/>
      <c r="T98" s="246">
        <f ca="1">+T99</f>
        <v>26241.679999999997</v>
      </c>
      <c r="U98" s="245">
        <f>+IF(E98="Débitos",1,2)</f>
        <v>1</v>
      </c>
      <c r="V98" s="350" t="str">
        <f>+VLOOKUP(A98,bd_lista!$A$3:$E$590,5,FALSE)</f>
        <v>INSTITUCIONES FINANCIERAS BANCARIAS</v>
      </c>
      <c r="W98" s="454" t="str">
        <f>+V98</f>
        <v>INSTITUCIONES FINANCIERAS BANCARIAS</v>
      </c>
      <c r="X98" s="245">
        <f>+VLOOKUP(A98,[2]Sheet1!$A$13:$D$744,4,FALSE)</f>
        <v>35</v>
      </c>
      <c r="Y98" s="245" t="str">
        <f>+VLOOKUP(X98,bd_lista!$A$3:$C$590,3,FALSE)</f>
        <v>Ministerio de Economía y Finanzas Públicas</v>
      </c>
      <c r="Z98" s="306">
        <f>+X98</f>
        <v>35</v>
      </c>
      <c r="AA98" s="307" t="str">
        <f>+Y98</f>
        <v>Ministerio de Economía y Finanzas Públicas</v>
      </c>
    </row>
    <row r="99" spans="1:27" customFormat="1" ht="15" hidden="1" customHeight="1">
      <c r="A99" s="32">
        <v>951</v>
      </c>
      <c r="B99" s="453"/>
      <c r="C99" s="350" t="str">
        <f>+VLOOKUP(A99,bd_lista!$A$3:$C$590,3,FALSE)</f>
        <v>Banco Central de Bolivia</v>
      </c>
      <c r="D99" s="457"/>
      <c r="E99" s="247" t="s">
        <v>1312</v>
      </c>
      <c r="F99" s="248">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25585.059999999998</v>
      </c>
      <c r="G99" s="248">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656.62</v>
      </c>
      <c r="H99" s="248">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248">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8">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8">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8">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8">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8">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8">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8">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8">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8">
        <f ca="1">+SUM(F99:Q99)</f>
        <v>26241.679999999997</v>
      </c>
      <c r="S99" s="265">
        <f ca="1">+R98+R99</f>
        <v>26241.679999999997</v>
      </c>
      <c r="T99" s="248">
        <f ca="1">+S99</f>
        <v>26241.679999999997</v>
      </c>
      <c r="U99" s="247">
        <f>+IF(E99="Débitos",1,2)</f>
        <v>2</v>
      </c>
      <c r="V99" s="350" t="str">
        <f>+VLOOKUP(A99,bd_lista!$A$3:$E$590,5,FALSE)</f>
        <v>INSTITUCIONES FINANCIERAS BANCARIAS</v>
      </c>
      <c r="W99" s="455"/>
      <c r="X99" s="245">
        <f>+VLOOKUP(A99,[2]Sheet1!$A$13:$D$744,4,FALSE)</f>
        <v>35</v>
      </c>
      <c r="Y99" s="245" t="str">
        <f>+VLOOKUP(X99,bd_lista!$A$3:$C$590,3,FALSE)</f>
        <v>Ministerio de Economía y Finanzas Públicas</v>
      </c>
      <c r="Z99" s="304"/>
      <c r="AA99" s="305"/>
    </row>
    <row r="100" spans="1:27" ht="15" hidden="1" customHeight="1">
      <c r="A100" s="32">
        <v>2328</v>
      </c>
      <c r="B100" s="452">
        <f>+A100</f>
        <v>2328</v>
      </c>
      <c r="C100" s="250" t="str">
        <f>+VLOOKUP(A100,bd_lista!$A$3:$C$590,3,FALSE)</f>
        <v>EMPRESA MUNICIPAL DE AGUA POTABLE Y ALCANTARILLADO SANITARIO DE URIONDO</v>
      </c>
      <c r="D100" s="456" t="str">
        <f>+C100</f>
        <v>EMPRESA MUNICIPAL DE AGUA POTABLE Y ALCANTARILLADO SANITARIO DE URIONDO</v>
      </c>
      <c r="E100" s="245" t="s">
        <v>1311</v>
      </c>
      <c r="F100" s="246">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6">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6">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6">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6">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6">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6">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6">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6">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6">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6">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6">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6">
        <f ca="1">+SUM(F100:Q100)</f>
        <v>0</v>
      </c>
      <c r="S100" s="253"/>
      <c r="T100" s="246">
        <f ca="1">+T101</f>
        <v>0</v>
      </c>
      <c r="U100" s="245">
        <f>+IF(E100="Débitos",1,2)</f>
        <v>1</v>
      </c>
      <c r="V100" s="350" t="str">
        <f>+VLOOKUP(A100,bd_lista!$A$3:$E$590,5,FALSE)</f>
        <v>Instituciones Descentralizadas Municipales</v>
      </c>
      <c r="W100" s="454" t="str">
        <f>+V100</f>
        <v>Instituciones Descentralizadas Municipales</v>
      </c>
      <c r="X100" s="245">
        <f>+VLOOKUP(A100,[2]Sheet1!$A$13:$D$744,4,FALSE)</f>
        <v>0</v>
      </c>
      <c r="Y100" s="245" t="e">
        <f>+VLOOKUP(X100,bd_lista!$A$3:$C$590,3,FALSE)</f>
        <v>#N/A</v>
      </c>
      <c r="Z100" s="306">
        <f>+X100</f>
        <v>0</v>
      </c>
      <c r="AA100" s="336" t="e">
        <f>+Y100</f>
        <v>#N/A</v>
      </c>
    </row>
    <row r="101" spans="1:27" ht="15" hidden="1" customHeight="1">
      <c r="A101" s="32">
        <v>2328</v>
      </c>
      <c r="B101" s="453"/>
      <c r="C101" s="350" t="str">
        <f>+VLOOKUP(A101,bd_lista!$A$3:$C$590,3,FALSE)</f>
        <v>EMPRESA MUNICIPAL DE AGUA POTABLE Y ALCANTARILLADO SANITARIO DE URIONDO</v>
      </c>
      <c r="D101" s="457"/>
      <c r="E101" s="247" t="s">
        <v>1312</v>
      </c>
      <c r="F101" s="248">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8">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8">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8">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8">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8">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8">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8">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8">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8">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8">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8">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8">
        <f ca="1">+SUM(F101:Q101)</f>
        <v>0</v>
      </c>
      <c r="S101" s="265">
        <f ca="1">+R100+R101</f>
        <v>0</v>
      </c>
      <c r="T101" s="248">
        <f ca="1">+S101</f>
        <v>0</v>
      </c>
      <c r="U101" s="247">
        <f>+IF(E101="Débitos",1,2)</f>
        <v>2</v>
      </c>
      <c r="V101" s="350" t="str">
        <f>+VLOOKUP(A101,bd_lista!$A$3:$E$590,5,FALSE)</f>
        <v>Instituciones Descentralizadas Municipales</v>
      </c>
      <c r="W101" s="455"/>
      <c r="X101" s="245">
        <f>+VLOOKUP(A101,[2]Sheet1!$A$13:$D$744,4,FALSE)</f>
        <v>0</v>
      </c>
      <c r="Y101" s="245" t="e">
        <f>+VLOOKUP(X101,bd_lista!$A$3:$C$590,3,FALSE)</f>
        <v>#N/A</v>
      </c>
      <c r="Z101" s="304"/>
      <c r="AA101" s="338"/>
    </row>
    <row r="102" spans="1:27" ht="15" hidden="1" customHeight="1">
      <c r="A102" s="255">
        <v>2326</v>
      </c>
      <c r="B102" s="452">
        <f>+A102</f>
        <v>2326</v>
      </c>
      <c r="C102" s="250" t="str">
        <f>+VLOOKUP(A102,bd_lista!$A$3:$C$590,3,FALSE)</f>
        <v>ENTIDAD ORDEN Y SEGURIDAD CIUDADANA MUNICIPAL DE TARIJA</v>
      </c>
      <c r="D102" s="456" t="str">
        <f>+C102</f>
        <v>ENTIDAD ORDEN Y SEGURIDAD CIUDADANA MUNICIPAL DE TARIJA</v>
      </c>
      <c r="E102" s="245" t="s">
        <v>1311</v>
      </c>
      <c r="F102" s="246">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6">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6">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6">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6">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6">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6">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6">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6">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6">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6">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6">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6">
        <f ca="1">+SUM(F102:Q102)</f>
        <v>0</v>
      </c>
      <c r="S102" s="253"/>
      <c r="T102" s="246">
        <f ca="1">+T103</f>
        <v>0</v>
      </c>
      <c r="U102" s="245">
        <f>+IF(E102="Débitos",1,2)</f>
        <v>1</v>
      </c>
      <c r="V102" s="350" t="str">
        <f>+VLOOKUP(A102,bd_lista!$A$3:$E$590,5,FALSE)</f>
        <v>Instituciones Descentralizadas Municipales</v>
      </c>
      <c r="W102" s="454" t="str">
        <f>+V102</f>
        <v>Instituciones Descentralizadas Municipales</v>
      </c>
      <c r="X102" s="245">
        <f>+VLOOKUP(A102,[2]Sheet1!$A$13:$D$744,4,FALSE)</f>
        <v>0</v>
      </c>
      <c r="Y102" s="245" t="e">
        <f>+VLOOKUP(X102,bd_lista!$A$3:$C$590,3,FALSE)</f>
        <v>#N/A</v>
      </c>
      <c r="Z102" s="306">
        <f>+X102</f>
        <v>0</v>
      </c>
      <c r="AA102" s="336" t="e">
        <f>+Y102</f>
        <v>#N/A</v>
      </c>
    </row>
    <row r="103" spans="1:27" ht="15" hidden="1" customHeight="1">
      <c r="A103" s="32">
        <v>2326</v>
      </c>
      <c r="B103" s="453"/>
      <c r="C103" s="350" t="str">
        <f>+VLOOKUP(A103,bd_lista!$A$3:$C$590,3,FALSE)</f>
        <v>ENTIDAD ORDEN Y SEGURIDAD CIUDADANA MUNICIPAL DE TARIJA</v>
      </c>
      <c r="D103" s="457"/>
      <c r="E103" s="247" t="s">
        <v>1312</v>
      </c>
      <c r="F103" s="248">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8">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8">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8">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8">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8">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8">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8">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8">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8">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8">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8">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8">
        <f ca="1">+SUM(F103:Q103)</f>
        <v>0</v>
      </c>
      <c r="S103" s="265">
        <f ca="1">+R102+R103</f>
        <v>0</v>
      </c>
      <c r="T103" s="248">
        <f ca="1">+S103</f>
        <v>0</v>
      </c>
      <c r="U103" s="247">
        <f>+IF(E103="Débitos",1,2)</f>
        <v>2</v>
      </c>
      <c r="V103" s="350" t="str">
        <f>+VLOOKUP(A103,bd_lista!$A$3:$E$590,5,FALSE)</f>
        <v>Instituciones Descentralizadas Municipales</v>
      </c>
      <c r="W103" s="455"/>
      <c r="X103" s="245">
        <f>+VLOOKUP(A103,[2]Sheet1!$A$13:$D$744,4,FALSE)</f>
        <v>0</v>
      </c>
      <c r="Y103" s="245" t="e">
        <f>+VLOOKUP(X103,bd_lista!$A$3:$C$590,3,FALSE)</f>
        <v>#N/A</v>
      </c>
      <c r="Z103" s="304"/>
      <c r="AA103" s="338"/>
    </row>
    <row r="104" spans="1:27" ht="15" hidden="1" customHeight="1">
      <c r="A104" s="255">
        <v>2327</v>
      </c>
      <c r="B104" s="452">
        <f>+A104</f>
        <v>2327</v>
      </c>
      <c r="C104" s="250" t="str">
        <f>+VLOOKUP(A104,bd_lista!$A$3:$C$590,3,FALSE)</f>
        <v>EMPRESA MUNICIPAL AUTONOMA DE AGUA POTABLE Y ALCANTARILLADO  DE YACUIBA</v>
      </c>
      <c r="D104" s="456" t="str">
        <f>+C104</f>
        <v>EMPRESA MUNICIPAL AUTONOMA DE AGUA POTABLE Y ALCANTARILLADO  DE YACUIBA</v>
      </c>
      <c r="E104" s="245" t="s">
        <v>1311</v>
      </c>
      <c r="F104" s="246">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6">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6">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6">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6">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6">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6">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6">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6">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6">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6">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6">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6">
        <f ca="1">+SUM(F104:Q104)</f>
        <v>0</v>
      </c>
      <c r="S104" s="253"/>
      <c r="T104" s="246">
        <f ca="1">+T105</f>
        <v>0</v>
      </c>
      <c r="U104" s="245">
        <f>+IF(E104="Débitos",1,2)</f>
        <v>1</v>
      </c>
      <c r="V104" s="350" t="str">
        <f>+VLOOKUP(A104,bd_lista!$A$3:$E$590,5,FALSE)</f>
        <v>Instituciones Descentralizadas Municipales</v>
      </c>
      <c r="W104" s="454" t="str">
        <f>+V104</f>
        <v>Instituciones Descentralizadas Municipales</v>
      </c>
      <c r="X104" s="245">
        <f>+VLOOKUP(A104,[2]Sheet1!$A$13:$D$744,4,FALSE)</f>
        <v>0</v>
      </c>
      <c r="Y104" s="245" t="e">
        <f>+VLOOKUP(X104,bd_lista!$A$3:$C$590,3,FALSE)</f>
        <v>#N/A</v>
      </c>
      <c r="Z104" s="306">
        <f>+X104</f>
        <v>0</v>
      </c>
      <c r="AA104" s="336" t="e">
        <f>+Y104</f>
        <v>#N/A</v>
      </c>
    </row>
    <row r="105" spans="1:27" ht="15" hidden="1" customHeight="1">
      <c r="A105" s="32">
        <v>2327</v>
      </c>
      <c r="B105" s="453"/>
      <c r="C105" s="350" t="str">
        <f>+VLOOKUP(A105,bd_lista!$A$3:$C$590,3,FALSE)</f>
        <v>EMPRESA MUNICIPAL AUTONOMA DE AGUA POTABLE Y ALCANTARILLADO  DE YACUIBA</v>
      </c>
      <c r="D105" s="457"/>
      <c r="E105" s="247" t="s">
        <v>1312</v>
      </c>
      <c r="F105" s="248">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8">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8">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8">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8">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8">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8">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8">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8">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8">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8">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8">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8">
        <f ca="1">+SUM(F105:Q105)</f>
        <v>0</v>
      </c>
      <c r="S105" s="265">
        <f ca="1">+R104+R105</f>
        <v>0</v>
      </c>
      <c r="T105" s="248">
        <f ca="1">+S105</f>
        <v>0</v>
      </c>
      <c r="U105" s="247">
        <f>+IF(E105="Débitos",1,2)</f>
        <v>2</v>
      </c>
      <c r="V105" s="350" t="str">
        <f>+VLOOKUP(A105,bd_lista!$A$3:$E$590,5,FALSE)</f>
        <v>Instituciones Descentralizadas Municipales</v>
      </c>
      <c r="W105" s="455"/>
      <c r="X105" s="245">
        <f>+VLOOKUP(A105,[2]Sheet1!$A$13:$D$744,4,FALSE)</f>
        <v>0</v>
      </c>
      <c r="Y105" s="245" t="e">
        <f>+VLOOKUP(X105,bd_lista!$A$3:$C$590,3,FALSE)</f>
        <v>#N/A</v>
      </c>
      <c r="Z105" s="304"/>
      <c r="AA105" s="338"/>
    </row>
    <row r="106" spans="1:27" ht="15" hidden="1" customHeight="1">
      <c r="A106" s="255">
        <v>2322</v>
      </c>
      <c r="B106" s="452">
        <f>+A106</f>
        <v>2322</v>
      </c>
      <c r="C106" s="250" t="str">
        <f>+VLOOKUP(A106,bd_lista!$A$3:$C$590,3,FALSE)</f>
        <v>ENTIDAD MATADERO FRIGORIFICO MUNICIPAL DE TARIJA</v>
      </c>
      <c r="D106" s="456" t="str">
        <f>+C106</f>
        <v>ENTIDAD MATADERO FRIGORIFICO MUNICIPAL DE TARIJA</v>
      </c>
      <c r="E106" s="245" t="s">
        <v>1311</v>
      </c>
      <c r="F106" s="246">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6">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6">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6">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6">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6">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6">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6">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6">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6">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6">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6">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6">
        <f ca="1">+SUM(F106:Q106)</f>
        <v>0</v>
      </c>
      <c r="S106" s="253"/>
      <c r="T106" s="246">
        <f ca="1">+T107</f>
        <v>0</v>
      </c>
      <c r="U106" s="245">
        <f>+IF(E106="Débitos",1,2)</f>
        <v>1</v>
      </c>
      <c r="V106" s="350" t="str">
        <f>+VLOOKUP(A106,bd_lista!$A$3:$E$590,5,FALSE)</f>
        <v>Instituciones Descentralizadas Municipales</v>
      </c>
      <c r="W106" s="454" t="str">
        <f>+V106</f>
        <v>Instituciones Descentralizadas Municipales</v>
      </c>
      <c r="X106" s="245">
        <f>+VLOOKUP(A106,[2]Sheet1!$A$13:$D$744,4,FALSE)</f>
        <v>0</v>
      </c>
      <c r="Y106" s="245" t="e">
        <f>+VLOOKUP(X106,bd_lista!$A$3:$C$590,3,FALSE)</f>
        <v>#N/A</v>
      </c>
      <c r="Z106" s="306">
        <f>+X106</f>
        <v>0</v>
      </c>
      <c r="AA106" s="307" t="e">
        <f>+Y106</f>
        <v>#N/A</v>
      </c>
    </row>
    <row r="107" spans="1:27" ht="15" hidden="1" customHeight="1">
      <c r="A107" s="32">
        <v>2322</v>
      </c>
      <c r="B107" s="453"/>
      <c r="C107" s="350" t="str">
        <f>+VLOOKUP(A107,bd_lista!$A$3:$C$590,3,FALSE)</f>
        <v>ENTIDAD MATADERO FRIGORIFICO MUNICIPAL DE TARIJA</v>
      </c>
      <c r="D107" s="457"/>
      <c r="E107" s="247" t="s">
        <v>1312</v>
      </c>
      <c r="F107" s="248">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8">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8">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8">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8">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8">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8">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8">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8">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8">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8">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8">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8">
        <f ca="1">+SUM(F107:Q107)</f>
        <v>0</v>
      </c>
      <c r="S107" s="265">
        <f ca="1">+R106+R107</f>
        <v>0</v>
      </c>
      <c r="T107" s="248">
        <f ca="1">+S107</f>
        <v>0</v>
      </c>
      <c r="U107" s="247">
        <f>+IF(E107="Débitos",1,2)</f>
        <v>2</v>
      </c>
      <c r="V107" s="350" t="str">
        <f>+VLOOKUP(A107,bd_lista!$A$3:$E$590,5,FALSE)</f>
        <v>Instituciones Descentralizadas Municipales</v>
      </c>
      <c r="W107" s="455"/>
      <c r="X107" s="245">
        <f>+VLOOKUP(A107,[2]Sheet1!$A$13:$D$744,4,FALSE)</f>
        <v>0</v>
      </c>
      <c r="Y107" s="245" t="e">
        <f>+VLOOKUP(X107,bd_lista!$A$3:$C$590,3,FALSE)</f>
        <v>#N/A</v>
      </c>
      <c r="Z107" s="304"/>
      <c r="AA107" s="305"/>
    </row>
    <row r="108" spans="1:27" ht="15" hidden="1" customHeight="1">
      <c r="A108" s="255">
        <v>2323</v>
      </c>
      <c r="B108" s="452">
        <f>+A108</f>
        <v>2323</v>
      </c>
      <c r="C108" s="250" t="str">
        <f>+VLOOKUP(A108,bd_lista!$A$3:$C$590,3,FALSE)</f>
        <v>ENTIDAD ASEO MUNICIPAL DE TARIJA</v>
      </c>
      <c r="D108" s="456" t="str">
        <f>+C108</f>
        <v>ENTIDAD ASEO MUNICIPAL DE TARIJA</v>
      </c>
      <c r="E108" s="245" t="s">
        <v>1311</v>
      </c>
      <c r="F108" s="246">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6">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6">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6">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6">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6">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6">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6">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6">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6">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6">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6">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6">
        <f ca="1">+SUM(F108:Q108)</f>
        <v>0</v>
      </c>
      <c r="S108" s="253"/>
      <c r="T108" s="246">
        <f ca="1">+T109</f>
        <v>0</v>
      </c>
      <c r="U108" s="245">
        <f>+IF(E108="Débitos",1,2)</f>
        <v>1</v>
      </c>
      <c r="V108" s="350" t="str">
        <f>+VLOOKUP(A108,bd_lista!$A$3:$E$590,5,FALSE)</f>
        <v>Instituciones Descentralizadas Municipales</v>
      </c>
      <c r="W108" s="454" t="str">
        <f>+V108</f>
        <v>Instituciones Descentralizadas Municipales</v>
      </c>
      <c r="X108" s="245">
        <f>+VLOOKUP(A108,[2]Sheet1!$A$13:$D$744,4,FALSE)</f>
        <v>0</v>
      </c>
      <c r="Y108" s="245" t="e">
        <f>+VLOOKUP(X108,bd_lista!$A$3:$C$590,3,FALSE)</f>
        <v>#N/A</v>
      </c>
      <c r="Z108" s="306">
        <f>+X108</f>
        <v>0</v>
      </c>
      <c r="AA108" s="307" t="e">
        <f>+Y108</f>
        <v>#N/A</v>
      </c>
    </row>
    <row r="109" spans="1:27" ht="15" hidden="1" customHeight="1">
      <c r="A109" s="32">
        <v>2323</v>
      </c>
      <c r="B109" s="453"/>
      <c r="C109" s="350" t="str">
        <f>+VLOOKUP(A109,bd_lista!$A$3:$C$590,3,FALSE)</f>
        <v>ENTIDAD ASEO MUNICIPAL DE TARIJA</v>
      </c>
      <c r="D109" s="457"/>
      <c r="E109" s="247" t="s">
        <v>1312</v>
      </c>
      <c r="F109" s="248">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8">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8">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8">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8">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8">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8">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8">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8">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8">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8">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8">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8">
        <f ca="1">+SUM(F109:Q109)</f>
        <v>0</v>
      </c>
      <c r="S109" s="265">
        <f ca="1">+R108+R109</f>
        <v>0</v>
      </c>
      <c r="T109" s="248">
        <f ca="1">+S109</f>
        <v>0</v>
      </c>
      <c r="U109" s="247">
        <f>+IF(E109="Débitos",1,2)</f>
        <v>2</v>
      </c>
      <c r="V109" s="350" t="str">
        <f>+VLOOKUP(A109,bd_lista!$A$3:$E$590,5,FALSE)</f>
        <v>Instituciones Descentralizadas Municipales</v>
      </c>
      <c r="W109" s="455"/>
      <c r="X109" s="245">
        <f>+VLOOKUP(A109,[2]Sheet1!$A$13:$D$744,4,FALSE)</f>
        <v>0</v>
      </c>
      <c r="Y109" s="245" t="e">
        <f>+VLOOKUP(X109,bd_lista!$A$3:$C$590,3,FALSE)</f>
        <v>#N/A</v>
      </c>
      <c r="Z109" s="304"/>
      <c r="AA109" s="305"/>
    </row>
    <row r="110" spans="1:27" ht="15" hidden="1" customHeight="1">
      <c r="A110" s="255">
        <v>2324</v>
      </c>
      <c r="B110" s="452">
        <f>+A110</f>
        <v>2324</v>
      </c>
      <c r="C110" s="250" t="str">
        <f>+VLOOKUP(A110,bd_lista!$A$3:$C$590,3,FALSE)</f>
        <v>ENTIDAD OBRAS PUBLICAS MUNICIPALES DE TARIJA</v>
      </c>
      <c r="D110" s="456" t="str">
        <f>+C110</f>
        <v>ENTIDAD OBRAS PUBLICAS MUNICIPALES DE TARIJA</v>
      </c>
      <c r="E110" s="245" t="s">
        <v>1311</v>
      </c>
      <c r="F110" s="246">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6">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6">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6">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6">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6">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6">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6">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6">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6">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6">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6">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6">
        <f ca="1">+SUM(F110:Q110)</f>
        <v>0</v>
      </c>
      <c r="S110" s="253"/>
      <c r="T110" s="246">
        <f ca="1">+T111</f>
        <v>0</v>
      </c>
      <c r="U110" s="245">
        <f>+IF(E110="Débitos",1,2)</f>
        <v>1</v>
      </c>
      <c r="V110" s="350" t="str">
        <f>+VLOOKUP(A110,bd_lista!$A$3:$E$590,5,FALSE)</f>
        <v>Instituciones Descentralizadas Municipales</v>
      </c>
      <c r="W110" s="454" t="str">
        <f>+V110</f>
        <v>Instituciones Descentralizadas Municipales</v>
      </c>
      <c r="X110" s="245">
        <f>+VLOOKUP(A110,[2]Sheet1!$A$13:$D$744,4,FALSE)</f>
        <v>0</v>
      </c>
      <c r="Y110" s="245" t="e">
        <f>+VLOOKUP(X110,bd_lista!$A$3:$C$590,3,FALSE)</f>
        <v>#N/A</v>
      </c>
      <c r="Z110" s="306">
        <f>+X110</f>
        <v>0</v>
      </c>
      <c r="AA110" s="307" t="e">
        <f>+Y110</f>
        <v>#N/A</v>
      </c>
    </row>
    <row r="111" spans="1:27" ht="15" hidden="1" customHeight="1">
      <c r="A111" s="32">
        <v>2324</v>
      </c>
      <c r="B111" s="453"/>
      <c r="C111" s="350" t="str">
        <f>+VLOOKUP(A111,bd_lista!$A$3:$C$590,3,FALSE)</f>
        <v>ENTIDAD OBRAS PUBLICAS MUNICIPALES DE TARIJA</v>
      </c>
      <c r="D111" s="457"/>
      <c r="E111" s="247" t="s">
        <v>1312</v>
      </c>
      <c r="F111" s="248">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248">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48">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8">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8">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8">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8">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8">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8">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8">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8">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8">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8">
        <f ca="1">+SUM(F111:Q111)</f>
        <v>0</v>
      </c>
      <c r="S111" s="265">
        <f ca="1">+R110+R111</f>
        <v>0</v>
      </c>
      <c r="T111" s="248">
        <f ca="1">+S111</f>
        <v>0</v>
      </c>
      <c r="U111" s="247">
        <f>+IF(E111="Débitos",1,2)</f>
        <v>2</v>
      </c>
      <c r="V111" s="350" t="str">
        <f>+VLOOKUP(A111,bd_lista!$A$3:$E$590,5,FALSE)</f>
        <v>Instituciones Descentralizadas Municipales</v>
      </c>
      <c r="W111" s="455"/>
      <c r="X111" s="245">
        <f>+VLOOKUP(A111,[2]Sheet1!$A$13:$D$744,4,FALSE)</f>
        <v>0</v>
      </c>
      <c r="Y111" s="245" t="e">
        <f>+VLOOKUP(X111,bd_lista!$A$3:$C$590,3,FALSE)</f>
        <v>#N/A</v>
      </c>
      <c r="Z111" s="304"/>
      <c r="AA111" s="305"/>
    </row>
    <row r="112" spans="1:27" ht="15" hidden="1" customHeight="1">
      <c r="A112" s="255">
        <v>2325</v>
      </c>
      <c r="B112" s="452">
        <f>+A112</f>
        <v>2325</v>
      </c>
      <c r="C112" s="250" t="str">
        <f>+VLOOKUP(A112,bd_lista!$A$3:$C$590,3,FALSE)</f>
        <v>ENTIDAD ORDENAMIENTO TERRITORIAL DE TARIJA</v>
      </c>
      <c r="D112" s="456" t="str">
        <f>+C112</f>
        <v>ENTIDAD ORDENAMIENTO TERRITORIAL DE TARIJA</v>
      </c>
      <c r="E112" s="245" t="s">
        <v>1311</v>
      </c>
      <c r="F112" s="246">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6">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6">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6">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6">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6">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6">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6">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6">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6">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6">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6">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6">
        <f ca="1">+SUM(F112:Q112)</f>
        <v>0</v>
      </c>
      <c r="S112" s="253"/>
      <c r="T112" s="246">
        <f ca="1">+T113</f>
        <v>0</v>
      </c>
      <c r="U112" s="245">
        <f>+IF(E112="Débitos",1,2)</f>
        <v>1</v>
      </c>
      <c r="V112" s="350" t="str">
        <f>+VLOOKUP(A112,bd_lista!$A$3:$E$590,5,FALSE)</f>
        <v>Instituciones Descentralizadas Municipales</v>
      </c>
      <c r="W112" s="454" t="str">
        <f>+V112</f>
        <v>Instituciones Descentralizadas Municipales</v>
      </c>
      <c r="X112" s="245">
        <f>+VLOOKUP(A112,[2]Sheet1!$A$13:$D$744,4,FALSE)</f>
        <v>0</v>
      </c>
      <c r="Y112" s="245" t="e">
        <f>+VLOOKUP(X112,bd_lista!$A$3:$C$590,3,FALSE)</f>
        <v>#N/A</v>
      </c>
      <c r="Z112" s="306">
        <f>+X112</f>
        <v>0</v>
      </c>
      <c r="AA112" s="307" t="e">
        <f>+Y112</f>
        <v>#N/A</v>
      </c>
    </row>
    <row r="113" spans="1:27" ht="15" hidden="1" customHeight="1">
      <c r="A113" s="32">
        <v>2325</v>
      </c>
      <c r="B113" s="453"/>
      <c r="C113" s="350" t="str">
        <f>+VLOOKUP(A113,bd_lista!$A$3:$C$590,3,FALSE)</f>
        <v>ENTIDAD ORDENAMIENTO TERRITORIAL DE TARIJA</v>
      </c>
      <c r="D113" s="457"/>
      <c r="E113" s="247" t="s">
        <v>1312</v>
      </c>
      <c r="F113" s="248">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8">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8">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8">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8">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8">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8">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8">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8">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8">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8">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8">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8">
        <f ca="1">+SUM(F113:Q113)</f>
        <v>0</v>
      </c>
      <c r="S113" s="265">
        <f ca="1">+R112+R113</f>
        <v>0</v>
      </c>
      <c r="T113" s="248">
        <f ca="1">+S113</f>
        <v>0</v>
      </c>
      <c r="U113" s="247">
        <f>+IF(E113="Débitos",1,2)</f>
        <v>2</v>
      </c>
      <c r="V113" s="350" t="str">
        <f>+VLOOKUP(A113,bd_lista!$A$3:$E$590,5,FALSE)</f>
        <v>Instituciones Descentralizadas Municipales</v>
      </c>
      <c r="W113" s="455"/>
      <c r="X113" s="245">
        <f>+VLOOKUP(A113,[2]Sheet1!$A$13:$D$744,4,FALSE)</f>
        <v>0</v>
      </c>
      <c r="Y113" s="245" t="e">
        <f>+VLOOKUP(X113,bd_lista!$A$3:$C$590,3,FALSE)</f>
        <v>#N/A</v>
      </c>
      <c r="Z113" s="304"/>
      <c r="AA113" s="305"/>
    </row>
    <row r="114" spans="1:27" ht="15" hidden="1" customHeight="1">
      <c r="A114" s="255">
        <v>2330</v>
      </c>
      <c r="B114" s="452">
        <f>+A114</f>
        <v>2330</v>
      </c>
      <c r="C114" s="250" t="str">
        <f>+VLOOKUP(A114,bd_lista!$A$3:$C$590,3,FALSE)</f>
        <v>EMPRESA PÚBLICA DEPARTAMENTAL DE SERVICIOS ELECTRICOS TARIJA - SETAR</v>
      </c>
      <c r="D114" s="456" t="str">
        <f>+C114</f>
        <v>EMPRESA PÚBLICA DEPARTAMENTAL DE SERVICIOS ELECTRICOS TARIJA - SETAR</v>
      </c>
      <c r="E114" s="245" t="s">
        <v>1311</v>
      </c>
      <c r="F114" s="246">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6">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6">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6">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6">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6">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6">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6">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6">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6">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6">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6">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6">
        <f ca="1">+SUM(F114:Q114)</f>
        <v>0</v>
      </c>
      <c r="S114" s="253"/>
      <c r="T114" s="246">
        <f ca="1">+T115</f>
        <v>0</v>
      </c>
      <c r="U114" s="245">
        <f>+IF(E114="Débitos",1,2)</f>
        <v>1</v>
      </c>
      <c r="V114" s="350" t="str">
        <f>+VLOOKUP(A114,bd_lista!$A$3:$E$590,5,FALSE)</f>
        <v>Instituciones Descentralizadas Municipales</v>
      </c>
      <c r="W114" s="454" t="str">
        <f>+V114</f>
        <v>Instituciones Descentralizadas Municipales</v>
      </c>
      <c r="X114" s="245">
        <f>+VLOOKUP(A114,[2]Sheet1!$A$13:$D$744,4,FALSE)</f>
        <v>0</v>
      </c>
      <c r="Y114" s="245" t="e">
        <f>+VLOOKUP(X114,bd_lista!$A$3:$C$590,3,FALSE)</f>
        <v>#N/A</v>
      </c>
      <c r="Z114" s="306">
        <f>+X114</f>
        <v>0</v>
      </c>
      <c r="AA114" s="307" t="e">
        <f>+Y114</f>
        <v>#N/A</v>
      </c>
    </row>
    <row r="115" spans="1:27" ht="15" hidden="1" customHeight="1">
      <c r="A115" s="32">
        <v>2330</v>
      </c>
      <c r="B115" s="453"/>
      <c r="C115" s="350" t="str">
        <f>+VLOOKUP(A115,bd_lista!$A$3:$C$590,3,FALSE)</f>
        <v>EMPRESA PÚBLICA DEPARTAMENTAL DE SERVICIOS ELECTRICOS TARIJA - SETAR</v>
      </c>
      <c r="D115" s="457"/>
      <c r="E115" s="247" t="s">
        <v>1312</v>
      </c>
      <c r="F115" s="248">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8">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8">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8">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8">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8">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8">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8">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8">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8">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8">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8">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8">
        <f ca="1">+SUM(F115:Q115)</f>
        <v>0</v>
      </c>
      <c r="S115" s="265">
        <f ca="1">+R114+R115</f>
        <v>0</v>
      </c>
      <c r="T115" s="248">
        <f ca="1">+S115</f>
        <v>0</v>
      </c>
      <c r="U115" s="247">
        <f>+IF(E115="Débitos",1,2)</f>
        <v>2</v>
      </c>
      <c r="V115" s="350" t="str">
        <f>+VLOOKUP(A115,bd_lista!$A$3:$E$590,5,FALSE)</f>
        <v>Instituciones Descentralizadas Municipales</v>
      </c>
      <c r="W115" s="455"/>
      <c r="X115" s="245">
        <f>+VLOOKUP(A115,[2]Sheet1!$A$13:$D$744,4,FALSE)</f>
        <v>0</v>
      </c>
      <c r="Y115" s="245" t="e">
        <f>+VLOOKUP(X115,bd_lista!$A$3:$C$590,3,FALSE)</f>
        <v>#N/A</v>
      </c>
      <c r="Z115" s="304"/>
      <c r="AA115" s="305"/>
    </row>
    <row r="116" spans="1:27" customFormat="1" ht="15" hidden="1" customHeight="1">
      <c r="A116" s="255">
        <v>2331</v>
      </c>
      <c r="B116" s="452">
        <f>+A116</f>
        <v>2331</v>
      </c>
      <c r="C116" s="250" t="str">
        <f>+VLOOKUP(A116,bd_lista!$A$3:$C$590,3,FALSE)</f>
        <v>ENTIDAD DESCENTRALIZADA MUNICIPAL TERMINAL DE BUSES LA PAZ</v>
      </c>
      <c r="D116" s="456" t="str">
        <f>+C116</f>
        <v>ENTIDAD DESCENTRALIZADA MUNICIPAL TERMINAL DE BUSES LA PAZ</v>
      </c>
      <c r="E116" s="245" t="s">
        <v>1311</v>
      </c>
      <c r="F116" s="246">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6">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6">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6">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6">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6">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6">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6">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6">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6">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6">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6">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6">
        <f ca="1">+SUM(F116:Q116)</f>
        <v>0</v>
      </c>
      <c r="S116" s="253"/>
      <c r="T116" s="246">
        <f ca="1">+T117</f>
        <v>0</v>
      </c>
      <c r="U116" s="245">
        <f>+IF(E116="Débitos",1,2)</f>
        <v>1</v>
      </c>
      <c r="V116" s="350" t="str">
        <f>+VLOOKUP(A116,bd_lista!$A$3:$E$590,5,FALSE)</f>
        <v>Instituciones Descentralizadas Municipales</v>
      </c>
      <c r="W116" s="454" t="str">
        <f>+V116</f>
        <v>Instituciones Descentralizadas Municipales</v>
      </c>
      <c r="X116" s="245">
        <f>+VLOOKUP(A116,[2]Sheet1!$A$13:$D$744,4,FALSE)</f>
        <v>0</v>
      </c>
      <c r="Y116" s="245" t="e">
        <f>+VLOOKUP(X116,bd_lista!$A$3:$C$590,3,FALSE)</f>
        <v>#N/A</v>
      </c>
      <c r="Z116" s="306">
        <f>+X116</f>
        <v>0</v>
      </c>
      <c r="AA116" s="307" t="e">
        <f>+Y116</f>
        <v>#N/A</v>
      </c>
    </row>
    <row r="117" spans="1:27" customFormat="1" ht="15" hidden="1" customHeight="1">
      <c r="A117" s="32">
        <v>2331</v>
      </c>
      <c r="B117" s="453"/>
      <c r="C117" s="350" t="str">
        <f>+VLOOKUP(A117,bd_lista!$A$3:$C$590,3,FALSE)</f>
        <v>ENTIDAD DESCENTRALIZADA MUNICIPAL TERMINAL DE BUSES LA PAZ</v>
      </c>
      <c r="D117" s="457"/>
      <c r="E117" s="247" t="s">
        <v>1312</v>
      </c>
      <c r="F117" s="248">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8">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8">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8">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8">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8">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8">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8">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8">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8">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8">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8">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8">
        <f ca="1">+SUM(F117:Q117)</f>
        <v>0</v>
      </c>
      <c r="S117" s="265">
        <f ca="1">+R116+R117</f>
        <v>0</v>
      </c>
      <c r="T117" s="248">
        <f ca="1">+S117</f>
        <v>0</v>
      </c>
      <c r="U117" s="247">
        <f>+IF(E117="Débitos",1,2)</f>
        <v>2</v>
      </c>
      <c r="V117" s="350" t="str">
        <f>+VLOOKUP(A117,bd_lista!$A$3:$E$590,5,FALSE)</f>
        <v>Instituciones Descentralizadas Municipales</v>
      </c>
      <c r="W117" s="455"/>
      <c r="X117" s="245">
        <f>+VLOOKUP(A117,[2]Sheet1!$A$13:$D$744,4,FALSE)</f>
        <v>0</v>
      </c>
      <c r="Y117" s="245" t="e">
        <f>+VLOOKUP(X117,bd_lista!$A$3:$C$590,3,FALSE)</f>
        <v>#N/A</v>
      </c>
      <c r="Z117" s="304"/>
      <c r="AA117" s="305"/>
    </row>
    <row r="118" spans="1:27" ht="15" hidden="1" customHeight="1">
      <c r="A118" s="32">
        <v>2333</v>
      </c>
      <c r="B118" s="452">
        <f>+A118</f>
        <v>2333</v>
      </c>
      <c r="C118" s="250" t="str">
        <f>+VLOOKUP(A118,bd_lista!$A$3:$C$590,3,FALSE)</f>
        <v>ENTIDAD DIRECCIÓN DE LA TERMINAL DE BUSES DE TARIJA</v>
      </c>
      <c r="D118" s="456" t="str">
        <f>+C118</f>
        <v>ENTIDAD DIRECCIÓN DE LA TERMINAL DE BUSES DE TARIJA</v>
      </c>
      <c r="E118" s="245" t="s">
        <v>1311</v>
      </c>
      <c r="F118" s="246">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6">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6">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6">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6">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6">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6">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6">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6">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6">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6">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6">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6">
        <f ca="1">+SUM(F118:Q118)</f>
        <v>0</v>
      </c>
      <c r="S118" s="253"/>
      <c r="T118" s="246">
        <f ca="1">+T119</f>
        <v>0</v>
      </c>
      <c r="U118" s="245">
        <f>+IF(E118="Débitos",1,2)</f>
        <v>1</v>
      </c>
      <c r="V118" s="350" t="str">
        <f>+VLOOKUP(A118,bd_lista!$A$3:$E$590,5,FALSE)</f>
        <v>Instituciones Descentralizadas Municipales</v>
      </c>
      <c r="W118" s="454" t="str">
        <f>+V118</f>
        <v>Instituciones Descentralizadas Municipales</v>
      </c>
      <c r="X118" s="245">
        <f>+VLOOKUP(A118,[2]Sheet1!$A$13:$D$744,4,FALSE)</f>
        <v>0</v>
      </c>
      <c r="Y118" s="245" t="e">
        <f>+VLOOKUP(X118,bd_lista!$A$3:$C$590,3,FALSE)</f>
        <v>#N/A</v>
      </c>
      <c r="Z118" s="306">
        <f>+X118</f>
        <v>0</v>
      </c>
      <c r="AA118" s="307" t="e">
        <f>+Y118</f>
        <v>#N/A</v>
      </c>
    </row>
    <row r="119" spans="1:27" ht="15" hidden="1" customHeight="1">
      <c r="A119" s="32">
        <v>2333</v>
      </c>
      <c r="B119" s="453"/>
      <c r="C119" s="350" t="str">
        <f>+VLOOKUP(A119,bd_lista!$A$3:$C$590,3,FALSE)</f>
        <v>ENTIDAD DIRECCIÓN DE LA TERMINAL DE BUSES DE TARIJA</v>
      </c>
      <c r="D119" s="457"/>
      <c r="E119" s="247" t="s">
        <v>1312</v>
      </c>
      <c r="F119" s="248">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248">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48">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8">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8">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8">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8">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8">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8">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8">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8">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8">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8">
        <f ca="1">+SUM(F119:Q119)</f>
        <v>0</v>
      </c>
      <c r="S119" s="265">
        <f ca="1">+R118+R119</f>
        <v>0</v>
      </c>
      <c r="T119" s="248">
        <f ca="1">+S119</f>
        <v>0</v>
      </c>
      <c r="U119" s="247">
        <f>+IF(E119="Débitos",1,2)</f>
        <v>2</v>
      </c>
      <c r="V119" s="350" t="str">
        <f>+VLOOKUP(A119,bd_lista!$A$3:$E$590,5,FALSE)</f>
        <v>Instituciones Descentralizadas Municipales</v>
      </c>
      <c r="W119" s="455"/>
      <c r="X119" s="245">
        <f>+VLOOKUP(A119,[2]Sheet1!$A$13:$D$744,4,FALSE)</f>
        <v>0</v>
      </c>
      <c r="Y119" s="245" t="e">
        <f>+VLOOKUP(X119,bd_lista!$A$3:$C$590,3,FALSE)</f>
        <v>#N/A</v>
      </c>
      <c r="Z119" s="304"/>
      <c r="AA119" s="305"/>
    </row>
    <row r="120" spans="1:27" ht="15" hidden="1" customHeight="1">
      <c r="A120" s="255">
        <v>2311</v>
      </c>
      <c r="B120" s="452">
        <f>+A120</f>
        <v>2311</v>
      </c>
      <c r="C120" s="250" t="str">
        <f>+VLOOKUP(A120,bd_lista!$A$3:$C$590,3,FALSE)</f>
        <v>SERVICIO DE ENCAUZAMIENTO DE RIOS (SEARPI)</v>
      </c>
      <c r="D120" s="456" t="str">
        <f>+C120</f>
        <v>SERVICIO DE ENCAUZAMIENTO DE RIOS (SEARPI)</v>
      </c>
      <c r="E120" s="245" t="s">
        <v>1311</v>
      </c>
      <c r="F120" s="246">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6">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6">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6">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6">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6">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6">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6">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6">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6">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6">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6">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6">
        <f ca="1">+SUM(F120:Q120)</f>
        <v>0</v>
      </c>
      <c r="S120" s="253"/>
      <c r="T120" s="246">
        <f ca="1">+T121</f>
        <v>0</v>
      </c>
      <c r="U120" s="245">
        <f>+IF(E120="Débitos",1,2)</f>
        <v>1</v>
      </c>
      <c r="V120" s="350" t="str">
        <f>+VLOOKUP(A120,bd_lista!$A$3:$E$590,5,FALSE)</f>
        <v>Instituciones Descentralizadas Departamentales</v>
      </c>
      <c r="W120" s="454" t="str">
        <f>+V120</f>
        <v>Instituciones Descentralizadas Departamentales</v>
      </c>
      <c r="X120" s="245">
        <f>+VLOOKUP(A120,[2]Sheet1!$A$13:$D$744,4,FALSE)</f>
        <v>0</v>
      </c>
      <c r="Y120" s="245" t="e">
        <f>+VLOOKUP(X120,bd_lista!$A$3:$C$590,3,FALSE)</f>
        <v>#N/A</v>
      </c>
      <c r="Z120" s="306">
        <f>+X120</f>
        <v>0</v>
      </c>
      <c r="AA120" s="336" t="e">
        <f>+Y120</f>
        <v>#N/A</v>
      </c>
    </row>
    <row r="121" spans="1:27" ht="15" hidden="1" customHeight="1">
      <c r="A121" s="32">
        <v>2311</v>
      </c>
      <c r="B121" s="453"/>
      <c r="C121" s="350" t="str">
        <f>+VLOOKUP(A121,bd_lista!$A$3:$C$590,3,FALSE)</f>
        <v>SERVICIO DE ENCAUZAMIENTO DE RIOS (SEARPI)</v>
      </c>
      <c r="D121" s="457"/>
      <c r="E121" s="247" t="s">
        <v>1312</v>
      </c>
      <c r="F121" s="248">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8">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48">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8">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8">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8">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8">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8">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8">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8">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8">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8">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8">
        <f ca="1">+SUM(F121:Q121)</f>
        <v>0</v>
      </c>
      <c r="S121" s="265">
        <f ca="1">+R120+R121</f>
        <v>0</v>
      </c>
      <c r="T121" s="248">
        <f ca="1">+S121</f>
        <v>0</v>
      </c>
      <c r="U121" s="247">
        <f>+IF(E121="Débitos",1,2)</f>
        <v>2</v>
      </c>
      <c r="V121" s="350" t="str">
        <f>+VLOOKUP(A121,bd_lista!$A$3:$E$590,5,FALSE)</f>
        <v>Instituciones Descentralizadas Departamentales</v>
      </c>
      <c r="W121" s="455"/>
      <c r="X121" s="245">
        <f>+VLOOKUP(A121,[2]Sheet1!$A$13:$D$744,4,FALSE)</f>
        <v>0</v>
      </c>
      <c r="Y121" s="245" t="e">
        <f>+VLOOKUP(X121,bd_lista!$A$3:$C$590,3,FALSE)</f>
        <v>#N/A</v>
      </c>
      <c r="Z121" s="304"/>
      <c r="AA121" s="338"/>
    </row>
    <row r="122" spans="1:27" ht="15" customHeight="1">
      <c r="A122" s="255">
        <v>580</v>
      </c>
      <c r="B122" s="452">
        <f>+A122</f>
        <v>580</v>
      </c>
      <c r="C122" s="250" t="str">
        <f>+VLOOKUP(A122,bd_lista!$A$3:$C$590,3,FALSE)</f>
        <v>Depósitos Aduaneros Bolivianos</v>
      </c>
      <c r="D122" s="456" t="str">
        <f>+C122</f>
        <v>Depósitos Aduaneros Bolivianos</v>
      </c>
      <c r="E122" s="250" t="s">
        <v>1311</v>
      </c>
      <c r="F122" s="246">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6">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6">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6">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6">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6">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6">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6">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6">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6">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6">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6">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6">
        <f ca="1">+SUM(F122:Q122)</f>
        <v>0</v>
      </c>
      <c r="S122" s="269"/>
      <c r="T122" s="246">
        <f ca="1">+T123</f>
        <v>979.47</v>
      </c>
      <c r="U122" s="245">
        <f>+IF(E122="Débitos",1,2)</f>
        <v>1</v>
      </c>
      <c r="V122" s="350" t="str">
        <f>+VLOOKUP(A122,bd_lista!$A$3:$E$590,5,FALSE)</f>
        <v>Empresas Nacionales</v>
      </c>
      <c r="W122" s="454" t="str">
        <f>+V122</f>
        <v>Empresas Nacionales</v>
      </c>
      <c r="X122" s="245">
        <f>+VLOOKUP(A122,[2]Sheet1!$A$13:$D$744,4,FALSE)</f>
        <v>35</v>
      </c>
      <c r="Y122" s="245" t="str">
        <f>+VLOOKUP(X122,bd_lista!$A$3:$C$590,3,FALSE)</f>
        <v>Ministerio de Economía y Finanzas Públicas</v>
      </c>
      <c r="Z122" s="306">
        <f>+X122</f>
        <v>35</v>
      </c>
      <c r="AA122" s="336" t="str">
        <f>+Y122</f>
        <v>Ministerio de Economía y Finanzas Públicas</v>
      </c>
    </row>
    <row r="123" spans="1:27" ht="15" customHeight="1">
      <c r="A123" s="32">
        <v>580</v>
      </c>
      <c r="B123" s="453"/>
      <c r="C123" s="350" t="str">
        <f>+VLOOKUP(A123,bd_lista!$A$3:$C$590,3,FALSE)</f>
        <v>Depósitos Aduaneros Bolivianos</v>
      </c>
      <c r="D123" s="457"/>
      <c r="E123" s="350" t="s">
        <v>1312</v>
      </c>
      <c r="F123" s="248">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979.47</v>
      </c>
      <c r="G123" s="248">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8">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8">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48">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8">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8">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48">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8">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8">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8">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8">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8">
        <f ca="1">+SUM(F123:Q123)</f>
        <v>979.47</v>
      </c>
      <c r="S123" s="268">
        <f ca="1">+R122+R123</f>
        <v>979.47</v>
      </c>
      <c r="T123" s="248">
        <f ca="1">+S123</f>
        <v>979.47</v>
      </c>
      <c r="U123" s="247">
        <f>+IF(E123="Débitos",1,2)</f>
        <v>2</v>
      </c>
      <c r="V123" s="350" t="str">
        <f>+VLOOKUP(A123,bd_lista!$A$3:$E$590,5,FALSE)</f>
        <v>Empresas Nacionales</v>
      </c>
      <c r="W123" s="455"/>
      <c r="X123" s="245">
        <f>+VLOOKUP(A123,[2]Sheet1!$A$13:$D$744,4,FALSE)</f>
        <v>35</v>
      </c>
      <c r="Y123" s="245" t="str">
        <f>+VLOOKUP(X123,bd_lista!$A$3:$C$590,3,FALSE)</f>
        <v>Ministerio de Economía y Finanzas Públicas</v>
      </c>
      <c r="Z123" s="304"/>
      <c r="AA123" s="338"/>
    </row>
    <row r="124" spans="1:27" customFormat="1" ht="15" hidden="1" customHeight="1">
      <c r="A124" s="255">
        <v>517</v>
      </c>
      <c r="B124" s="452">
        <f>+A124</f>
        <v>517</v>
      </c>
      <c r="C124" s="250" t="str">
        <f>+VLOOKUP(A124,bd_lista!$A$3:$C$590,3,FALSE)</f>
        <v>Corporación Minera de Bolivia</v>
      </c>
      <c r="D124" s="456" t="str">
        <f>+C124</f>
        <v>Corporación Minera de Bolivia</v>
      </c>
      <c r="E124" s="250" t="s">
        <v>1311</v>
      </c>
      <c r="F124" s="246">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6">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6">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6">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6">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6">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6">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6">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6">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6">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6">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6">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6">
        <f ca="1">+SUM(F124:Q124)</f>
        <v>0</v>
      </c>
      <c r="S124" s="253"/>
      <c r="T124" s="246">
        <f ca="1">+T125</f>
        <v>0</v>
      </c>
      <c r="U124" s="245">
        <f>+IF(E124="Débitos",1,2)</f>
        <v>1</v>
      </c>
      <c r="V124" s="350" t="str">
        <f>+VLOOKUP(A124,bd_lista!$A$3:$E$590,5,FALSE)</f>
        <v>Empresas Nacionales</v>
      </c>
      <c r="W124" s="454" t="str">
        <f>+V124</f>
        <v>Empresas Nacionales</v>
      </c>
      <c r="X124" s="245">
        <f>+VLOOKUP(A124,[2]Sheet1!$A$13:$D$744,4,FALSE)</f>
        <v>76</v>
      </c>
      <c r="Y124" s="245" t="str">
        <f>+VLOOKUP(X124,bd_lista!$A$3:$C$590,3,FALSE)</f>
        <v>Ministerio de Minería y Metalurgia</v>
      </c>
      <c r="Z124" s="306">
        <f>+X124</f>
        <v>76</v>
      </c>
      <c r="AA124" s="307" t="str">
        <f>+Y124</f>
        <v>Ministerio de Minería y Metalurgia</v>
      </c>
    </row>
    <row r="125" spans="1:27" customFormat="1" ht="15" hidden="1" customHeight="1">
      <c r="A125" s="32">
        <v>517</v>
      </c>
      <c r="B125" s="453"/>
      <c r="C125" s="350" t="str">
        <f>+VLOOKUP(A125,bd_lista!$A$3:$C$590,3,FALSE)</f>
        <v>Corporación Minera de Bolivia</v>
      </c>
      <c r="D125" s="457"/>
      <c r="E125" s="350" t="s">
        <v>1312</v>
      </c>
      <c r="F125" s="248">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8">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8">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8">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8">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8">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8">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8">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8">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8">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8">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8">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8">
        <f ca="1">+SUM(F125:Q125)</f>
        <v>0</v>
      </c>
      <c r="S125" s="265">
        <f ca="1">+R124+R125</f>
        <v>0</v>
      </c>
      <c r="T125" s="248">
        <f ca="1">+S125</f>
        <v>0</v>
      </c>
      <c r="U125" s="247">
        <f>+IF(E125="Débitos",1,2)</f>
        <v>2</v>
      </c>
      <c r="V125" s="350" t="str">
        <f>+VLOOKUP(A125,bd_lista!$A$3:$E$590,5,FALSE)</f>
        <v>Empresas Nacionales</v>
      </c>
      <c r="W125" s="455"/>
      <c r="X125" s="245">
        <f>+VLOOKUP(A125,[2]Sheet1!$A$13:$D$744,4,FALSE)</f>
        <v>76</v>
      </c>
      <c r="Y125" s="245" t="str">
        <f>+VLOOKUP(X125,bd_lista!$A$3:$C$590,3,FALSE)</f>
        <v>Ministerio de Minería y Metalurgia</v>
      </c>
      <c r="Z125" s="304"/>
      <c r="AA125" s="305"/>
    </row>
    <row r="126" spans="1:27" ht="15" customHeight="1">
      <c r="A126" s="32">
        <v>520</v>
      </c>
      <c r="B126" s="452">
        <f>+A126</f>
        <v>520</v>
      </c>
      <c r="C126" s="250" t="str">
        <f>+VLOOKUP(A126,bd_lista!$A$3:$C$590,3,FALSE)</f>
        <v>Empresa Metalúrgica VINTO - Nacionalizada</v>
      </c>
      <c r="D126" s="456" t="str">
        <f>+C126</f>
        <v>Empresa Metalúrgica VINTO - Nacionalizada</v>
      </c>
      <c r="E126" s="250" t="s">
        <v>1311</v>
      </c>
      <c r="F126" s="246">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6">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6">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6">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6">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6">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6">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6">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6">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6">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6">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6">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6">
        <f ca="1">+SUM(F126:Q126)</f>
        <v>0</v>
      </c>
      <c r="S126" s="253"/>
      <c r="T126" s="246">
        <f ca="1">+T127</f>
        <v>100</v>
      </c>
      <c r="U126" s="245">
        <f>+IF(E126="Débitos",1,2)</f>
        <v>1</v>
      </c>
      <c r="V126" s="350" t="str">
        <f>+VLOOKUP(A126,bd_lista!$A$3:$E$590,5,FALSE)</f>
        <v>Empresas Nacionales</v>
      </c>
      <c r="W126" s="454" t="str">
        <f>+V126</f>
        <v>Empresas Nacionales</v>
      </c>
      <c r="X126" s="245">
        <f>+VLOOKUP(A126,[2]Sheet1!$A$13:$D$744,4,FALSE)</f>
        <v>76</v>
      </c>
      <c r="Y126" s="245" t="str">
        <f>+VLOOKUP(X126,bd_lista!$A$3:$C$590,3,FALSE)</f>
        <v>Ministerio de Minería y Metalurgia</v>
      </c>
      <c r="Z126" s="306">
        <f>+X126</f>
        <v>76</v>
      </c>
      <c r="AA126" s="307" t="str">
        <f>+Y126</f>
        <v>Ministerio de Minería y Metalurgia</v>
      </c>
    </row>
    <row r="127" spans="1:27" ht="15" customHeight="1">
      <c r="A127" s="32">
        <v>520</v>
      </c>
      <c r="B127" s="453"/>
      <c r="C127" s="350" t="str">
        <f>+VLOOKUP(A127,bd_lista!$A$3:$C$590,3,FALSE)</f>
        <v>Empresa Metalúrgica VINTO - Nacionalizada</v>
      </c>
      <c r="D127" s="457"/>
      <c r="E127" s="350" t="s">
        <v>1312</v>
      </c>
      <c r="F127" s="248">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8">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100</v>
      </c>
      <c r="H127" s="248">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248">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48">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48">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8">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8">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8">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8">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8">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8">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8">
        <f ca="1">+SUM(F127:Q127)</f>
        <v>100</v>
      </c>
      <c r="S127" s="248">
        <f ca="1">+R126+R127</f>
        <v>100</v>
      </c>
      <c r="T127" s="248">
        <f ca="1">+S127</f>
        <v>100</v>
      </c>
      <c r="U127" s="247">
        <f>+IF(E127="Débitos",1,2)</f>
        <v>2</v>
      </c>
      <c r="V127" s="350" t="str">
        <f>+VLOOKUP(A127,bd_lista!$A$3:$E$590,5,FALSE)</f>
        <v>Empresas Nacionales</v>
      </c>
      <c r="W127" s="455"/>
      <c r="X127" s="245">
        <f>+VLOOKUP(A127,[2]Sheet1!$A$13:$D$744,4,FALSE)</f>
        <v>76</v>
      </c>
      <c r="Y127" s="245" t="str">
        <f>+VLOOKUP(X127,bd_lista!$A$3:$C$590,3,FALSE)</f>
        <v>Ministerio de Minería y Metalurgia</v>
      </c>
      <c r="Z127" s="304"/>
      <c r="AA127" s="305"/>
    </row>
    <row r="128" spans="1:27" ht="15" hidden="1" customHeight="1">
      <c r="A128" s="255">
        <v>584</v>
      </c>
      <c r="B128" s="452">
        <f>+A128</f>
        <v>584</v>
      </c>
      <c r="C128" s="250" t="str">
        <f>+VLOOKUP(A128,bd_lista!$A$3:$C$590,3,FALSE)</f>
        <v>Empresa Boliviana de Industrializacion de Hidrocarburos</v>
      </c>
      <c r="D128" s="456" t="str">
        <f>+C128</f>
        <v>Empresa Boliviana de Industrializacion de Hidrocarburos</v>
      </c>
      <c r="E128" s="250" t="s">
        <v>1311</v>
      </c>
      <c r="F128" s="246">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6">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6">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6">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6">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6">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6">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6">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6">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6">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6">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6">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6">
        <f ca="1">+SUM(F128:Q128)</f>
        <v>0</v>
      </c>
      <c r="S128" s="269"/>
      <c r="T128" s="246">
        <f ca="1">+T129</f>
        <v>0</v>
      </c>
      <c r="U128" s="245">
        <f>+IF(E128="Débitos",1,2)</f>
        <v>1</v>
      </c>
      <c r="V128" s="350" t="str">
        <f>+VLOOKUP(A128,bd_lista!$A$3:$E$590,5,FALSE)</f>
        <v>Empresas Nacionales</v>
      </c>
      <c r="W128" s="454" t="str">
        <f>+V128</f>
        <v>Empresas Nacionales</v>
      </c>
      <c r="X128" s="245">
        <v>78</v>
      </c>
      <c r="Y128" s="245" t="str">
        <f>+VLOOKUP(X128,bd_lista!$A$3:$C$590,3,FALSE)</f>
        <v>Ministerio de Hidrocarburos y Energías</v>
      </c>
      <c r="Z128" s="306">
        <f>+X128</f>
        <v>78</v>
      </c>
      <c r="AA128" s="336" t="str">
        <f>+Y128</f>
        <v>Ministerio de Hidrocarburos y Energías</v>
      </c>
    </row>
    <row r="129" spans="1:27" ht="15" hidden="1" customHeight="1">
      <c r="A129" s="32">
        <v>584</v>
      </c>
      <c r="B129" s="453"/>
      <c r="C129" s="350" t="str">
        <f>+VLOOKUP(A129,bd_lista!$A$3:$C$590,3,FALSE)</f>
        <v>Empresa Boliviana de Industrializacion de Hidrocarburos</v>
      </c>
      <c r="D129" s="457"/>
      <c r="E129" s="350" t="s">
        <v>1312</v>
      </c>
      <c r="F129" s="248">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8">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8">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8">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8">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8">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8">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8">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8">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8">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8">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8">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8">
        <f ca="1">+SUM(F129:Q129)</f>
        <v>0</v>
      </c>
      <c r="S129" s="268">
        <f ca="1">+R128+R129</f>
        <v>0</v>
      </c>
      <c r="T129" s="248">
        <f ca="1">+S129</f>
        <v>0</v>
      </c>
      <c r="U129" s="247">
        <f>+IF(E129="Débitos",1,2)</f>
        <v>2</v>
      </c>
      <c r="V129" s="350" t="str">
        <f>+VLOOKUP(A129,bd_lista!$A$3:$E$590,5,FALSE)</f>
        <v>Empresas Nacionales</v>
      </c>
      <c r="W129" s="455"/>
      <c r="X129" s="245">
        <v>78</v>
      </c>
      <c r="Y129" s="245" t="str">
        <f>+VLOOKUP(X129,bd_lista!$A$3:$C$590,3,FALSE)</f>
        <v>Ministerio de Hidrocarburos y Energías</v>
      </c>
      <c r="Z129" s="304"/>
      <c r="AA129" s="338"/>
    </row>
    <row r="130" spans="1:27" ht="15" customHeight="1">
      <c r="A130" s="255">
        <v>417</v>
      </c>
      <c r="B130" s="452">
        <f>+A130</f>
        <v>417</v>
      </c>
      <c r="C130" s="250" t="str">
        <f>+VLOOKUP(A130,bd_lista!$A$3:$C$590,3,FALSE)</f>
        <v>Caja Nacional de Salud</v>
      </c>
      <c r="D130" s="456" t="str">
        <f>+C130</f>
        <v>Caja Nacional de Salud</v>
      </c>
      <c r="E130" s="250" t="s">
        <v>1311</v>
      </c>
      <c r="F130" s="246">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6">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6">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6">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6">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6">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6">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6">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6">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6">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6">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6">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6">
        <f ca="1">+SUM(F130:Q130)</f>
        <v>0</v>
      </c>
      <c r="S130" s="253"/>
      <c r="T130" s="246">
        <f ca="1">+T131</f>
        <v>80940.540000000008</v>
      </c>
      <c r="U130" s="245">
        <f>+IF(E130="Débitos",1,2)</f>
        <v>1</v>
      </c>
      <c r="V130" s="350" t="str">
        <f>+VLOOKUP(A130,bd_lista!$A$3:$E$590,5,FALSE)</f>
        <v>Instituciones de Seguridad Social</v>
      </c>
      <c r="W130" s="454" t="str">
        <f>+V130</f>
        <v>Instituciones de Seguridad Social</v>
      </c>
      <c r="X130" s="245">
        <f>+VLOOKUP(A130,[2]Sheet1!$A$13:$D$744,4,FALSE)</f>
        <v>46</v>
      </c>
      <c r="Y130" s="245" t="str">
        <f>+VLOOKUP(X130,bd_lista!$A$3:$C$590,3,FALSE)</f>
        <v>Ministerio de Salud y Deportes</v>
      </c>
      <c r="Z130" s="306">
        <f>+X130</f>
        <v>46</v>
      </c>
      <c r="AA130" s="307" t="str">
        <f>+Y130</f>
        <v>Ministerio de Salud y Deportes</v>
      </c>
    </row>
    <row r="131" spans="1:27" ht="15" customHeight="1">
      <c r="A131" s="32">
        <v>417</v>
      </c>
      <c r="B131" s="453"/>
      <c r="C131" s="350" t="str">
        <f>+VLOOKUP(A131,bd_lista!$A$3:$C$590,3,FALSE)</f>
        <v>Caja Nacional de Salud</v>
      </c>
      <c r="D131" s="457"/>
      <c r="E131" s="350" t="s">
        <v>1312</v>
      </c>
      <c r="F131" s="248">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61876.08</v>
      </c>
      <c r="G131" s="248">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19064.46</v>
      </c>
      <c r="H131" s="248">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0</v>
      </c>
      <c r="I131" s="248">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8">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8">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8">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8">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8">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8">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8">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8">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8">
        <f ca="1">+SUM(F131:Q131)</f>
        <v>80940.540000000008</v>
      </c>
      <c r="S131" s="265">
        <f ca="1">+R130+R131</f>
        <v>80940.540000000008</v>
      </c>
      <c r="T131" s="248">
        <f ca="1">+S131</f>
        <v>80940.540000000008</v>
      </c>
      <c r="U131" s="247">
        <f>+IF(E131="Débitos",1,2)</f>
        <v>2</v>
      </c>
      <c r="V131" s="350" t="str">
        <f>+VLOOKUP(A131,bd_lista!$A$3:$E$590,5,FALSE)</f>
        <v>Instituciones de Seguridad Social</v>
      </c>
      <c r="W131" s="455"/>
      <c r="X131" s="245">
        <f>+VLOOKUP(A131,[2]Sheet1!$A$13:$D$744,4,FALSE)</f>
        <v>46</v>
      </c>
      <c r="Y131" s="245" t="str">
        <f>+VLOOKUP(X131,bd_lista!$A$3:$C$590,3,FALSE)</f>
        <v>Ministerio de Salud y Deportes</v>
      </c>
      <c r="Z131" s="304"/>
      <c r="AA131" s="305"/>
    </row>
    <row r="132" spans="1:27" ht="15" customHeight="1">
      <c r="A132" s="255">
        <v>422</v>
      </c>
      <c r="B132" s="452">
        <f>+A132</f>
        <v>422</v>
      </c>
      <c r="C132" s="250" t="str">
        <f>+VLOOKUP(A132,bd_lista!$A$3:$C$590,3,FALSE)</f>
        <v>Caja Bancaria Estatal de Salud</v>
      </c>
      <c r="D132" s="456" t="str">
        <f>+C132</f>
        <v>Caja Bancaria Estatal de Salud</v>
      </c>
      <c r="E132" s="250" t="s">
        <v>1311</v>
      </c>
      <c r="F132" s="246">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6">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6">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6">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6">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6">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6">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6">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6">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6">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6">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6">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6">
        <f ca="1">+SUM(F132:Q132)</f>
        <v>0</v>
      </c>
      <c r="S132" s="253"/>
      <c r="T132" s="246">
        <f ca="1">+T133</f>
        <v>60379.8</v>
      </c>
      <c r="U132" s="245">
        <f>+IF(E132="Débitos",1,2)</f>
        <v>1</v>
      </c>
      <c r="V132" s="350" t="str">
        <f>+VLOOKUP(A132,bd_lista!$A$3:$E$590,5,FALSE)</f>
        <v>Instituciones de Seguridad Social</v>
      </c>
      <c r="W132" s="454" t="str">
        <f>+V132</f>
        <v>Instituciones de Seguridad Social</v>
      </c>
      <c r="X132" s="245">
        <f>+VLOOKUP(A132,[2]Sheet1!$A$13:$D$744,4,FALSE)</f>
        <v>46</v>
      </c>
      <c r="Y132" s="245" t="str">
        <f>+VLOOKUP(X132,bd_lista!$A$3:$C$590,3,FALSE)</f>
        <v>Ministerio de Salud y Deportes</v>
      </c>
      <c r="Z132" s="306">
        <f>+X132</f>
        <v>46</v>
      </c>
      <c r="AA132" s="307" t="str">
        <f>+Y132</f>
        <v>Ministerio de Salud y Deportes</v>
      </c>
    </row>
    <row r="133" spans="1:27" ht="15" customHeight="1">
      <c r="A133" s="32">
        <v>422</v>
      </c>
      <c r="B133" s="453"/>
      <c r="C133" s="350" t="str">
        <f>+VLOOKUP(A133,bd_lista!$A$3:$C$590,3,FALSE)</f>
        <v>Caja Bancaria Estatal de Salud</v>
      </c>
      <c r="D133" s="457"/>
      <c r="E133" s="350" t="s">
        <v>1312</v>
      </c>
      <c r="F133" s="248">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60379.8</v>
      </c>
      <c r="G133" s="248">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0</v>
      </c>
      <c r="H133" s="248">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48">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248">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8">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48">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8">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8">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8">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8">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8">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8">
        <f ca="1">+SUM(F133:Q133)</f>
        <v>60379.8</v>
      </c>
      <c r="S133" s="265">
        <f ca="1">+R132+R133</f>
        <v>60379.8</v>
      </c>
      <c r="T133" s="248">
        <f ca="1">+S133</f>
        <v>60379.8</v>
      </c>
      <c r="U133" s="247">
        <f>+IF(E133="Débitos",1,2)</f>
        <v>2</v>
      </c>
      <c r="V133" s="350" t="str">
        <f>+VLOOKUP(A133,bd_lista!$A$3:$E$590,5,FALSE)</f>
        <v>Instituciones de Seguridad Social</v>
      </c>
      <c r="W133" s="455"/>
      <c r="X133" s="245">
        <f>+VLOOKUP(A133,[2]Sheet1!$A$13:$D$744,4,FALSE)</f>
        <v>46</v>
      </c>
      <c r="Y133" s="245" t="str">
        <f>+VLOOKUP(X133,bd_lista!$A$3:$C$590,3,FALSE)</f>
        <v>Ministerio de Salud y Deportes</v>
      </c>
      <c r="Z133" s="304"/>
      <c r="AA133" s="305"/>
    </row>
    <row r="134" spans="1:27" ht="15" hidden="1" customHeight="1">
      <c r="A134" s="255">
        <v>411</v>
      </c>
      <c r="B134" s="452">
        <f>+A134</f>
        <v>411</v>
      </c>
      <c r="C134" s="250" t="str">
        <f>+VLOOKUP(A134,bd_lista!$A$3:$C$590,3,FALSE)</f>
        <v>Corporación del Seguro Social Militar</v>
      </c>
      <c r="D134" s="456" t="str">
        <f>+C134</f>
        <v>Corporación del Seguro Social Militar</v>
      </c>
      <c r="E134" s="250" t="s">
        <v>1311</v>
      </c>
      <c r="F134" s="246">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6">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6">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6">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6">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6">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6">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6">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6">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6">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6">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6">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6">
        <f ca="1">+SUM(F134:Q134)</f>
        <v>0</v>
      </c>
      <c r="S134" s="253"/>
      <c r="T134" s="246">
        <f ca="1">+T135</f>
        <v>0</v>
      </c>
      <c r="U134" s="245">
        <f>+IF(E134="Débitos",1,2)</f>
        <v>1</v>
      </c>
      <c r="V134" s="350" t="str">
        <f>+VLOOKUP(A134,bd_lista!$A$3:$E$590,5,FALSE)</f>
        <v>Instituciones de Seguridad Social</v>
      </c>
      <c r="W134" s="454" t="str">
        <f>+V134</f>
        <v>Instituciones de Seguridad Social</v>
      </c>
      <c r="X134" s="245">
        <f>+VLOOKUP(A134,[2]Sheet1!$A$13:$D$744,4,FALSE)</f>
        <v>20</v>
      </c>
      <c r="Y134" s="245" t="str">
        <f>+VLOOKUP(X134,bd_lista!$A$3:$C$590,3,FALSE)</f>
        <v>Ministerio de Defensa</v>
      </c>
      <c r="Z134" s="306">
        <f>+X134</f>
        <v>20</v>
      </c>
      <c r="AA134" s="307" t="str">
        <f>+Y134</f>
        <v>Ministerio de Defensa</v>
      </c>
    </row>
    <row r="135" spans="1:27" ht="15" hidden="1" customHeight="1">
      <c r="A135" s="32">
        <v>411</v>
      </c>
      <c r="B135" s="453"/>
      <c r="C135" s="350" t="str">
        <f>+VLOOKUP(A135,bd_lista!$A$3:$C$590,3,FALSE)</f>
        <v>Corporación del Seguro Social Militar</v>
      </c>
      <c r="D135" s="457"/>
      <c r="E135" s="350" t="s">
        <v>1312</v>
      </c>
      <c r="F135" s="248">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8">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8">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8">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8">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8">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8">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8">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8">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8">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8">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8">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8">
        <f ca="1">+SUM(F135:Q135)</f>
        <v>0</v>
      </c>
      <c r="S135" s="265">
        <f ca="1">+R134+R135</f>
        <v>0</v>
      </c>
      <c r="T135" s="248">
        <f ca="1">+S135</f>
        <v>0</v>
      </c>
      <c r="U135" s="247">
        <f>+IF(E135="Débitos",1,2)</f>
        <v>2</v>
      </c>
      <c r="V135" s="350" t="str">
        <f>+VLOOKUP(A135,bd_lista!$A$3:$E$590,5,FALSE)</f>
        <v>Instituciones de Seguridad Social</v>
      </c>
      <c r="W135" s="455"/>
      <c r="X135" s="245">
        <f>+VLOOKUP(A135,[2]Sheet1!$A$13:$D$744,4,FALSE)</f>
        <v>20</v>
      </c>
      <c r="Y135" s="245" t="str">
        <f>+VLOOKUP(X135,bd_lista!$A$3:$C$590,3,FALSE)</f>
        <v>Ministerio de Defensa</v>
      </c>
      <c r="Z135" s="304"/>
      <c r="AA135" s="305"/>
    </row>
    <row r="136" spans="1:27" ht="15" customHeight="1">
      <c r="A136" s="255">
        <v>423</v>
      </c>
      <c r="B136" s="452">
        <f>+A136</f>
        <v>423</v>
      </c>
      <c r="C136" s="250" t="str">
        <f>+VLOOKUP(A136,bd_lista!$A$3:$C$590,3,FALSE)</f>
        <v>Caja de Salud del Servicio Nal. de Caminos y Ramas Anexas</v>
      </c>
      <c r="D136" s="456" t="str">
        <f>+C136</f>
        <v>Caja de Salud del Servicio Nal. de Caminos y Ramas Anexas</v>
      </c>
      <c r="E136" s="250" t="s">
        <v>1311</v>
      </c>
      <c r="F136" s="246">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6">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6">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6">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6">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6">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6">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6">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6">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6">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6">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6">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6">
        <f ca="1">+SUM(F136:Q136)</f>
        <v>0</v>
      </c>
      <c r="S136" s="253"/>
      <c r="T136" s="246">
        <f ca="1">+T137</f>
        <v>0.99</v>
      </c>
      <c r="U136" s="245">
        <f>+IF(E136="Débitos",1,2)</f>
        <v>1</v>
      </c>
      <c r="V136" s="350" t="str">
        <f>+VLOOKUP(A136,bd_lista!$A$3:$E$590,5,FALSE)</f>
        <v>Instituciones de Seguridad Social</v>
      </c>
      <c r="W136" s="454" t="str">
        <f>+V136</f>
        <v>Instituciones de Seguridad Social</v>
      </c>
      <c r="X136" s="245">
        <f>+VLOOKUP(A136,[2]Sheet1!$A$13:$D$744,4,FALSE)</f>
        <v>46</v>
      </c>
      <c r="Y136" s="245" t="str">
        <f>+VLOOKUP(X136,bd_lista!$A$3:$C$590,3,FALSE)</f>
        <v>Ministerio de Salud y Deportes</v>
      </c>
      <c r="Z136" s="306">
        <f>+X136</f>
        <v>46</v>
      </c>
      <c r="AA136" s="307" t="str">
        <f>+Y136</f>
        <v>Ministerio de Salud y Deportes</v>
      </c>
    </row>
    <row r="137" spans="1:27" ht="15" customHeight="1">
      <c r="A137" s="32">
        <v>423</v>
      </c>
      <c r="B137" s="453"/>
      <c r="C137" s="350" t="str">
        <f>+VLOOKUP(A137,bd_lista!$A$3:$C$590,3,FALSE)</f>
        <v>Caja de Salud del Servicio Nal. de Caminos y Ramas Anexas</v>
      </c>
      <c r="D137" s="457"/>
      <c r="E137" s="350" t="s">
        <v>1312</v>
      </c>
      <c r="F137" s="248">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48">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0.99</v>
      </c>
      <c r="H137" s="248">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248">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8">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8">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8">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8">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8">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8">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8">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8">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8">
        <f ca="1">+SUM(F137:Q137)</f>
        <v>0.99</v>
      </c>
      <c r="S137" s="265">
        <f ca="1">+R136+R137</f>
        <v>0.99</v>
      </c>
      <c r="T137" s="248">
        <f ca="1">+S137</f>
        <v>0.99</v>
      </c>
      <c r="U137" s="247">
        <f>+IF(E137="Débitos",1,2)</f>
        <v>2</v>
      </c>
      <c r="V137" s="350" t="str">
        <f>+VLOOKUP(A137,bd_lista!$A$3:$E$590,5,FALSE)</f>
        <v>Instituciones de Seguridad Social</v>
      </c>
      <c r="W137" s="455"/>
      <c r="X137" s="245">
        <f>+VLOOKUP(A137,[2]Sheet1!$A$13:$D$744,4,FALSE)</f>
        <v>46</v>
      </c>
      <c r="Y137" s="245" t="str">
        <f>+VLOOKUP(X137,bd_lista!$A$3:$C$590,3,FALSE)</f>
        <v>Ministerio de Salud y Deportes</v>
      </c>
      <c r="Z137" s="304"/>
      <c r="AA137" s="305"/>
    </row>
    <row r="138" spans="1:27" ht="15" customHeight="1">
      <c r="A138" s="255">
        <v>291</v>
      </c>
      <c r="B138" s="452">
        <f>+A138</f>
        <v>291</v>
      </c>
      <c r="C138" s="250" t="str">
        <f>+VLOOKUP(A138,bd_lista!$A$3:$C$590,3,FALSE)</f>
        <v>Administradora Boliviana de Carreteras</v>
      </c>
      <c r="D138" s="456" t="str">
        <f>+C138</f>
        <v>Administradora Boliviana de Carreteras</v>
      </c>
      <c r="E138" s="250" t="s">
        <v>1311</v>
      </c>
      <c r="F138" s="246">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860</v>
      </c>
      <c r="G138" s="246">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1130</v>
      </c>
      <c r="H138" s="246">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6">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6">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6">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6">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6">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6">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6">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6">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6">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6">
        <f ca="1">+SUM(F138:Q138)</f>
        <v>1990</v>
      </c>
      <c r="S138" s="246"/>
      <c r="T138" s="246">
        <f ca="1">+T139</f>
        <v>201681245.81999999</v>
      </c>
      <c r="U138" s="245">
        <f>+IF(E138="Débitos",1,2)</f>
        <v>1</v>
      </c>
      <c r="V138" s="350" t="str">
        <f>+VLOOKUP(A138,bd_lista!$A$3:$E$590,5,FALSE)</f>
        <v>Instituciones Descentralizadas</v>
      </c>
      <c r="W138" s="454" t="str">
        <f>+V138</f>
        <v>Instituciones Descentralizadas</v>
      </c>
      <c r="X138" s="245">
        <f>+VLOOKUP(A138,[2]Sheet1!$A$13:$D$744,4,FALSE)</f>
        <v>81</v>
      </c>
      <c r="Y138" s="245" t="str">
        <f>+VLOOKUP(X138,bd_lista!$A$3:$C$590,3,FALSE)</f>
        <v>Ministerio de Obras Públicas, Servicios y Vivienda</v>
      </c>
      <c r="Z138" s="306">
        <f>+X138</f>
        <v>81</v>
      </c>
      <c r="AA138" s="336" t="str">
        <f>+Y138</f>
        <v>Ministerio de Obras Públicas, Servicios y Vivienda</v>
      </c>
    </row>
    <row r="139" spans="1:27" ht="15" customHeight="1">
      <c r="A139" s="32">
        <v>291</v>
      </c>
      <c r="B139" s="453"/>
      <c r="C139" s="350" t="str">
        <f>+VLOOKUP(A139,bd_lista!$A$3:$C$590,3,FALSE)</f>
        <v>Administradora Boliviana de Carreteras</v>
      </c>
      <c r="D139" s="457"/>
      <c r="E139" s="350" t="s">
        <v>1312</v>
      </c>
      <c r="F139" s="248">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32296139.560000002</v>
      </c>
      <c r="G139" s="248">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169383116.25999999</v>
      </c>
      <c r="H139" s="248">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8">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48">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48">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8">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8">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8">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8">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8">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8">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8">
        <f ca="1">+SUM(F139:Q139)</f>
        <v>201679255.81999999</v>
      </c>
      <c r="S139" s="248">
        <f ca="1">+R138+R139</f>
        <v>201681245.81999999</v>
      </c>
      <c r="T139" s="248">
        <f ca="1">+S139</f>
        <v>201681245.81999999</v>
      </c>
      <c r="U139" s="247">
        <f>+IF(E139="Débitos",1,2)</f>
        <v>2</v>
      </c>
      <c r="V139" s="350" t="str">
        <f>+VLOOKUP(A139,bd_lista!$A$3:$E$590,5,FALSE)</f>
        <v>Instituciones Descentralizadas</v>
      </c>
      <c r="W139" s="455"/>
      <c r="X139" s="245">
        <f>+VLOOKUP(A139,[2]Sheet1!$A$13:$D$744,4,FALSE)</f>
        <v>81</v>
      </c>
      <c r="Y139" s="245" t="str">
        <f>+VLOOKUP(X139,bd_lista!$A$3:$C$590,3,FALSE)</f>
        <v>Ministerio de Obras Públicas, Servicios y Vivienda</v>
      </c>
      <c r="Z139" s="304"/>
      <c r="AA139" s="338"/>
    </row>
    <row r="140" spans="1:27" ht="15" customHeight="1">
      <c r="A140" s="255">
        <v>283</v>
      </c>
      <c r="B140" s="452">
        <f>+A140</f>
        <v>283</v>
      </c>
      <c r="C140" s="250" t="str">
        <f>+VLOOKUP(A140,bd_lista!$A$3:$C$590,3,FALSE)</f>
        <v>Aduana Nacional</v>
      </c>
      <c r="D140" s="456" t="str">
        <f>+C140</f>
        <v>Aduana Nacional</v>
      </c>
      <c r="E140" s="250" t="s">
        <v>1311</v>
      </c>
      <c r="F140" s="246">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6">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6">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6">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6">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6">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6">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6">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6">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6">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6">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6">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6">
        <f ca="1">+SUM(F140:Q140)</f>
        <v>0</v>
      </c>
      <c r="S140" s="246"/>
      <c r="T140" s="246">
        <f ca="1">+T141</f>
        <v>23770366.52</v>
      </c>
      <c r="U140" s="245">
        <f>+IF(E140="Débitos",1,2)</f>
        <v>1</v>
      </c>
      <c r="V140" s="350" t="str">
        <f>+VLOOKUP(A140,bd_lista!$A$3:$E$590,5,FALSE)</f>
        <v>Instituciones Descentralizadas</v>
      </c>
      <c r="W140" s="454" t="str">
        <f>+V140</f>
        <v>Instituciones Descentralizadas</v>
      </c>
      <c r="X140" s="245">
        <f>+VLOOKUP(A140,[2]Sheet1!$A$13:$D$744,4,FALSE)</f>
        <v>35</v>
      </c>
      <c r="Y140" s="245" t="str">
        <f>+VLOOKUP(X140,bd_lista!$A$3:$C$590,3,FALSE)</f>
        <v>Ministerio de Economía y Finanzas Públicas</v>
      </c>
      <c r="Z140" s="306">
        <f>+X140</f>
        <v>35</v>
      </c>
      <c r="AA140" s="336" t="str">
        <f>+Y140</f>
        <v>Ministerio de Economía y Finanzas Públicas</v>
      </c>
    </row>
    <row r="141" spans="1:27" ht="15" customHeight="1">
      <c r="A141" s="32">
        <v>283</v>
      </c>
      <c r="B141" s="453"/>
      <c r="C141" s="350" t="str">
        <f>+VLOOKUP(A141,bd_lista!$A$3:$C$590,3,FALSE)</f>
        <v>Aduana Nacional</v>
      </c>
      <c r="D141" s="457"/>
      <c r="E141" s="350" t="s">
        <v>1312</v>
      </c>
      <c r="F141" s="248">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2890.56</v>
      </c>
      <c r="G141" s="248">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23767475.960000001</v>
      </c>
      <c r="H141" s="248">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8">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8">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48">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8">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8">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8">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8">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8">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8">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8">
        <f ca="1">+SUM(F141:Q141)</f>
        <v>23770366.52</v>
      </c>
      <c r="S141" s="248">
        <f ca="1">+R140+R141</f>
        <v>23770366.52</v>
      </c>
      <c r="T141" s="248">
        <f ca="1">+S141</f>
        <v>23770366.52</v>
      </c>
      <c r="U141" s="247">
        <f>+IF(E141="Débitos",1,2)</f>
        <v>2</v>
      </c>
      <c r="V141" s="350" t="str">
        <f>+VLOOKUP(A141,bd_lista!$A$3:$E$590,5,FALSE)</f>
        <v>Instituciones Descentralizadas</v>
      </c>
      <c r="W141" s="455"/>
      <c r="X141" s="245">
        <f>+VLOOKUP(A141,[2]Sheet1!$A$13:$D$744,4,FALSE)</f>
        <v>35</v>
      </c>
      <c r="Y141" s="245" t="str">
        <f>+VLOOKUP(X141,bd_lista!$A$3:$C$590,3,FALSE)</f>
        <v>Ministerio de Economía y Finanzas Públicas</v>
      </c>
      <c r="Z141" s="304"/>
      <c r="AA141" s="338"/>
    </row>
    <row r="142" spans="1:27" ht="15" hidden="1" customHeight="1">
      <c r="A142" s="255">
        <v>281</v>
      </c>
      <c r="B142" s="452">
        <f>+A142</f>
        <v>281</v>
      </c>
      <c r="C142" s="250" t="str">
        <f>+VLOOKUP(A142,bd_lista!$A$3:$C$590,3,FALSE)</f>
        <v>Oficina Técnica Nacional de los Ríos Pilcomayo y Bermejo</v>
      </c>
      <c r="D142" s="456" t="str">
        <f>+C142</f>
        <v>Oficina Técnica Nacional de los Ríos Pilcomayo y Bermejo</v>
      </c>
      <c r="E142" s="250" t="s">
        <v>1311</v>
      </c>
      <c r="F142" s="246">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6">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6">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6">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6">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6">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6">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6">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6">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6">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6">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6">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6">
        <f ca="1">+SUM(F142:Q142)</f>
        <v>0</v>
      </c>
      <c r="S142" s="246"/>
      <c r="T142" s="246">
        <f ca="1">+T143</f>
        <v>0</v>
      </c>
      <c r="U142" s="245">
        <f>+IF(E142="Débitos",1,2)</f>
        <v>1</v>
      </c>
      <c r="V142" s="350" t="str">
        <f>+VLOOKUP(A142,bd_lista!$A$3:$E$590,5,FALSE)</f>
        <v>Instituciones Descentralizadas</v>
      </c>
      <c r="W142" s="454" t="str">
        <f>+V142</f>
        <v>Instituciones Descentralizadas</v>
      </c>
      <c r="X142" s="245">
        <f>+VLOOKUP(A142,[2]Sheet1!$A$13:$D$744,4,FALSE)</f>
        <v>86</v>
      </c>
      <c r="Y142" s="245" t="str">
        <f>+VLOOKUP(X142,bd_lista!$A$3:$C$590,3,FALSE)</f>
        <v>Ministerio de Medio Ambiente y Agua</v>
      </c>
      <c r="Z142" s="306">
        <f>+X142</f>
        <v>86</v>
      </c>
      <c r="AA142" s="336" t="str">
        <f>+Y142</f>
        <v>Ministerio de Medio Ambiente y Agua</v>
      </c>
    </row>
    <row r="143" spans="1:27" ht="15" hidden="1" customHeight="1">
      <c r="A143" s="32">
        <v>281</v>
      </c>
      <c r="B143" s="453"/>
      <c r="C143" s="350" t="str">
        <f>+VLOOKUP(A143,bd_lista!$A$3:$C$590,3,FALSE)</f>
        <v>Oficina Técnica Nacional de los Ríos Pilcomayo y Bermejo</v>
      </c>
      <c r="D143" s="457"/>
      <c r="E143" s="350" t="s">
        <v>1312</v>
      </c>
      <c r="F143" s="248">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248">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48">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8">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8">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8">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48">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8">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48">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8">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8">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8">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8">
        <f ca="1">+SUM(F143:Q143)</f>
        <v>0</v>
      </c>
      <c r="S143" s="248">
        <f ca="1">+R142+R143</f>
        <v>0</v>
      </c>
      <c r="T143" s="248">
        <f ca="1">+S143</f>
        <v>0</v>
      </c>
      <c r="U143" s="247">
        <f>+IF(E143="Débitos",1,2)</f>
        <v>2</v>
      </c>
      <c r="V143" s="350" t="str">
        <f>+VLOOKUP(A143,bd_lista!$A$3:$E$590,5,FALSE)</f>
        <v>Instituciones Descentralizadas</v>
      </c>
      <c r="W143" s="455"/>
      <c r="X143" s="245">
        <f>+VLOOKUP(A143,[2]Sheet1!$A$13:$D$744,4,FALSE)</f>
        <v>86</v>
      </c>
      <c r="Y143" s="245" t="str">
        <f>+VLOOKUP(X143,bd_lista!$A$3:$C$590,3,FALSE)</f>
        <v>Ministerio de Medio Ambiente y Agua</v>
      </c>
      <c r="Z143" s="304"/>
      <c r="AA143" s="338"/>
    </row>
    <row r="144" spans="1:27" ht="15" customHeight="1">
      <c r="A144" s="255">
        <v>132</v>
      </c>
      <c r="B144" s="452">
        <f>+A144</f>
        <v>132</v>
      </c>
      <c r="C144" s="250" t="str">
        <f>+VLOOKUP(A144,bd_lista!$A$3:$C$590,3,FALSE)</f>
        <v>Servicio de Desarrollo de las Empresas Púb. Productivas</v>
      </c>
      <c r="D144" s="456" t="str">
        <f>+C144</f>
        <v>Servicio de Desarrollo de las Empresas Púb. Productivas</v>
      </c>
      <c r="E144" s="250" t="s">
        <v>1311</v>
      </c>
      <c r="F144" s="246">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4963.97</v>
      </c>
      <c r="G144" s="246">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1768.66</v>
      </c>
      <c r="H144" s="246">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6">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6">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6">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6">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6">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6">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6">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6">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6">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6">
        <f ca="1">+SUM(F144:Q144)</f>
        <v>6732.63</v>
      </c>
      <c r="S144" s="246"/>
      <c r="T144" s="246">
        <f ca="1">+T145</f>
        <v>15956885.390000001</v>
      </c>
      <c r="U144" s="245">
        <f>+IF(E144="Débitos",1,2)</f>
        <v>1</v>
      </c>
      <c r="V144" s="350" t="str">
        <f>+VLOOKUP(A144,bd_lista!$A$3:$E$590,5,FALSE)</f>
        <v>Instituciones Descentralizadas</v>
      </c>
      <c r="W144" s="454" t="str">
        <f>+V144</f>
        <v>Instituciones Descentralizadas</v>
      </c>
      <c r="X144" s="245">
        <f>+VLOOKUP(A144,[2]Sheet1!$A$13:$D$744,4,FALSE)</f>
        <v>41</v>
      </c>
      <c r="Y144" s="245" t="str">
        <f>+VLOOKUP(X144,bd_lista!$A$3:$C$590,3,FALSE)</f>
        <v>Ministerio de Desarrollo Productivo y Economía Plural</v>
      </c>
      <c r="Z144" s="306">
        <f>+X144</f>
        <v>41</v>
      </c>
      <c r="AA144" s="336" t="str">
        <f>+Y144</f>
        <v>Ministerio de Desarrollo Productivo y Economía Plural</v>
      </c>
    </row>
    <row r="145" spans="1:27" ht="15" customHeight="1">
      <c r="A145" s="32">
        <v>132</v>
      </c>
      <c r="B145" s="453"/>
      <c r="C145" s="350" t="str">
        <f>+VLOOKUP(A145,bd_lista!$A$3:$C$590,3,FALSE)</f>
        <v>Servicio de Desarrollo de las Empresas Púb. Productivas</v>
      </c>
      <c r="D145" s="457"/>
      <c r="E145" s="350" t="s">
        <v>1312</v>
      </c>
      <c r="F145" s="248">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65352.44</v>
      </c>
      <c r="G145" s="248">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15884800.32</v>
      </c>
      <c r="H145" s="248">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48">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8">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48">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8">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8">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8">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8">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8">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8">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8">
        <f ca="1">+SUM(F145:Q145)</f>
        <v>15950152.76</v>
      </c>
      <c r="S145" s="248">
        <f ca="1">+R144+R145</f>
        <v>15956885.390000001</v>
      </c>
      <c r="T145" s="248">
        <f ca="1">+S145</f>
        <v>15956885.390000001</v>
      </c>
      <c r="U145" s="247">
        <f>+IF(E145="Débitos",1,2)</f>
        <v>2</v>
      </c>
      <c r="V145" s="350" t="str">
        <f>+VLOOKUP(A145,bd_lista!$A$3:$E$590,5,FALSE)</f>
        <v>Instituciones Descentralizadas</v>
      </c>
      <c r="W145" s="455"/>
      <c r="X145" s="245">
        <f>+VLOOKUP(A145,[2]Sheet1!$A$13:$D$744,4,FALSE)</f>
        <v>41</v>
      </c>
      <c r="Y145" s="245" t="str">
        <f>+VLOOKUP(X145,bd_lista!$A$3:$C$590,3,FALSE)</f>
        <v>Ministerio de Desarrollo Productivo y Economía Plural</v>
      </c>
      <c r="Z145" s="304"/>
      <c r="AA145" s="338"/>
    </row>
    <row r="146" spans="1:27" ht="15" customHeight="1">
      <c r="A146" s="255">
        <v>389</v>
      </c>
      <c r="B146" s="452">
        <f>+A146</f>
        <v>389</v>
      </c>
      <c r="C146" s="250" t="str">
        <f>+VLOOKUP(A146,bd_lista!$A$3:$C$590,3,FALSE)</f>
        <v>Navegación Aérea y Aeropuertos Bolivianos</v>
      </c>
      <c r="D146" s="456" t="str">
        <f>+C146</f>
        <v>Navegación Aérea y Aeropuertos Bolivianos</v>
      </c>
      <c r="E146" s="250" t="s">
        <v>1311</v>
      </c>
      <c r="F146" s="246">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6">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700</v>
      </c>
      <c r="H146" s="246">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6">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6">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6">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6">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6">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6">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6">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6">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6">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6">
        <f ca="1">+SUM(F146:Q146)</f>
        <v>700</v>
      </c>
      <c r="S146" s="246"/>
      <c r="T146" s="246">
        <f ca="1">+T147</f>
        <v>14930410.469999999</v>
      </c>
      <c r="U146" s="245">
        <f>+IF(E146="Débitos",1,2)</f>
        <v>1</v>
      </c>
      <c r="V146" s="350" t="str">
        <f>+VLOOKUP(A146,bd_lista!$A$3:$E$590,5,FALSE)</f>
        <v>Instituciones Descentralizadas</v>
      </c>
      <c r="W146" s="454" t="str">
        <f>+V146</f>
        <v>Instituciones Descentralizadas</v>
      </c>
      <c r="X146" s="245" t="e">
        <f>+VLOOKUP(A146,[2]Sheet1!$A$13:$D$744,4,FALSE)</f>
        <v>#N/A</v>
      </c>
      <c r="Y146" s="245" t="e">
        <f>+VLOOKUP(X146,bd_lista!$A$3:$C$590,3,FALSE)</f>
        <v>#N/A</v>
      </c>
      <c r="Z146" s="306" t="e">
        <f>+X146</f>
        <v>#N/A</v>
      </c>
      <c r="AA146" s="335" t="e">
        <f>+Y146</f>
        <v>#N/A</v>
      </c>
    </row>
    <row r="147" spans="1:27" ht="15" customHeight="1">
      <c r="A147" s="32">
        <v>389</v>
      </c>
      <c r="B147" s="453"/>
      <c r="C147" s="350" t="str">
        <f>+VLOOKUP(A147,bd_lista!$A$3:$C$590,3,FALSE)</f>
        <v>Navegación Aérea y Aeropuertos Bolivianos</v>
      </c>
      <c r="D147" s="457"/>
      <c r="E147" s="350" t="s">
        <v>1312</v>
      </c>
      <c r="F147" s="248">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39388.959999999999</v>
      </c>
      <c r="G147" s="248">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14890321.509999998</v>
      </c>
      <c r="H147" s="248">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8">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48">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48">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8">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8">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8">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8">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8">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8">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8">
        <f ca="1">+SUM(F147:Q147)</f>
        <v>14929710.469999999</v>
      </c>
      <c r="S147" s="248">
        <f ca="1">+R146+R147</f>
        <v>14930410.469999999</v>
      </c>
      <c r="T147" s="248">
        <f ca="1">+S147</f>
        <v>14930410.469999999</v>
      </c>
      <c r="U147" s="247">
        <f>+IF(E147="Débitos",1,2)</f>
        <v>2</v>
      </c>
      <c r="V147" s="350" t="str">
        <f>+VLOOKUP(A147,bd_lista!$A$3:$E$590,5,FALSE)</f>
        <v>Instituciones Descentralizadas</v>
      </c>
      <c r="W147" s="455"/>
      <c r="X147" s="245" t="e">
        <f>+VLOOKUP(A147,[2]Sheet1!$A$13:$D$744,4,FALSE)</f>
        <v>#N/A</v>
      </c>
      <c r="Y147" s="245" t="e">
        <f>+VLOOKUP(X147,bd_lista!$A$3:$C$590,3,FALSE)</f>
        <v>#N/A</v>
      </c>
      <c r="Z147" s="304"/>
      <c r="AA147" s="337"/>
    </row>
    <row r="148" spans="1:27" ht="15" customHeight="1">
      <c r="A148" s="255">
        <v>134</v>
      </c>
      <c r="B148" s="452">
        <f>+A148</f>
        <v>134</v>
      </c>
      <c r="C148" s="250" t="str">
        <f>+VLOOKUP(A148,bd_lista!$A$3:$C$590,3,FALSE)</f>
        <v>Consejo Nacional de Vivienda Policial</v>
      </c>
      <c r="D148" s="456" t="str">
        <f>+C148</f>
        <v>Consejo Nacional de Vivienda Policial</v>
      </c>
      <c r="E148" s="250" t="s">
        <v>1311</v>
      </c>
      <c r="F148" s="246">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6">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46">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6">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6">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6">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6">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6">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6">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6">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6">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6">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6">
        <f ca="1">+SUM(F148:Q148)</f>
        <v>0</v>
      </c>
      <c r="S148" s="246"/>
      <c r="T148" s="246">
        <f ca="1">+T149</f>
        <v>14485260.419999994</v>
      </c>
      <c r="U148" s="245">
        <f>+IF(E148="Débitos",1,2)</f>
        <v>1</v>
      </c>
      <c r="V148" s="350" t="str">
        <f>+VLOOKUP(A148,bd_lista!$A$3:$E$590,5,FALSE)</f>
        <v>Instituciones Descentralizadas</v>
      </c>
      <c r="W148" s="454" t="str">
        <f>+V148</f>
        <v>Instituciones Descentralizadas</v>
      </c>
      <c r="X148" s="245">
        <f>+VLOOKUP(A148,[2]Sheet1!$A$13:$D$744,4,FALSE)</f>
        <v>81</v>
      </c>
      <c r="Y148" s="245" t="str">
        <f>+VLOOKUP(X148,bd_lista!$A$3:$C$590,3,FALSE)</f>
        <v>Ministerio de Obras Públicas, Servicios y Vivienda</v>
      </c>
      <c r="Z148" s="306">
        <f>+X148</f>
        <v>81</v>
      </c>
      <c r="AA148" s="336" t="str">
        <f>+Y148</f>
        <v>Ministerio de Obras Públicas, Servicios y Vivienda</v>
      </c>
    </row>
    <row r="149" spans="1:27" ht="15" customHeight="1">
      <c r="A149" s="32">
        <v>134</v>
      </c>
      <c r="B149" s="453"/>
      <c r="C149" s="350" t="str">
        <f>+VLOOKUP(A149,bd_lista!$A$3:$C$590,3,FALSE)</f>
        <v>Consejo Nacional de Vivienda Policial</v>
      </c>
      <c r="D149" s="457"/>
      <c r="E149" s="350" t="s">
        <v>1312</v>
      </c>
      <c r="F149" s="248">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248">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14485260.419999994</v>
      </c>
      <c r="H149" s="248">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48">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248">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8">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8">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8">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8">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8">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8">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8">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8">
        <f ca="1">+SUM(F149:Q149)</f>
        <v>14485260.419999994</v>
      </c>
      <c r="S149" s="248">
        <f ca="1">+R148+R149</f>
        <v>14485260.419999994</v>
      </c>
      <c r="T149" s="248">
        <f ca="1">+S149</f>
        <v>14485260.419999994</v>
      </c>
      <c r="U149" s="247">
        <f>+IF(E149="Débitos",1,2)</f>
        <v>2</v>
      </c>
      <c r="V149" s="350" t="str">
        <f>+VLOOKUP(A149,bd_lista!$A$3:$E$590,5,FALSE)</f>
        <v>Instituciones Descentralizadas</v>
      </c>
      <c r="W149" s="455"/>
      <c r="X149" s="245">
        <f>+VLOOKUP(A149,[2]Sheet1!$A$13:$D$744,4,FALSE)</f>
        <v>81</v>
      </c>
      <c r="Y149" s="245" t="str">
        <f>+VLOOKUP(X149,bd_lista!$A$3:$C$590,3,FALSE)</f>
        <v>Ministerio de Obras Públicas, Servicios y Vivienda</v>
      </c>
      <c r="Z149" s="304"/>
      <c r="AA149" s="338"/>
    </row>
    <row r="150" spans="1:27" ht="15" customHeight="1">
      <c r="A150" s="255">
        <v>373</v>
      </c>
      <c r="B150" s="452">
        <f>+A150</f>
        <v>373</v>
      </c>
      <c r="C150" s="250" t="str">
        <f>+VLOOKUP(A150,bd_lista!$A$3:$C$590,3,FALSE)</f>
        <v>Fondo de Desarrollo Indigena</v>
      </c>
      <c r="D150" s="456" t="str">
        <f>+C150</f>
        <v>Fondo de Desarrollo Indigena</v>
      </c>
      <c r="E150" s="250" t="s">
        <v>1311</v>
      </c>
      <c r="F150" s="246">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6">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6">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6">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6">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6">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6">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6">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6">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6">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6">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6">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6">
        <f ca="1">+SUM(F150:Q150)</f>
        <v>0</v>
      </c>
      <c r="S150" s="246"/>
      <c r="T150" s="246">
        <f ca="1">+T151</f>
        <v>12870516.540000001</v>
      </c>
      <c r="U150" s="245">
        <f>+IF(E150="Débitos",1,2)</f>
        <v>1</v>
      </c>
      <c r="V150" s="350" t="str">
        <f>+VLOOKUP(A150,bd_lista!$A$3:$E$590,5,FALSE)</f>
        <v>Instituciones Descentralizadas</v>
      </c>
      <c r="W150" s="454" t="str">
        <f>+V150</f>
        <v>Instituciones Descentralizadas</v>
      </c>
      <c r="X150" s="245">
        <f>+VLOOKUP(A150,[2]Sheet1!$A$13:$D$744,4,FALSE)</f>
        <v>47</v>
      </c>
      <c r="Y150" s="245" t="str">
        <f>+VLOOKUP(X150,bd_lista!$A$3:$C$590,3,FALSE)</f>
        <v>Ministerio de Desarrollo Rural y Tierras</v>
      </c>
      <c r="Z150" s="306">
        <f>+X150</f>
        <v>47</v>
      </c>
      <c r="AA150" s="336" t="str">
        <f>+Y150</f>
        <v>Ministerio de Desarrollo Rural y Tierras</v>
      </c>
    </row>
    <row r="151" spans="1:27" ht="15" customHeight="1">
      <c r="A151" s="32">
        <v>373</v>
      </c>
      <c r="B151" s="453"/>
      <c r="C151" s="350" t="str">
        <f>+VLOOKUP(A151,bd_lista!$A$3:$C$590,3,FALSE)</f>
        <v>Fondo de Desarrollo Indigena</v>
      </c>
      <c r="D151" s="457"/>
      <c r="E151" s="350" t="s">
        <v>1312</v>
      </c>
      <c r="F151" s="248">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248">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12870516.540000001</v>
      </c>
      <c r="H151" s="248">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248">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48">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48">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48">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48">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48">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8">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8">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8">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8">
        <f ca="1">+SUM(F151:Q151)</f>
        <v>12870516.540000001</v>
      </c>
      <c r="S151" s="248">
        <f ca="1">+R150+R151</f>
        <v>12870516.540000001</v>
      </c>
      <c r="T151" s="248">
        <f ca="1">+S151</f>
        <v>12870516.540000001</v>
      </c>
      <c r="U151" s="247">
        <f>+IF(E151="Débitos",1,2)</f>
        <v>2</v>
      </c>
      <c r="V151" s="350" t="str">
        <f>+VLOOKUP(A151,bd_lista!$A$3:$E$590,5,FALSE)</f>
        <v>Instituciones Descentralizadas</v>
      </c>
      <c r="W151" s="455"/>
      <c r="X151" s="245">
        <f>+VLOOKUP(A151,[2]Sheet1!$A$13:$D$744,4,FALSE)</f>
        <v>47</v>
      </c>
      <c r="Y151" s="245" t="str">
        <f>+VLOOKUP(X151,bd_lista!$A$3:$C$590,3,FALSE)</f>
        <v>Ministerio de Desarrollo Rural y Tierras</v>
      </c>
      <c r="Z151" s="304"/>
      <c r="AA151" s="338"/>
    </row>
    <row r="152" spans="1:27" ht="15" customHeight="1">
      <c r="A152" s="255">
        <v>312</v>
      </c>
      <c r="B152" s="452">
        <f>+A152</f>
        <v>312</v>
      </c>
      <c r="C152" s="250" t="str">
        <f>+VLOOKUP(A152,bd_lista!$A$3:$C$590,3,FALSE)</f>
        <v>Autoridad de Fiscalizac. y Control Soc de Bosques y Tierras</v>
      </c>
      <c r="D152" s="456" t="str">
        <f>+C152</f>
        <v>Autoridad de Fiscalizac. y Control Soc de Bosques y Tierras</v>
      </c>
      <c r="E152" s="250" t="s">
        <v>1311</v>
      </c>
      <c r="F152" s="246">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6">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46">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46">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6">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6">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46">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6">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6">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6">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6">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6">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6">
        <f ca="1">+SUM(F152:Q152)</f>
        <v>0</v>
      </c>
      <c r="S152" s="246"/>
      <c r="T152" s="246">
        <f ca="1">+T153</f>
        <v>10663173.390000004</v>
      </c>
      <c r="U152" s="245">
        <f>+IF(E152="Débitos",1,2)</f>
        <v>1</v>
      </c>
      <c r="V152" s="350" t="str">
        <f>+VLOOKUP(A152,bd_lista!$A$3:$E$590,5,FALSE)</f>
        <v>Instituciones Descentralizadas</v>
      </c>
      <c r="W152" s="454" t="str">
        <f>+V152</f>
        <v>Instituciones Descentralizadas</v>
      </c>
      <c r="X152" s="245">
        <f>+VLOOKUP(A152,[2]Sheet1!$A$13:$D$744,4,FALSE)</f>
        <v>86</v>
      </c>
      <c r="Y152" s="245" t="str">
        <f>+VLOOKUP(X152,bd_lista!$A$3:$C$590,3,FALSE)</f>
        <v>Ministerio de Medio Ambiente y Agua</v>
      </c>
      <c r="Z152" s="306">
        <f>+X152</f>
        <v>86</v>
      </c>
      <c r="AA152" s="336" t="str">
        <f>+Y152</f>
        <v>Ministerio de Medio Ambiente y Agua</v>
      </c>
    </row>
    <row r="153" spans="1:27" ht="15" customHeight="1">
      <c r="A153" s="32">
        <v>312</v>
      </c>
      <c r="B153" s="453"/>
      <c r="C153" s="350" t="str">
        <f>+VLOOKUP(A153,bd_lista!$A$3:$C$590,3,FALSE)</f>
        <v>Autoridad de Fiscalizac. y Control Soc de Bosques y Tierras</v>
      </c>
      <c r="D153" s="457"/>
      <c r="E153" s="350" t="s">
        <v>1312</v>
      </c>
      <c r="F153" s="248">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8">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10663173.390000004</v>
      </c>
      <c r="H153" s="248">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248">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8">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8">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8">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8">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8">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8">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8">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8">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8">
        <f ca="1">+SUM(F153:Q153)</f>
        <v>10663173.390000004</v>
      </c>
      <c r="S153" s="248">
        <f ca="1">+R152+R153</f>
        <v>10663173.390000004</v>
      </c>
      <c r="T153" s="248">
        <f ca="1">+S153</f>
        <v>10663173.390000004</v>
      </c>
      <c r="U153" s="247">
        <f>+IF(E153="Débitos",1,2)</f>
        <v>2</v>
      </c>
      <c r="V153" s="350" t="str">
        <f>+VLOOKUP(A153,bd_lista!$A$3:$E$590,5,FALSE)</f>
        <v>Instituciones Descentralizadas</v>
      </c>
      <c r="W153" s="455"/>
      <c r="X153" s="245">
        <f>+VLOOKUP(A153,[2]Sheet1!$A$13:$D$744,4,FALSE)</f>
        <v>86</v>
      </c>
      <c r="Y153" s="245" t="str">
        <f>+VLOOKUP(X153,bd_lista!$A$3:$C$590,3,FALSE)</f>
        <v>Ministerio de Medio Ambiente y Agua</v>
      </c>
      <c r="Z153" s="304"/>
      <c r="AA153" s="338"/>
    </row>
    <row r="154" spans="1:27" ht="15" customHeight="1">
      <c r="A154" s="255">
        <v>293</v>
      </c>
      <c r="B154" s="452">
        <f>+A154</f>
        <v>293</v>
      </c>
      <c r="C154" s="250" t="str">
        <f>+VLOOKUP(A154,bd_lista!$A$3:$C$590,3,FALSE)</f>
        <v>Fundación Cultural del Banco Central de Bolivia</v>
      </c>
      <c r="D154" s="456" t="str">
        <f>+C154</f>
        <v>Fundación Cultural del Banco Central de Bolivia</v>
      </c>
      <c r="E154" s="250" t="s">
        <v>1311</v>
      </c>
      <c r="F154" s="246">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6">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6">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6">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6">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6">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6">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6">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6">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6">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6">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6">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6">
        <f ca="1">+SUM(F154:Q154)</f>
        <v>0</v>
      </c>
      <c r="S154" s="246"/>
      <c r="T154" s="246">
        <f ca="1">+T155</f>
        <v>10260376.550000001</v>
      </c>
      <c r="U154" s="245">
        <f>+IF(E154="Débitos",1,2)</f>
        <v>1</v>
      </c>
      <c r="V154" s="350" t="str">
        <f>+VLOOKUP(A154,bd_lista!$A$3:$E$590,5,FALSE)</f>
        <v>Instituciones Descentralizadas</v>
      </c>
      <c r="W154" s="454" t="str">
        <f>+V154</f>
        <v>Instituciones Descentralizadas</v>
      </c>
      <c r="X154" s="245">
        <f>+VLOOKUP(A154,[2]Sheet1!$A$13:$D$744,4,FALSE)</f>
        <v>951</v>
      </c>
      <c r="Y154" s="245" t="str">
        <f>+VLOOKUP(X154,bd_lista!$A$3:$C$590,3,FALSE)</f>
        <v>Banco Central de Bolivia</v>
      </c>
      <c r="Z154" s="306">
        <f>+X154</f>
        <v>951</v>
      </c>
      <c r="AA154" s="336" t="str">
        <f>+Y154</f>
        <v>Banco Central de Bolivia</v>
      </c>
    </row>
    <row r="155" spans="1:27" ht="15" customHeight="1">
      <c r="A155" s="32">
        <v>293</v>
      </c>
      <c r="B155" s="453"/>
      <c r="C155" s="350" t="str">
        <f>+VLOOKUP(A155,bd_lista!$A$3:$C$590,3,FALSE)</f>
        <v>Fundación Cultural del Banco Central de Bolivia</v>
      </c>
      <c r="D155" s="457"/>
      <c r="E155" s="350" t="s">
        <v>1312</v>
      </c>
      <c r="F155" s="248">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8">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10260376.550000001</v>
      </c>
      <c r="H155" s="248">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48">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48">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48">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8">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8">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8">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8">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8">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8">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8">
        <f ca="1">+SUM(F155:Q155)</f>
        <v>10260376.550000001</v>
      </c>
      <c r="S155" s="248">
        <f ca="1">+R154+R155</f>
        <v>10260376.550000001</v>
      </c>
      <c r="T155" s="248">
        <f ca="1">+S155</f>
        <v>10260376.550000001</v>
      </c>
      <c r="U155" s="247">
        <f>+IF(E155="Débitos",1,2)</f>
        <v>2</v>
      </c>
      <c r="V155" s="350" t="str">
        <f>+VLOOKUP(A155,bd_lista!$A$3:$E$590,5,FALSE)</f>
        <v>Instituciones Descentralizadas</v>
      </c>
      <c r="W155" s="455"/>
      <c r="X155" s="245">
        <f>+VLOOKUP(A155,[2]Sheet1!$A$13:$D$744,4,FALSE)</f>
        <v>951</v>
      </c>
      <c r="Y155" s="245" t="str">
        <f>+VLOOKUP(X155,bd_lista!$A$3:$C$590,3,FALSE)</f>
        <v>Banco Central de Bolivia</v>
      </c>
      <c r="Z155" s="304"/>
      <c r="AA155" s="338"/>
    </row>
    <row r="156" spans="1:27" ht="15" customHeight="1">
      <c r="A156" s="255">
        <v>660</v>
      </c>
      <c r="B156" s="452">
        <f>+A156</f>
        <v>660</v>
      </c>
      <c r="C156" s="250" t="str">
        <f>+VLOOKUP(A156,bd_lista!$A$3:$C$590,3,FALSE)</f>
        <v>Órgano Judicial</v>
      </c>
      <c r="D156" s="456" t="str">
        <f>+C156</f>
        <v>Órgano Judicial</v>
      </c>
      <c r="E156" s="250" t="s">
        <v>1311</v>
      </c>
      <c r="F156" s="246">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6">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6">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6">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6">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6">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6">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6">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6">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6">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6">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6">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6">
        <f ca="1">+SUM(F156:Q156)</f>
        <v>0</v>
      </c>
      <c r="S156" s="269"/>
      <c r="T156" s="246">
        <f ca="1">+T157</f>
        <v>8790703.5100000016</v>
      </c>
      <c r="U156" s="245">
        <f>+IF(E156="Débitos",1,2)</f>
        <v>1</v>
      </c>
      <c r="V156" s="350" t="str">
        <f>+VLOOKUP(A156,bd_lista!$A$3:$E$590,5,FALSE)</f>
        <v>Instituciones Descentralizadas</v>
      </c>
      <c r="W156" s="454" t="str">
        <f>+V156</f>
        <v>Instituciones Descentralizadas</v>
      </c>
      <c r="X156" s="245">
        <f>+VLOOKUP(A156,[2]Sheet1!$A$13:$D$744,4,FALSE)</f>
        <v>0</v>
      </c>
      <c r="Y156" s="245" t="e">
        <f>+VLOOKUP(X156,bd_lista!$A$3:$C$590,3,FALSE)</f>
        <v>#N/A</v>
      </c>
      <c r="Z156" s="306">
        <f>+X156</f>
        <v>0</v>
      </c>
      <c r="AA156" s="336" t="e">
        <f>+Y156</f>
        <v>#N/A</v>
      </c>
    </row>
    <row r="157" spans="1:27" ht="15" customHeight="1">
      <c r="A157" s="32">
        <v>660</v>
      </c>
      <c r="B157" s="453"/>
      <c r="C157" s="350" t="str">
        <f>+VLOOKUP(A157,bd_lista!$A$3:$C$590,3,FALSE)</f>
        <v>Órgano Judicial</v>
      </c>
      <c r="D157" s="457"/>
      <c r="E157" s="350" t="s">
        <v>1312</v>
      </c>
      <c r="F157" s="248">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8069.46</v>
      </c>
      <c r="G157" s="248">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8782634.0500000007</v>
      </c>
      <c r="H157" s="248">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48">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8">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8">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8">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8">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8">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8">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8">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8">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8">
        <f ca="1">+SUM(F157:Q157)</f>
        <v>8790703.5100000016</v>
      </c>
      <c r="S157" s="268">
        <f ca="1">+R156+R157</f>
        <v>8790703.5100000016</v>
      </c>
      <c r="T157" s="248">
        <f ca="1">+S157</f>
        <v>8790703.5100000016</v>
      </c>
      <c r="U157" s="247">
        <f>+IF(E157="Débitos",1,2)</f>
        <v>2</v>
      </c>
      <c r="V157" s="350" t="str">
        <f>+VLOOKUP(A157,bd_lista!$A$3:$E$590,5,FALSE)</f>
        <v>Instituciones Descentralizadas</v>
      </c>
      <c r="W157" s="455"/>
      <c r="X157" s="245">
        <f>+VLOOKUP(A157,[2]Sheet1!$A$13:$D$744,4,FALSE)</f>
        <v>0</v>
      </c>
      <c r="Y157" s="245" t="e">
        <f>+VLOOKUP(X157,bd_lista!$A$3:$C$590,3,FALSE)</f>
        <v>#N/A</v>
      </c>
      <c r="Z157" s="304"/>
      <c r="AA157" s="338"/>
    </row>
    <row r="158" spans="1:27" ht="15" customHeight="1">
      <c r="A158" s="255">
        <v>342</v>
      </c>
      <c r="B158" s="452">
        <f>+A158</f>
        <v>342</v>
      </c>
      <c r="C158" s="250" t="str">
        <f>+VLOOKUP(A158,bd_lista!$A$3:$C$590,3,FALSE)</f>
        <v>Agencia Estatal de Vivienda</v>
      </c>
      <c r="D158" s="456" t="str">
        <f>+C158</f>
        <v>Agencia Estatal de Vivienda</v>
      </c>
      <c r="E158" s="250" t="s">
        <v>1311</v>
      </c>
      <c r="F158" s="246">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6">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6">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6">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6">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6">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6">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6">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6">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6">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6">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6">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6">
        <f ca="1">+SUM(F158:Q158)</f>
        <v>0</v>
      </c>
      <c r="S158" s="246"/>
      <c r="T158" s="246">
        <f ca="1">+T159</f>
        <v>5385011.1399999997</v>
      </c>
      <c r="U158" s="245">
        <f>+IF(E158="Débitos",1,2)</f>
        <v>1</v>
      </c>
      <c r="V158" s="350" t="str">
        <f>+VLOOKUP(A158,bd_lista!$A$3:$E$590,5,FALSE)</f>
        <v>Instituciones Descentralizadas</v>
      </c>
      <c r="W158" s="454" t="str">
        <f>+V158</f>
        <v>Instituciones Descentralizadas</v>
      </c>
      <c r="X158" s="245">
        <f>+VLOOKUP(A158,[2]Sheet1!$A$13:$D$744,4,FALSE)</f>
        <v>81</v>
      </c>
      <c r="Y158" s="245" t="str">
        <f>+VLOOKUP(X158,bd_lista!$A$3:$C$590,3,FALSE)</f>
        <v>Ministerio de Obras Públicas, Servicios y Vivienda</v>
      </c>
      <c r="Z158" s="306">
        <f>+X158</f>
        <v>81</v>
      </c>
      <c r="AA158" s="336" t="str">
        <f>+Y158</f>
        <v>Ministerio de Obras Públicas, Servicios y Vivienda</v>
      </c>
    </row>
    <row r="159" spans="1:27" ht="15" customHeight="1">
      <c r="A159" s="32">
        <v>342</v>
      </c>
      <c r="B159" s="453"/>
      <c r="C159" s="350" t="str">
        <f>+VLOOKUP(A159,bd_lista!$A$3:$C$590,3,FALSE)</f>
        <v>Agencia Estatal de Vivienda</v>
      </c>
      <c r="D159" s="457"/>
      <c r="E159" s="350" t="s">
        <v>1312</v>
      </c>
      <c r="F159" s="248">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8">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5385011.1399999997</v>
      </c>
      <c r="H159" s="248">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48">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8">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8">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8">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8">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8">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8">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8">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8">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8">
        <f ca="1">+SUM(F159:Q159)</f>
        <v>5385011.1399999997</v>
      </c>
      <c r="S159" s="248">
        <f ca="1">+R158+R159</f>
        <v>5385011.1399999997</v>
      </c>
      <c r="T159" s="248">
        <f ca="1">+S159</f>
        <v>5385011.1399999997</v>
      </c>
      <c r="U159" s="247">
        <f>+IF(E159="Débitos",1,2)</f>
        <v>2</v>
      </c>
      <c r="V159" s="350" t="str">
        <f>+VLOOKUP(A159,bd_lista!$A$3:$E$590,5,FALSE)</f>
        <v>Instituciones Descentralizadas</v>
      </c>
      <c r="W159" s="455"/>
      <c r="X159" s="245">
        <f>+VLOOKUP(A159,[2]Sheet1!$A$13:$D$744,4,FALSE)</f>
        <v>81</v>
      </c>
      <c r="Y159" s="245" t="str">
        <f>+VLOOKUP(X159,bd_lista!$A$3:$C$590,3,FALSE)</f>
        <v>Ministerio de Obras Públicas, Servicios y Vivienda</v>
      </c>
      <c r="Z159" s="304"/>
      <c r="AA159" s="338"/>
    </row>
    <row r="160" spans="1:27" customFormat="1" ht="15" customHeight="1">
      <c r="A160" s="255">
        <v>253</v>
      </c>
      <c r="B160" s="452">
        <f>+A160</f>
        <v>253</v>
      </c>
      <c r="C160" s="250" t="str">
        <f>+VLOOKUP(A160,bd_lista!$A$3:$C$590,3,FALSE)</f>
        <v>Entidad Ejecutora de Medio Ambiente y Agua</v>
      </c>
      <c r="D160" s="456" t="str">
        <f>+C160</f>
        <v>Entidad Ejecutora de Medio Ambiente y Agua</v>
      </c>
      <c r="E160" s="250" t="s">
        <v>1311</v>
      </c>
      <c r="F160" s="246">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6">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6">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6">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6">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46">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6">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6">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6">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6">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6">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6">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6">
        <f ca="1">+SUM(F160:Q160)</f>
        <v>0</v>
      </c>
      <c r="S160" s="246"/>
      <c r="T160" s="246">
        <f ca="1">+T161</f>
        <v>5086423.83</v>
      </c>
      <c r="U160" s="245">
        <f>+IF(E160="Débitos",1,2)</f>
        <v>1</v>
      </c>
      <c r="V160" s="350" t="str">
        <f>+VLOOKUP(A160,bd_lista!$A$3:$E$590,5,FALSE)</f>
        <v>Instituciones Descentralizadas</v>
      </c>
      <c r="W160" s="454" t="str">
        <f>+V160</f>
        <v>Instituciones Descentralizadas</v>
      </c>
      <c r="X160" s="245">
        <f>+VLOOKUP(A160,[2]Sheet1!$A$13:$D$744,4,FALSE)</f>
        <v>86</v>
      </c>
      <c r="Y160" s="245" t="str">
        <f>+VLOOKUP(X160,bd_lista!$A$3:$C$590,3,FALSE)</f>
        <v>Ministerio de Medio Ambiente y Agua</v>
      </c>
      <c r="Z160" s="306">
        <f>+X160</f>
        <v>86</v>
      </c>
      <c r="AA160" s="336" t="str">
        <f>+Y160</f>
        <v>Ministerio de Medio Ambiente y Agua</v>
      </c>
    </row>
    <row r="161" spans="1:27" customFormat="1" ht="15" customHeight="1">
      <c r="A161" s="32">
        <v>253</v>
      </c>
      <c r="B161" s="453"/>
      <c r="C161" s="350" t="str">
        <f>+VLOOKUP(A161,bd_lista!$A$3:$C$590,3,FALSE)</f>
        <v>Entidad Ejecutora de Medio Ambiente y Agua</v>
      </c>
      <c r="D161" s="457"/>
      <c r="E161" s="350" t="s">
        <v>1312</v>
      </c>
      <c r="F161" s="248">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8">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5086423.83</v>
      </c>
      <c r="H161" s="248">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48">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48">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48">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8">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8">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8">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8">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6">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6">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8">
        <f ca="1">+SUM(F161:Q161)</f>
        <v>5086423.83</v>
      </c>
      <c r="S161" s="248">
        <f ca="1">+R160+R161</f>
        <v>5086423.83</v>
      </c>
      <c r="T161" s="248">
        <f ca="1">+S161</f>
        <v>5086423.83</v>
      </c>
      <c r="U161" s="247">
        <f>+IF(E161="Débitos",1,2)</f>
        <v>2</v>
      </c>
      <c r="V161" s="350" t="str">
        <f>+VLOOKUP(A161,bd_lista!$A$3:$E$590,5,FALSE)</f>
        <v>Instituciones Descentralizadas</v>
      </c>
      <c r="W161" s="455"/>
      <c r="X161" s="245">
        <f>+VLOOKUP(A161,[2]Sheet1!$A$13:$D$744,4,FALSE)</f>
        <v>86</v>
      </c>
      <c r="Y161" s="245" t="str">
        <f>+VLOOKUP(X161,bd_lista!$A$3:$C$590,3,FALSE)</f>
        <v>Ministerio de Medio Ambiente y Agua</v>
      </c>
      <c r="Z161" s="304"/>
      <c r="AA161" s="338"/>
    </row>
    <row r="162" spans="1:27" ht="15" customHeight="1">
      <c r="A162" s="32">
        <v>117</v>
      </c>
      <c r="B162" s="452">
        <f>+A162</f>
        <v>117</v>
      </c>
      <c r="C162" s="250" t="str">
        <f>+VLOOKUP(A162,bd_lista!$A$3:$C$590,3,FALSE)</f>
        <v>Dirección General de Aeronáutica Civil</v>
      </c>
      <c r="D162" s="456" t="str">
        <f>+C162</f>
        <v>Dirección General de Aeronáutica Civil</v>
      </c>
      <c r="E162" s="250" t="s">
        <v>1311</v>
      </c>
      <c r="F162" s="246">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1300</v>
      </c>
      <c r="G162" s="246">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1500</v>
      </c>
      <c r="H162" s="246">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6">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46">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6">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6">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6">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6">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6">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6">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6">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6">
        <f ca="1">+SUM(F162:Q162)</f>
        <v>2800</v>
      </c>
      <c r="S162" s="246"/>
      <c r="T162" s="246">
        <f ca="1">+T163</f>
        <v>4410182.3900000006</v>
      </c>
      <c r="U162" s="245">
        <f>+IF(E162="Débitos",1,2)</f>
        <v>1</v>
      </c>
      <c r="V162" s="350" t="str">
        <f>+VLOOKUP(A162,bd_lista!$A$3:$E$590,5,FALSE)</f>
        <v>Instituciones Descentralizadas</v>
      </c>
      <c r="W162" s="454" t="str">
        <f>+V162</f>
        <v>Instituciones Descentralizadas</v>
      </c>
      <c r="X162" s="245">
        <f>+VLOOKUP(A162,[2]Sheet1!$A$13:$D$744,4,FALSE)</f>
        <v>81</v>
      </c>
      <c r="Y162" s="245" t="str">
        <f>+VLOOKUP(X162,bd_lista!$A$3:$C$590,3,FALSE)</f>
        <v>Ministerio de Obras Públicas, Servicios y Vivienda</v>
      </c>
      <c r="Z162" s="306">
        <f>+X162</f>
        <v>81</v>
      </c>
      <c r="AA162" s="336" t="str">
        <f>+Y162</f>
        <v>Ministerio de Obras Públicas, Servicios y Vivienda</v>
      </c>
    </row>
    <row r="163" spans="1:27" ht="15" customHeight="1">
      <c r="A163" s="32">
        <v>117</v>
      </c>
      <c r="B163" s="453"/>
      <c r="C163" s="350" t="str">
        <f>+VLOOKUP(A163,bd_lista!$A$3:$C$590,3,FALSE)</f>
        <v>Dirección General de Aeronáutica Civil</v>
      </c>
      <c r="D163" s="457"/>
      <c r="E163" s="350" t="s">
        <v>1312</v>
      </c>
      <c r="F163" s="248">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8">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4407382.3900000006</v>
      </c>
      <c r="H163" s="248">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48">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48">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48">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48">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8">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8">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8">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8">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8">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8">
        <f ca="1">+SUM(F163:Q163)</f>
        <v>4407382.3900000006</v>
      </c>
      <c r="S163" s="248">
        <f ca="1">+R162+R163</f>
        <v>4410182.3900000006</v>
      </c>
      <c r="T163" s="248">
        <f ca="1">+S163</f>
        <v>4410182.3900000006</v>
      </c>
      <c r="U163" s="247">
        <f>+IF(E163="Débitos",1,2)</f>
        <v>2</v>
      </c>
      <c r="V163" s="350" t="str">
        <f>+VLOOKUP(A163,bd_lista!$A$3:$E$590,5,FALSE)</f>
        <v>Instituciones Descentralizadas</v>
      </c>
      <c r="W163" s="455"/>
      <c r="X163" s="245">
        <f>+VLOOKUP(A163,[2]Sheet1!$A$13:$D$744,4,FALSE)</f>
        <v>81</v>
      </c>
      <c r="Y163" s="245" t="str">
        <f>+VLOOKUP(X163,bd_lista!$A$3:$C$590,3,FALSE)</f>
        <v>Ministerio de Obras Públicas, Servicios y Vivienda</v>
      </c>
      <c r="Z163" s="304"/>
      <c r="AA163" s="338"/>
    </row>
    <row r="164" spans="1:27" ht="15" customHeight="1">
      <c r="A164" s="255">
        <v>163</v>
      </c>
      <c r="B164" s="452">
        <f>+A164</f>
        <v>163</v>
      </c>
      <c r="C164" s="250" t="str">
        <f>+VLOOKUP(A164,bd_lista!$A$3:$C$590,3,FALSE)</f>
        <v>Agencia Nacional de Hidrocarburos</v>
      </c>
      <c r="D164" s="456" t="str">
        <f>+C164</f>
        <v>Agencia Nacional de Hidrocarburos</v>
      </c>
      <c r="E164" s="250" t="s">
        <v>1311</v>
      </c>
      <c r="F164" s="246">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6">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6">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6">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6">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6">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6">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6">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6">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6">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6">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6">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6">
        <f ca="1">+SUM(F164:Q164)</f>
        <v>0</v>
      </c>
      <c r="S164" s="246"/>
      <c r="T164" s="246">
        <f ca="1">+T165</f>
        <v>4100374.5599999996</v>
      </c>
      <c r="U164" s="245">
        <f>+IF(E164="Débitos",1,2)</f>
        <v>1</v>
      </c>
      <c r="V164" s="350" t="str">
        <f>+VLOOKUP(A164,bd_lista!$A$3:$E$590,5,FALSE)</f>
        <v>Instituciones Descentralizadas</v>
      </c>
      <c r="W164" s="454" t="str">
        <f>+V164</f>
        <v>Instituciones Descentralizadas</v>
      </c>
      <c r="X164" s="245">
        <f>+VLOOKUP(A164,[2]Sheet1!$A$13:$D$744,4,FALSE)</f>
        <v>78</v>
      </c>
      <c r="Y164" s="245" t="str">
        <f>+VLOOKUP(X164,bd_lista!$A$3:$C$590,3,FALSE)</f>
        <v>Ministerio de Hidrocarburos y Energías</v>
      </c>
      <c r="Z164" s="306">
        <f>+X164</f>
        <v>78</v>
      </c>
      <c r="AA164" s="336" t="str">
        <f>+Y164</f>
        <v>Ministerio de Hidrocarburos y Energías</v>
      </c>
    </row>
    <row r="165" spans="1:27" ht="15" customHeight="1">
      <c r="A165" s="32">
        <v>163</v>
      </c>
      <c r="B165" s="453"/>
      <c r="C165" s="350" t="str">
        <f>+VLOOKUP(A165,bd_lista!$A$3:$C$590,3,FALSE)</f>
        <v>Agencia Nacional de Hidrocarburos</v>
      </c>
      <c r="D165" s="457"/>
      <c r="E165" s="350" t="s">
        <v>1312</v>
      </c>
      <c r="F165" s="248">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48">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4100374.5599999996</v>
      </c>
      <c r="H165" s="248">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48">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248">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48">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8">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48">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8">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8">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8">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8">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8">
        <f ca="1">+SUM(F165:Q165)</f>
        <v>4100374.5599999996</v>
      </c>
      <c r="S165" s="248">
        <f ca="1">+R164+R165</f>
        <v>4100374.5599999996</v>
      </c>
      <c r="T165" s="248">
        <f ca="1">+S165</f>
        <v>4100374.5599999996</v>
      </c>
      <c r="U165" s="247">
        <f>+IF(E165="Débitos",1,2)</f>
        <v>2</v>
      </c>
      <c r="V165" s="350" t="str">
        <f>+VLOOKUP(A165,bd_lista!$A$3:$E$590,5,FALSE)</f>
        <v>Instituciones Descentralizadas</v>
      </c>
      <c r="W165" s="455"/>
      <c r="X165" s="245">
        <f>+VLOOKUP(A165,[2]Sheet1!$A$13:$D$744,4,FALSE)</f>
        <v>78</v>
      </c>
      <c r="Y165" s="245" t="str">
        <f>+VLOOKUP(X165,bd_lista!$A$3:$C$590,3,FALSE)</f>
        <v>Ministerio de Hidrocarburos y Energías</v>
      </c>
      <c r="Z165" s="304"/>
      <c r="AA165" s="338"/>
    </row>
    <row r="166" spans="1:27" ht="15" customHeight="1">
      <c r="A166" s="255">
        <v>670</v>
      </c>
      <c r="B166" s="452">
        <f>+A166</f>
        <v>670</v>
      </c>
      <c r="C166" s="250" t="str">
        <f>+VLOOKUP(A166,bd_lista!$A$3:$C$590,3,FALSE)</f>
        <v>Órgano Electoral Plurinacional</v>
      </c>
      <c r="D166" s="456" t="str">
        <f>+C166</f>
        <v>Órgano Electoral Plurinacional</v>
      </c>
      <c r="E166" s="250" t="s">
        <v>1311</v>
      </c>
      <c r="F166" s="246">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6">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6">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6">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246">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6">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6">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6">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6">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6">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6">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6">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6">
        <f ca="1">+SUM(F166:Q166)</f>
        <v>0</v>
      </c>
      <c r="S166" s="269"/>
      <c r="T166" s="246">
        <f ca="1">+T167</f>
        <v>2867919.46</v>
      </c>
      <c r="U166" s="245">
        <f>+IF(E166="Débitos",1,2)</f>
        <v>1</v>
      </c>
      <c r="V166" s="350" t="str">
        <f>+VLOOKUP(A166,bd_lista!$A$3:$E$590,5,FALSE)</f>
        <v>Instituciones Descentralizadas</v>
      </c>
      <c r="W166" s="454" t="str">
        <f>+V166</f>
        <v>Instituciones Descentralizadas</v>
      </c>
      <c r="X166" s="245">
        <f>+VLOOKUP(A166,[2]Sheet1!$A$13:$D$744,4,FALSE)</f>
        <v>0</v>
      </c>
      <c r="Y166" s="245" t="e">
        <f>+VLOOKUP(X166,bd_lista!$A$3:$C$590,3,FALSE)</f>
        <v>#N/A</v>
      </c>
      <c r="Z166" s="306">
        <f>+X166</f>
        <v>0</v>
      </c>
      <c r="AA166" s="336" t="e">
        <f>+Y166</f>
        <v>#N/A</v>
      </c>
    </row>
    <row r="167" spans="1:27" ht="15" customHeight="1">
      <c r="A167" s="32">
        <v>670</v>
      </c>
      <c r="B167" s="453"/>
      <c r="C167" s="350" t="str">
        <f>+VLOOKUP(A167,bd_lista!$A$3:$C$590,3,FALSE)</f>
        <v>Órgano Electoral Plurinacional</v>
      </c>
      <c r="D167" s="457"/>
      <c r="E167" s="350" t="s">
        <v>1312</v>
      </c>
      <c r="F167" s="248">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4234.33</v>
      </c>
      <c r="G167" s="248">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2863685.13</v>
      </c>
      <c r="H167" s="248">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48">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48">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48">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48">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48">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8">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8">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8">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8">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8">
        <f ca="1">+SUM(F167:Q167)</f>
        <v>2867919.46</v>
      </c>
      <c r="S167" s="268">
        <f ca="1">+R166+R167</f>
        <v>2867919.46</v>
      </c>
      <c r="T167" s="248">
        <f ca="1">+S167</f>
        <v>2867919.46</v>
      </c>
      <c r="U167" s="247">
        <f>+IF(E167="Débitos",1,2)</f>
        <v>2</v>
      </c>
      <c r="V167" s="350" t="str">
        <f>+VLOOKUP(A167,bd_lista!$A$3:$E$590,5,FALSE)</f>
        <v>Instituciones Descentralizadas</v>
      </c>
      <c r="W167" s="455"/>
      <c r="X167" s="245">
        <f>+VLOOKUP(A167,[2]Sheet1!$A$13:$D$744,4,FALSE)</f>
        <v>0</v>
      </c>
      <c r="Y167" s="245" t="e">
        <f>+VLOOKUP(X167,bd_lista!$A$3:$C$590,3,FALSE)</f>
        <v>#N/A</v>
      </c>
      <c r="Z167" s="304"/>
      <c r="AA167" s="338"/>
    </row>
    <row r="168" spans="1:27" ht="15" hidden="1" customHeight="1">
      <c r="A168" s="255">
        <v>302</v>
      </c>
      <c r="B168" s="452">
        <f>+A168</f>
        <v>302</v>
      </c>
      <c r="C168" s="250" t="str">
        <f>+VLOOKUP(A168,bd_lista!$A$3:$C$590,3,FALSE)</f>
        <v>Servicio Departamental de Riego - Potosí</v>
      </c>
      <c r="D168" s="456" t="str">
        <f>+C168</f>
        <v>Servicio Departamental de Riego - Potosí</v>
      </c>
      <c r="E168" s="250" t="s">
        <v>1311</v>
      </c>
      <c r="F168" s="246">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6">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6">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6">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6">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6">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6">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6">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46">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6">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6">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6">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6">
        <f ca="1">+SUM(F168:Q168)</f>
        <v>0</v>
      </c>
      <c r="S168" s="246"/>
      <c r="T168" s="246">
        <f ca="1">+T169</f>
        <v>0</v>
      </c>
      <c r="U168" s="245">
        <f>+IF(E168="Débitos",1,2)</f>
        <v>1</v>
      </c>
      <c r="V168" s="350" t="str">
        <f>+VLOOKUP(A168,bd_lista!$A$3:$E$590,5,FALSE)</f>
        <v>Instituciones Descentralizadas</v>
      </c>
      <c r="W168" s="454" t="str">
        <f>+V168</f>
        <v>Instituciones Descentralizadas</v>
      </c>
      <c r="X168" s="245">
        <f>+VLOOKUP(A168,[2]Sheet1!$A$13:$D$744,4,FALSE)</f>
        <v>86</v>
      </c>
      <c r="Y168" s="245" t="str">
        <f>+VLOOKUP(X168,bd_lista!$A$3:$C$590,3,FALSE)</f>
        <v>Ministerio de Medio Ambiente y Agua</v>
      </c>
      <c r="Z168" s="306">
        <f>+X168</f>
        <v>86</v>
      </c>
      <c r="AA168" s="307" t="str">
        <f>+Y168</f>
        <v>Ministerio de Medio Ambiente y Agua</v>
      </c>
    </row>
    <row r="169" spans="1:27" ht="15" hidden="1" customHeight="1">
      <c r="A169" s="32">
        <v>302</v>
      </c>
      <c r="B169" s="453"/>
      <c r="C169" s="350" t="str">
        <f>+VLOOKUP(A169,bd_lista!$A$3:$C$590,3,FALSE)</f>
        <v>Servicio Departamental de Riego - Potosí</v>
      </c>
      <c r="D169" s="457"/>
      <c r="E169" s="350" t="s">
        <v>1312</v>
      </c>
      <c r="F169" s="248">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248">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8">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8">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48">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48">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8">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248">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8">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8">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8">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8">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8">
        <f ca="1">+SUM(F169:Q169)</f>
        <v>0</v>
      </c>
      <c r="S169" s="248">
        <f ca="1">+R168+R169</f>
        <v>0</v>
      </c>
      <c r="T169" s="248">
        <f ca="1">+S169</f>
        <v>0</v>
      </c>
      <c r="U169" s="247">
        <f>+IF(E169="Débitos",1,2)</f>
        <v>2</v>
      </c>
      <c r="V169" s="350" t="str">
        <f>+VLOOKUP(A169,bd_lista!$A$3:$E$590,5,FALSE)</f>
        <v>Instituciones Descentralizadas</v>
      </c>
      <c r="W169" s="455"/>
      <c r="X169" s="245">
        <f>+VLOOKUP(A169,[2]Sheet1!$A$13:$D$744,4,FALSE)</f>
        <v>86</v>
      </c>
      <c r="Y169" s="245" t="str">
        <f>+VLOOKUP(X169,bd_lista!$A$3:$C$590,3,FALSE)</f>
        <v>Ministerio de Medio Ambiente y Agua</v>
      </c>
      <c r="Z169" s="304"/>
      <c r="AA169" s="305"/>
    </row>
    <row r="170" spans="1:27" ht="15" customHeight="1">
      <c r="A170" s="255">
        <v>223</v>
      </c>
      <c r="B170" s="452">
        <f>+A170</f>
        <v>223</v>
      </c>
      <c r="C170" s="250" t="str">
        <f>+VLOOKUP(A170,bd_lista!$A$3:$C$590,3,FALSE)</f>
        <v>Fondo Nacional de Desarrollo Forestal</v>
      </c>
      <c r="D170" s="456" t="str">
        <f>+C170</f>
        <v>Fondo Nacional de Desarrollo Forestal</v>
      </c>
      <c r="E170" s="250" t="s">
        <v>1311</v>
      </c>
      <c r="F170" s="246">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6">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6">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6">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46">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6">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46">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6">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6">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6">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6">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6">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6">
        <f ca="1">+SUM(F170:Q170)</f>
        <v>0</v>
      </c>
      <c r="S170" s="246"/>
      <c r="T170" s="246">
        <f ca="1">+T171</f>
        <v>2066310.1</v>
      </c>
      <c r="U170" s="245">
        <f>+IF(E170="Débitos",1,2)</f>
        <v>1</v>
      </c>
      <c r="V170" s="350" t="str">
        <f>+VLOOKUP(A170,bd_lista!$A$3:$E$590,5,FALSE)</f>
        <v>Instituciones Descentralizadas</v>
      </c>
      <c r="W170" s="454" t="str">
        <f>+V170</f>
        <v>Instituciones Descentralizadas</v>
      </c>
      <c r="X170" s="245">
        <f>+VLOOKUP(A170,[2]Sheet1!$A$13:$D$744,4,FALSE)</f>
        <v>86</v>
      </c>
      <c r="Y170" s="245" t="str">
        <f>+VLOOKUP(X170,bd_lista!$A$3:$C$590,3,FALSE)</f>
        <v>Ministerio de Medio Ambiente y Agua</v>
      </c>
      <c r="Z170" s="306">
        <f>+X170</f>
        <v>86</v>
      </c>
      <c r="AA170" s="336" t="str">
        <f>+Y170</f>
        <v>Ministerio de Medio Ambiente y Agua</v>
      </c>
    </row>
    <row r="171" spans="1:27" ht="15" customHeight="1">
      <c r="A171" s="32">
        <v>223</v>
      </c>
      <c r="B171" s="453"/>
      <c r="C171" s="350" t="str">
        <f>+VLOOKUP(A171,bd_lista!$A$3:$C$590,3,FALSE)</f>
        <v>Fondo Nacional de Desarrollo Forestal</v>
      </c>
      <c r="D171" s="457"/>
      <c r="E171" s="350" t="s">
        <v>1312</v>
      </c>
      <c r="F171" s="248">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8">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2066310.1</v>
      </c>
      <c r="H171" s="248">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48">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48">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48">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48">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8">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8">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8">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8">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8">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8">
        <f ca="1">+SUM(F171:Q171)</f>
        <v>2066310.1</v>
      </c>
      <c r="S171" s="248">
        <f ca="1">+R170+R171</f>
        <v>2066310.1</v>
      </c>
      <c r="T171" s="248">
        <f ca="1">+S171</f>
        <v>2066310.1</v>
      </c>
      <c r="U171" s="247">
        <f>+IF(E171="Débitos",1,2)</f>
        <v>2</v>
      </c>
      <c r="V171" s="350" t="str">
        <f>+VLOOKUP(A171,bd_lista!$A$3:$E$590,5,FALSE)</f>
        <v>Instituciones Descentralizadas</v>
      </c>
      <c r="W171" s="455"/>
      <c r="X171" s="245">
        <f>+VLOOKUP(A171,[2]Sheet1!$A$13:$D$744,4,FALSE)</f>
        <v>86</v>
      </c>
      <c r="Y171" s="245" t="str">
        <f>+VLOOKUP(X171,bd_lista!$A$3:$C$590,3,FALSE)</f>
        <v>Ministerio de Medio Ambiente y Agua</v>
      </c>
      <c r="Z171" s="304"/>
      <c r="AA171" s="338"/>
    </row>
    <row r="172" spans="1:27" customFormat="1" ht="15" hidden="1" customHeight="1">
      <c r="A172" s="255">
        <v>268</v>
      </c>
      <c r="B172" s="452">
        <f>+A172</f>
        <v>268</v>
      </c>
      <c r="C172" s="250" t="str">
        <f>+VLOOKUP(A172,bd_lista!$A$3:$C$590,3,FALSE)</f>
        <v>Direc. Dptal. de Educación Oruro</v>
      </c>
      <c r="D172" s="456" t="str">
        <f>+C172</f>
        <v>Direc. Dptal. de Educación Oruro</v>
      </c>
      <c r="E172" s="250" t="s">
        <v>1311</v>
      </c>
      <c r="F172" s="246">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6">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46">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6">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6">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6">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6">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6">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6">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6">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6">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6">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6">
        <f ca="1">+SUM(F172:Q172)</f>
        <v>0</v>
      </c>
      <c r="S172" s="246"/>
      <c r="T172" s="246">
        <f ca="1">+T173</f>
        <v>0</v>
      </c>
      <c r="U172" s="245">
        <f>+IF(E172="Débitos",1,2)</f>
        <v>1</v>
      </c>
      <c r="V172" s="350" t="str">
        <f>+VLOOKUP(A172,bd_lista!$A$3:$E$590,5,FALSE)</f>
        <v>Instituciones Descentralizadas</v>
      </c>
      <c r="W172" s="454" t="str">
        <f>+V172</f>
        <v>Instituciones Descentralizadas</v>
      </c>
      <c r="X172" s="245">
        <f>+VLOOKUP(A172,[2]Sheet1!$A$13:$D$744,4,FALSE)</f>
        <v>16</v>
      </c>
      <c r="Y172" s="245" t="str">
        <f>+VLOOKUP(X172,bd_lista!$A$3:$C$590,3,FALSE)</f>
        <v>Ministerio de Educación</v>
      </c>
      <c r="Z172" s="306">
        <f>+X172</f>
        <v>16</v>
      </c>
      <c r="AA172" s="336" t="str">
        <f>+Y172</f>
        <v>Ministerio de Educación</v>
      </c>
    </row>
    <row r="173" spans="1:27" customFormat="1" ht="15" hidden="1" customHeight="1">
      <c r="A173" s="32">
        <v>268</v>
      </c>
      <c r="B173" s="453"/>
      <c r="C173" s="350" t="str">
        <f>+VLOOKUP(A173,bd_lista!$A$3:$C$590,3,FALSE)</f>
        <v>Direc. Dptal. de Educación Oruro</v>
      </c>
      <c r="D173" s="457"/>
      <c r="E173" s="350" t="s">
        <v>1312</v>
      </c>
      <c r="F173" s="248">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8">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48">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8">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48">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8">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8">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8">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8">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8">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8">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8">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8">
        <f ca="1">+SUM(F173:Q173)</f>
        <v>0</v>
      </c>
      <c r="S173" s="248">
        <f ca="1">+R172+R173</f>
        <v>0</v>
      </c>
      <c r="T173" s="248">
        <f ca="1">+S173</f>
        <v>0</v>
      </c>
      <c r="U173" s="247">
        <f>+IF(E173="Débitos",1,2)</f>
        <v>2</v>
      </c>
      <c r="V173" s="350" t="str">
        <f>+VLOOKUP(A173,bd_lista!$A$3:$E$590,5,FALSE)</f>
        <v>Instituciones Descentralizadas</v>
      </c>
      <c r="W173" s="455"/>
      <c r="X173" s="245">
        <f>+VLOOKUP(A173,[2]Sheet1!$A$13:$D$744,4,FALSE)</f>
        <v>16</v>
      </c>
      <c r="Y173" s="245" t="str">
        <f>+VLOOKUP(X173,bd_lista!$A$3:$C$590,3,FALSE)</f>
        <v>Ministerio de Educación</v>
      </c>
      <c r="Z173" s="304"/>
      <c r="AA173" s="338"/>
    </row>
    <row r="174" spans="1:27" ht="15" customHeight="1">
      <c r="A174" s="32">
        <v>222</v>
      </c>
      <c r="B174" s="452">
        <f>+A174</f>
        <v>222</v>
      </c>
      <c r="C174" s="250" t="str">
        <f>+VLOOKUP(A174,bd_lista!$A$3:$C$590,3,FALSE)</f>
        <v>Instituto Nacional de Innovación Agropecuaria y Forestal</v>
      </c>
      <c r="D174" s="456" t="str">
        <f>+C174</f>
        <v>Instituto Nacional de Innovación Agropecuaria y Forestal</v>
      </c>
      <c r="E174" s="250" t="s">
        <v>1311</v>
      </c>
      <c r="F174" s="246">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6">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387.61</v>
      </c>
      <c r="H174" s="246">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6">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6">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6">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6">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6">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6">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6">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6">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6">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6">
        <f ca="1">+SUM(F174:Q174)</f>
        <v>387.61</v>
      </c>
      <c r="S174" s="246"/>
      <c r="T174" s="246">
        <f ca="1">+T175</f>
        <v>2052739.8600000008</v>
      </c>
      <c r="U174" s="245">
        <f>+IF(E174="Débitos",1,2)</f>
        <v>1</v>
      </c>
      <c r="V174" s="350" t="str">
        <f>+VLOOKUP(A174,bd_lista!$A$3:$E$590,5,FALSE)</f>
        <v>Instituciones Descentralizadas</v>
      </c>
      <c r="W174" s="454" t="str">
        <f>+V174</f>
        <v>Instituciones Descentralizadas</v>
      </c>
      <c r="X174" s="245">
        <f>+VLOOKUP(A174,[2]Sheet1!$A$13:$D$744,4,FALSE)</f>
        <v>47</v>
      </c>
      <c r="Y174" s="245" t="str">
        <f>+VLOOKUP(X174,bd_lista!$A$3:$C$590,3,FALSE)</f>
        <v>Ministerio de Desarrollo Rural y Tierras</v>
      </c>
      <c r="Z174" s="306">
        <f>+X174</f>
        <v>47</v>
      </c>
      <c r="AA174" s="336" t="str">
        <f>+Y174</f>
        <v>Ministerio de Desarrollo Rural y Tierras</v>
      </c>
    </row>
    <row r="175" spans="1:27" ht="15" customHeight="1">
      <c r="A175" s="32">
        <v>222</v>
      </c>
      <c r="B175" s="453"/>
      <c r="C175" s="350" t="str">
        <f>+VLOOKUP(A175,bd_lista!$A$3:$C$590,3,FALSE)</f>
        <v>Instituto Nacional de Innovación Agropecuaria y Forestal</v>
      </c>
      <c r="D175" s="457"/>
      <c r="E175" s="350" t="s">
        <v>1312</v>
      </c>
      <c r="F175" s="248">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1550</v>
      </c>
      <c r="G175" s="248">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2050802.2500000007</v>
      </c>
      <c r="H175" s="248">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48">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48">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48">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48">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48">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8">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8">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8">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8">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8">
        <f ca="1">+SUM(F175:Q175)</f>
        <v>2052352.2500000007</v>
      </c>
      <c r="S175" s="248">
        <f ca="1">+R174+R175</f>
        <v>2052739.8600000008</v>
      </c>
      <c r="T175" s="248">
        <f ca="1">+S175</f>
        <v>2052739.8600000008</v>
      </c>
      <c r="U175" s="247">
        <f>+IF(E175="Débitos",1,2)</f>
        <v>2</v>
      </c>
      <c r="V175" s="350" t="str">
        <f>+VLOOKUP(A175,bd_lista!$A$3:$E$590,5,FALSE)</f>
        <v>Instituciones Descentralizadas</v>
      </c>
      <c r="W175" s="455"/>
      <c r="X175" s="245">
        <f>+VLOOKUP(A175,[2]Sheet1!$A$13:$D$744,4,FALSE)</f>
        <v>47</v>
      </c>
      <c r="Y175" s="245" t="str">
        <f>+VLOOKUP(X175,bd_lista!$A$3:$C$590,3,FALSE)</f>
        <v>Ministerio de Desarrollo Rural y Tierras</v>
      </c>
      <c r="Z175" s="304"/>
      <c r="AA175" s="338"/>
    </row>
    <row r="176" spans="1:27" ht="15" customHeight="1">
      <c r="A176" s="255">
        <v>287</v>
      </c>
      <c r="B176" s="452">
        <f>+A176</f>
        <v>287</v>
      </c>
      <c r="C176" s="250" t="str">
        <f>+VLOOKUP(A176,bd_lista!$A$3:$C$590,3,FALSE)</f>
        <v>Fondo Nacional de Inversión Productiva y Social</v>
      </c>
      <c r="D176" s="456" t="str">
        <f>+C176</f>
        <v>Fondo Nacional de Inversión Productiva y Social</v>
      </c>
      <c r="E176" s="250" t="s">
        <v>1311</v>
      </c>
      <c r="F176" s="246">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6">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50</v>
      </c>
      <c r="H176" s="246">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6">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6">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6">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6">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6">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6">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6">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6">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6">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6">
        <f ca="1">+SUM(F176:Q176)</f>
        <v>50</v>
      </c>
      <c r="S176" s="246"/>
      <c r="T176" s="246">
        <f ca="1">+T177</f>
        <v>1198471.2</v>
      </c>
      <c r="U176" s="245">
        <f>+IF(E176="Débitos",1,2)</f>
        <v>1</v>
      </c>
      <c r="V176" s="350" t="str">
        <f>+VLOOKUP(A176,bd_lista!$A$3:$E$590,5,FALSE)</f>
        <v>Instituciones Descentralizadas</v>
      </c>
      <c r="W176" s="454" t="str">
        <f>+V176</f>
        <v>Instituciones Descentralizadas</v>
      </c>
      <c r="X176" s="245">
        <f>+VLOOKUP(A176,[2]Sheet1!$A$13:$D$744,4,FALSE)</f>
        <v>66</v>
      </c>
      <c r="Y176" s="245" t="str">
        <f>+VLOOKUP(X176,bd_lista!$A$3:$C$590,3,FALSE)</f>
        <v>Ministerio de Planificación del Desarrollo</v>
      </c>
      <c r="Z176" s="306">
        <f>+X176</f>
        <v>66</v>
      </c>
      <c r="AA176" s="336" t="str">
        <f>+Y176</f>
        <v>Ministerio de Planificación del Desarrollo</v>
      </c>
    </row>
    <row r="177" spans="1:27" ht="15" customHeight="1">
      <c r="A177" s="32">
        <v>287</v>
      </c>
      <c r="B177" s="453"/>
      <c r="C177" s="350" t="str">
        <f>+VLOOKUP(A177,bd_lista!$A$3:$C$590,3,FALSE)</f>
        <v>Fondo Nacional de Inversión Productiva y Social</v>
      </c>
      <c r="D177" s="457"/>
      <c r="E177" s="350" t="s">
        <v>1312</v>
      </c>
      <c r="F177" s="248">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248">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1198421.2</v>
      </c>
      <c r="H177" s="248">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48">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48">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8">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8">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8">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8">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8">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8">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8">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8">
        <f ca="1">+SUM(F177:Q177)</f>
        <v>1198421.2</v>
      </c>
      <c r="S177" s="248">
        <f ca="1">+R176+R177</f>
        <v>1198471.2</v>
      </c>
      <c r="T177" s="248">
        <f ca="1">+S177</f>
        <v>1198471.2</v>
      </c>
      <c r="U177" s="247">
        <f>+IF(E177="Débitos",1,2)</f>
        <v>2</v>
      </c>
      <c r="V177" s="350" t="str">
        <f>+VLOOKUP(A177,bd_lista!$A$3:$E$590,5,FALSE)</f>
        <v>Instituciones Descentralizadas</v>
      </c>
      <c r="W177" s="455"/>
      <c r="X177" s="245">
        <f>+VLOOKUP(A177,[2]Sheet1!$A$13:$D$744,4,FALSE)</f>
        <v>66</v>
      </c>
      <c r="Y177" s="245" t="str">
        <f>+VLOOKUP(X177,bd_lista!$A$3:$C$590,3,FALSE)</f>
        <v>Ministerio de Planificación del Desarrollo</v>
      </c>
      <c r="Z177" s="304"/>
      <c r="AA177" s="338"/>
    </row>
    <row r="178" spans="1:27" ht="15" hidden="1" customHeight="1">
      <c r="A178" s="255">
        <v>234</v>
      </c>
      <c r="B178" s="452">
        <f>+A178</f>
        <v>234</v>
      </c>
      <c r="C178" s="250" t="str">
        <f>+VLOOKUP(A178,bd_lista!$A$3:$C$590,3,FALSE)</f>
        <v xml:space="preserve">Servicio Geológico Minero </v>
      </c>
      <c r="D178" s="456" t="str">
        <f>+C178</f>
        <v xml:space="preserve">Servicio Geológico Minero </v>
      </c>
      <c r="E178" s="250" t="s">
        <v>1311</v>
      </c>
      <c r="F178" s="246">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6">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6">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6">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6">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6">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6">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6">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6">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6">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6">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6">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6">
        <f ca="1">+SUM(F178:Q178)</f>
        <v>0</v>
      </c>
      <c r="S178" s="246"/>
      <c r="T178" s="246">
        <f ca="1">+T179</f>
        <v>0</v>
      </c>
      <c r="U178" s="245">
        <f>+IF(E178="Débitos",1,2)</f>
        <v>1</v>
      </c>
      <c r="V178" s="350" t="str">
        <f>+VLOOKUP(A178,bd_lista!$A$3:$E$590,5,FALSE)</f>
        <v>Instituciones Descentralizadas</v>
      </c>
      <c r="W178" s="454" t="str">
        <f>+V178</f>
        <v>Instituciones Descentralizadas</v>
      </c>
      <c r="X178" s="245">
        <f>+VLOOKUP(A178,[2]Sheet1!$A$13:$D$744,4,FALSE)</f>
        <v>76</v>
      </c>
      <c r="Y178" s="245" t="str">
        <f>+VLOOKUP(X178,bd_lista!$A$3:$C$590,3,FALSE)</f>
        <v>Ministerio de Minería y Metalurgia</v>
      </c>
      <c r="Z178" s="306">
        <f>+X178</f>
        <v>76</v>
      </c>
      <c r="AA178" s="336" t="str">
        <f>+Y178</f>
        <v>Ministerio de Minería y Metalurgia</v>
      </c>
    </row>
    <row r="179" spans="1:27" ht="15" hidden="1" customHeight="1">
      <c r="A179" s="32">
        <v>234</v>
      </c>
      <c r="B179" s="453"/>
      <c r="C179" s="350" t="str">
        <f>+VLOOKUP(A179,bd_lista!$A$3:$C$590,3,FALSE)</f>
        <v xml:space="preserve">Servicio Geológico Minero </v>
      </c>
      <c r="D179" s="457"/>
      <c r="E179" s="350" t="s">
        <v>1312</v>
      </c>
      <c r="F179" s="248">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8">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8">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48">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48">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8">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8">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8">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8">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8">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8">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248">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8">
        <f ca="1">+SUM(F179:Q179)</f>
        <v>0</v>
      </c>
      <c r="S179" s="248">
        <f ca="1">+R178+R179</f>
        <v>0</v>
      </c>
      <c r="T179" s="248">
        <f ca="1">+S179</f>
        <v>0</v>
      </c>
      <c r="U179" s="247">
        <f>+IF(E179="Débitos",1,2)</f>
        <v>2</v>
      </c>
      <c r="V179" s="350" t="str">
        <f>+VLOOKUP(A179,bd_lista!$A$3:$E$590,5,FALSE)</f>
        <v>Instituciones Descentralizadas</v>
      </c>
      <c r="W179" s="455"/>
      <c r="X179" s="245">
        <f>+VLOOKUP(A179,[2]Sheet1!$A$13:$D$744,4,FALSE)</f>
        <v>76</v>
      </c>
      <c r="Y179" s="245" t="str">
        <f>+VLOOKUP(X179,bd_lista!$A$3:$C$590,3,FALSE)</f>
        <v>Ministerio de Minería y Metalurgia</v>
      </c>
      <c r="Z179" s="304"/>
      <c r="AA179" s="338"/>
    </row>
    <row r="180" spans="1:27" ht="15" customHeight="1">
      <c r="A180" s="255">
        <v>266</v>
      </c>
      <c r="B180" s="452">
        <f>+A180</f>
        <v>266</v>
      </c>
      <c r="C180" s="250" t="str">
        <f>+VLOOKUP(A180,bd_lista!$A$3:$C$590,3,FALSE)</f>
        <v>Direc. Dptal. de Educación La Paz</v>
      </c>
      <c r="D180" s="456" t="str">
        <f>+C180</f>
        <v>Direc. Dptal. de Educación La Paz</v>
      </c>
      <c r="E180" s="250" t="s">
        <v>1311</v>
      </c>
      <c r="F180" s="246">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6">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6">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6">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6">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6">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6">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6">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6">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6">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6">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6">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6">
        <f ca="1">+SUM(F180:Q180)</f>
        <v>0</v>
      </c>
      <c r="S180" s="246"/>
      <c r="T180" s="246">
        <f ca="1">+T181</f>
        <v>945350.89</v>
      </c>
      <c r="U180" s="245">
        <f>+IF(E180="Débitos",1,2)</f>
        <v>1</v>
      </c>
      <c r="V180" s="350" t="str">
        <f>+VLOOKUP(A180,bd_lista!$A$3:$E$590,5,FALSE)</f>
        <v>Instituciones Descentralizadas</v>
      </c>
      <c r="W180" s="454" t="str">
        <f>+V180</f>
        <v>Instituciones Descentralizadas</v>
      </c>
      <c r="X180" s="245">
        <f>+VLOOKUP(A180,[2]Sheet1!$A$13:$D$744,4,FALSE)</f>
        <v>16</v>
      </c>
      <c r="Y180" s="245" t="str">
        <f>+VLOOKUP(X180,bd_lista!$A$3:$C$590,3,FALSE)</f>
        <v>Ministerio de Educación</v>
      </c>
      <c r="Z180" s="306">
        <f>+X180</f>
        <v>16</v>
      </c>
      <c r="AA180" s="336" t="str">
        <f>+Y180</f>
        <v>Ministerio de Educación</v>
      </c>
    </row>
    <row r="181" spans="1:27" ht="15" customHeight="1">
      <c r="A181" s="32">
        <v>266</v>
      </c>
      <c r="B181" s="453"/>
      <c r="C181" s="350" t="str">
        <f>+VLOOKUP(A181,bd_lista!$A$3:$C$590,3,FALSE)</f>
        <v>Direc. Dptal. de Educación La Paz</v>
      </c>
      <c r="D181" s="457"/>
      <c r="E181" s="350" t="s">
        <v>1312</v>
      </c>
      <c r="F181" s="248">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424487.5</v>
      </c>
      <c r="G181" s="248">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520863.39</v>
      </c>
      <c r="H181" s="248">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48">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8">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8">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8">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8">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8">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8">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8">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393">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8">
        <f ca="1">+SUM(F181:Q181)</f>
        <v>945350.89</v>
      </c>
      <c r="S181" s="248">
        <f ca="1">+R180+R181</f>
        <v>945350.89</v>
      </c>
      <c r="T181" s="248">
        <f ca="1">+S181</f>
        <v>945350.89</v>
      </c>
      <c r="U181" s="247">
        <f>+IF(E181="Débitos",1,2)</f>
        <v>2</v>
      </c>
      <c r="V181" s="350" t="str">
        <f>+VLOOKUP(A181,bd_lista!$A$3:$E$590,5,FALSE)</f>
        <v>Instituciones Descentralizadas</v>
      </c>
      <c r="W181" s="455"/>
      <c r="X181" s="245">
        <f>+VLOOKUP(A181,[2]Sheet1!$A$13:$D$744,4,FALSE)</f>
        <v>16</v>
      </c>
      <c r="Y181" s="245" t="str">
        <f>+VLOOKUP(X181,bd_lista!$A$3:$C$590,3,FALSE)</f>
        <v>Ministerio de Educación</v>
      </c>
      <c r="Z181" s="304"/>
      <c r="AA181" s="338"/>
    </row>
    <row r="182" spans="1:27" ht="15" hidden="1" customHeight="1">
      <c r="A182" s="255">
        <v>303</v>
      </c>
      <c r="B182" s="452">
        <f>+A182</f>
        <v>303</v>
      </c>
      <c r="C182" s="250" t="str">
        <f>+VLOOKUP(A182,bd_lista!$A$3:$C$590,3,FALSE)</f>
        <v>Servicio Departamental de Riego - Tarija</v>
      </c>
      <c r="D182" s="456" t="str">
        <f>+C182</f>
        <v>Servicio Departamental de Riego - Tarija</v>
      </c>
      <c r="E182" s="250" t="s">
        <v>1311</v>
      </c>
      <c r="F182" s="246">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6">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6">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6">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6">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6">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6">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6">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46">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6">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6">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6">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6">
        <f ca="1">+SUM(F182:Q182)</f>
        <v>0</v>
      </c>
      <c r="S182" s="246"/>
      <c r="T182" s="246">
        <f ca="1">+T183</f>
        <v>0</v>
      </c>
      <c r="U182" s="245">
        <f>+IF(E182="Débitos",1,2)</f>
        <v>1</v>
      </c>
      <c r="V182" s="350" t="str">
        <f>+VLOOKUP(A182,bd_lista!$A$3:$E$590,5,FALSE)</f>
        <v>Instituciones Descentralizadas</v>
      </c>
      <c r="W182" s="454" t="str">
        <f>+V182</f>
        <v>Instituciones Descentralizadas</v>
      </c>
      <c r="X182" s="245">
        <f>+VLOOKUP(A182,[2]Sheet1!$A$13:$D$744,4,FALSE)</f>
        <v>86</v>
      </c>
      <c r="Y182" s="245" t="str">
        <f>+VLOOKUP(X182,bd_lista!$A$3:$C$590,3,FALSE)</f>
        <v>Ministerio de Medio Ambiente y Agua</v>
      </c>
      <c r="Z182" s="306">
        <f>+X182</f>
        <v>86</v>
      </c>
      <c r="AA182" s="307" t="str">
        <f>+Y182</f>
        <v>Ministerio de Medio Ambiente y Agua</v>
      </c>
    </row>
    <row r="183" spans="1:27" ht="15" hidden="1" customHeight="1">
      <c r="A183" s="32">
        <v>303</v>
      </c>
      <c r="B183" s="453"/>
      <c r="C183" s="350" t="str">
        <f>+VLOOKUP(A183,bd_lista!$A$3:$C$590,3,FALSE)</f>
        <v>Servicio Departamental de Riego - Tarija</v>
      </c>
      <c r="D183" s="457"/>
      <c r="E183" s="350" t="s">
        <v>1312</v>
      </c>
      <c r="F183" s="248">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8">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8">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48">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48">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48">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248">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48">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48">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8">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8">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8">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8">
        <f ca="1">+SUM(F183:Q183)</f>
        <v>0</v>
      </c>
      <c r="S183" s="248">
        <f ca="1">+R182+R183</f>
        <v>0</v>
      </c>
      <c r="T183" s="248">
        <f ca="1">+S183</f>
        <v>0</v>
      </c>
      <c r="U183" s="247">
        <f>+IF(E183="Débitos",1,2)</f>
        <v>2</v>
      </c>
      <c r="V183" s="350" t="str">
        <f>+VLOOKUP(A183,bd_lista!$A$3:$E$590,5,FALSE)</f>
        <v>Instituciones Descentralizadas</v>
      </c>
      <c r="W183" s="455"/>
      <c r="X183" s="245">
        <f>+VLOOKUP(A183,[2]Sheet1!$A$13:$D$744,4,FALSE)</f>
        <v>86</v>
      </c>
      <c r="Y183" s="245" t="str">
        <f>+VLOOKUP(X183,bd_lista!$A$3:$C$590,3,FALSE)</f>
        <v>Ministerio de Medio Ambiente y Agua</v>
      </c>
      <c r="Z183" s="304"/>
      <c r="AA183" s="305"/>
    </row>
    <row r="184" spans="1:27" ht="15" hidden="1" customHeight="1">
      <c r="A184" s="255">
        <v>300</v>
      </c>
      <c r="B184" s="452">
        <f>+A184</f>
        <v>300</v>
      </c>
      <c r="C184" s="250" t="str">
        <f>+VLOOKUP(A184,bd_lista!$A$3:$C$590,3,FALSE)</f>
        <v>Servicio Departamental de Riego - Cochabamba</v>
      </c>
      <c r="D184" s="456" t="str">
        <f>+C184</f>
        <v>Servicio Departamental de Riego - Cochabamba</v>
      </c>
      <c r="E184" s="250" t="s">
        <v>1311</v>
      </c>
      <c r="F184" s="246">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6">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6">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6">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6">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6">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6">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6">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6">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6">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6">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6">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6">
        <f ca="1">+SUM(F184:Q184)</f>
        <v>0</v>
      </c>
      <c r="S184" s="246"/>
      <c r="T184" s="246">
        <f ca="1">+T185</f>
        <v>0</v>
      </c>
      <c r="U184" s="245">
        <f>+IF(E184="Débitos",1,2)</f>
        <v>1</v>
      </c>
      <c r="V184" s="350" t="str">
        <f>+VLOOKUP(A184,bd_lista!$A$3:$E$590,5,FALSE)</f>
        <v>Instituciones Descentralizadas</v>
      </c>
      <c r="W184" s="454" t="str">
        <f>+V184</f>
        <v>Instituciones Descentralizadas</v>
      </c>
      <c r="X184" s="245">
        <f>+VLOOKUP(A184,[2]Sheet1!$A$13:$D$744,4,FALSE)</f>
        <v>86</v>
      </c>
      <c r="Y184" s="245" t="str">
        <f>+VLOOKUP(X184,bd_lista!$A$3:$C$590,3,FALSE)</f>
        <v>Ministerio de Medio Ambiente y Agua</v>
      </c>
      <c r="Z184" s="306">
        <f>+X184</f>
        <v>86</v>
      </c>
      <c r="AA184" s="307" t="str">
        <f>+Y184</f>
        <v>Ministerio de Medio Ambiente y Agua</v>
      </c>
    </row>
    <row r="185" spans="1:27" ht="15" hidden="1" customHeight="1">
      <c r="A185" s="32">
        <v>300</v>
      </c>
      <c r="B185" s="453"/>
      <c r="C185" s="350" t="str">
        <f>+VLOOKUP(A185,bd_lista!$A$3:$C$590,3,FALSE)</f>
        <v>Servicio Departamental de Riego - Cochabamba</v>
      </c>
      <c r="D185" s="457"/>
      <c r="E185" s="350" t="s">
        <v>1312</v>
      </c>
      <c r="F185" s="248">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48">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8">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8">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8">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8">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8">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8">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8">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8">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8">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8">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8">
        <f ca="1">+SUM(F185:Q185)</f>
        <v>0</v>
      </c>
      <c r="S185" s="248">
        <f ca="1">+R184+R185</f>
        <v>0</v>
      </c>
      <c r="T185" s="248">
        <f ca="1">+S185</f>
        <v>0</v>
      </c>
      <c r="U185" s="247">
        <f>+IF(E185="Débitos",1,2)</f>
        <v>2</v>
      </c>
      <c r="V185" s="350" t="str">
        <f>+VLOOKUP(A185,bd_lista!$A$3:$E$590,5,FALSE)</f>
        <v>Instituciones Descentralizadas</v>
      </c>
      <c r="W185" s="455"/>
      <c r="X185" s="245">
        <f>+VLOOKUP(A185,[2]Sheet1!$A$13:$D$744,4,FALSE)</f>
        <v>86</v>
      </c>
      <c r="Y185" s="245" t="str">
        <f>+VLOOKUP(X185,bd_lista!$A$3:$C$590,3,FALSE)</f>
        <v>Ministerio de Medio Ambiente y Agua</v>
      </c>
      <c r="Z185" s="304"/>
      <c r="AA185" s="305"/>
    </row>
    <row r="186" spans="1:27" customFormat="1" ht="15" customHeight="1">
      <c r="A186" s="255">
        <v>133</v>
      </c>
      <c r="B186" s="452">
        <f>+A186</f>
        <v>133</v>
      </c>
      <c r="C186" s="250" t="str">
        <f>+VLOOKUP(A186,bd_lista!$A$3:$C$590,3,FALSE)</f>
        <v>Lotería Nacional de Beneficencia y Salubridad</v>
      </c>
      <c r="D186" s="456" t="str">
        <f>+C186</f>
        <v>Lotería Nacional de Beneficencia y Salubridad</v>
      </c>
      <c r="E186" s="250" t="s">
        <v>1311</v>
      </c>
      <c r="F186" s="246">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6">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6">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6">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6">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6">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6">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6">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6">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6">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6">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6">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6">
        <f ca="1">+SUM(F186:Q186)</f>
        <v>0</v>
      </c>
      <c r="S186" s="246"/>
      <c r="T186" s="246">
        <f ca="1">+T187</f>
        <v>942013.33000000007</v>
      </c>
      <c r="U186" s="245">
        <f>+IF(E186="Débitos",1,2)</f>
        <v>1</v>
      </c>
      <c r="V186" s="350" t="str">
        <f>+VLOOKUP(A186,bd_lista!$A$3:$E$590,5,FALSE)</f>
        <v>Instituciones Descentralizadas</v>
      </c>
      <c r="W186" s="454" t="str">
        <f>+V186</f>
        <v>Instituciones Descentralizadas</v>
      </c>
      <c r="X186" s="245">
        <f>+VLOOKUP(A186,[2]Sheet1!$A$13:$D$744,4,FALSE)</f>
        <v>46</v>
      </c>
      <c r="Y186" s="245" t="str">
        <f>+VLOOKUP(X186,bd_lista!$A$3:$C$590,3,FALSE)</f>
        <v>Ministerio de Salud y Deportes</v>
      </c>
      <c r="Z186" s="306">
        <f>+X186</f>
        <v>46</v>
      </c>
      <c r="AA186" s="336" t="str">
        <f>+Y186</f>
        <v>Ministerio de Salud y Deportes</v>
      </c>
    </row>
    <row r="187" spans="1:27" customFormat="1" ht="15" customHeight="1">
      <c r="A187" s="32">
        <v>133</v>
      </c>
      <c r="B187" s="453"/>
      <c r="C187" s="350" t="str">
        <f>+VLOOKUP(A187,bd_lista!$A$3:$C$590,3,FALSE)</f>
        <v>Lotería Nacional de Beneficencia y Salubridad</v>
      </c>
      <c r="D187" s="457"/>
      <c r="E187" s="350" t="s">
        <v>1312</v>
      </c>
      <c r="F187" s="248">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8">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942013.33000000007</v>
      </c>
      <c r="H187" s="248">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48">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48">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8">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8">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48">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8">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8">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8">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48">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8">
        <f ca="1">+SUM(F187:Q187)</f>
        <v>942013.33000000007</v>
      </c>
      <c r="S187" s="248">
        <f ca="1">+R186+R187</f>
        <v>942013.33000000007</v>
      </c>
      <c r="T187" s="248">
        <f ca="1">+S187</f>
        <v>942013.33000000007</v>
      </c>
      <c r="U187" s="247">
        <f>+IF(E187="Débitos",1,2)</f>
        <v>2</v>
      </c>
      <c r="V187" s="350" t="str">
        <f>+VLOOKUP(A187,bd_lista!$A$3:$E$590,5,FALSE)</f>
        <v>Instituciones Descentralizadas</v>
      </c>
      <c r="W187" s="455"/>
      <c r="X187" s="245">
        <f>+VLOOKUP(A187,[2]Sheet1!$A$13:$D$744,4,FALSE)</f>
        <v>46</v>
      </c>
      <c r="Y187" s="245" t="str">
        <f>+VLOOKUP(X187,bd_lista!$A$3:$C$590,3,FALSE)</f>
        <v>Ministerio de Salud y Deportes</v>
      </c>
      <c r="Z187" s="304"/>
      <c r="AA187" s="338"/>
    </row>
    <row r="188" spans="1:27" customFormat="1" ht="15" customHeight="1">
      <c r="A188" s="32">
        <v>225</v>
      </c>
      <c r="B188" s="452">
        <f>+A188</f>
        <v>225</v>
      </c>
      <c r="C188" s="250" t="str">
        <f>+VLOOKUP(A188,bd_lista!$A$3:$C$590,3,FALSE)</f>
        <v>Serv. Nal. para la Sostenibilidad en Saneamiento Básico</v>
      </c>
      <c r="D188" s="456" t="str">
        <f>+C188</f>
        <v>Serv. Nal. para la Sostenibilidad en Saneamiento Básico</v>
      </c>
      <c r="E188" s="250" t="s">
        <v>1311</v>
      </c>
      <c r="F188" s="246">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6">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6">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6">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6">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6">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6">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6">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6">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6">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6">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6">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6">
        <f ca="1">+SUM(F188:Q188)</f>
        <v>0</v>
      </c>
      <c r="S188" s="246"/>
      <c r="T188" s="246">
        <f ca="1">+T189</f>
        <v>800000</v>
      </c>
      <c r="U188" s="245">
        <f>+IF(E188="Débitos",1,2)</f>
        <v>1</v>
      </c>
      <c r="V188" s="350" t="str">
        <f>+VLOOKUP(A188,bd_lista!$A$3:$E$590,5,FALSE)</f>
        <v>Instituciones Descentralizadas</v>
      </c>
      <c r="W188" s="454" t="str">
        <f>+V188</f>
        <v>Instituciones Descentralizadas</v>
      </c>
      <c r="X188" s="245">
        <f>+VLOOKUP(A188,[2]Sheet1!$A$13:$D$744,4,FALSE)</f>
        <v>86</v>
      </c>
      <c r="Y188" s="245" t="str">
        <f>+VLOOKUP(X188,bd_lista!$A$3:$C$590,3,FALSE)</f>
        <v>Ministerio de Medio Ambiente y Agua</v>
      </c>
      <c r="Z188" s="306">
        <f>+X188</f>
        <v>86</v>
      </c>
      <c r="AA188" s="307" t="str">
        <f>+Y188</f>
        <v>Ministerio de Medio Ambiente y Agua</v>
      </c>
    </row>
    <row r="189" spans="1:27" customFormat="1" ht="15" customHeight="1">
      <c r="A189" s="32">
        <v>225</v>
      </c>
      <c r="B189" s="453"/>
      <c r="C189" s="350" t="str">
        <f>+VLOOKUP(A189,bd_lista!$A$3:$C$590,3,FALSE)</f>
        <v>Serv. Nal. para la Sostenibilidad en Saneamiento Básico</v>
      </c>
      <c r="D189" s="457"/>
      <c r="E189" s="350" t="s">
        <v>1312</v>
      </c>
      <c r="F189" s="248">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8">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800000</v>
      </c>
      <c r="H189" s="248">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48">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8">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8">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48">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8">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8">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8">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8">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8">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8">
        <f ca="1">+SUM(F189:Q189)</f>
        <v>800000</v>
      </c>
      <c r="S189" s="248">
        <f ca="1">+R188+R189</f>
        <v>800000</v>
      </c>
      <c r="T189" s="248">
        <f ca="1">+S189</f>
        <v>800000</v>
      </c>
      <c r="U189" s="247">
        <f>+IF(E189="Débitos",1,2)</f>
        <v>2</v>
      </c>
      <c r="V189" s="350" t="str">
        <f>+VLOOKUP(A189,bd_lista!$A$3:$E$590,5,FALSE)</f>
        <v>Instituciones Descentralizadas</v>
      </c>
      <c r="W189" s="455"/>
      <c r="X189" s="245">
        <f>+VLOOKUP(A189,[2]Sheet1!$A$13:$D$744,4,FALSE)</f>
        <v>86</v>
      </c>
      <c r="Y189" s="245" t="str">
        <f>+VLOOKUP(X189,bd_lista!$A$3:$C$590,3,FALSE)</f>
        <v>Ministerio de Medio Ambiente y Agua</v>
      </c>
      <c r="Z189" s="304"/>
      <c r="AA189" s="305"/>
    </row>
    <row r="190" spans="1:27" customFormat="1" ht="15" hidden="1" customHeight="1">
      <c r="A190" s="32">
        <v>273</v>
      </c>
      <c r="B190" s="452">
        <f>+A190</f>
        <v>273</v>
      </c>
      <c r="C190" s="250" t="str">
        <f>+VLOOKUP(A190,bd_lista!$A$3:$C$590,3,FALSE)</f>
        <v>Direc. Dptal. de Educación Pando</v>
      </c>
      <c r="D190" s="456" t="str">
        <f>+C190</f>
        <v>Direc. Dptal. de Educación Pando</v>
      </c>
      <c r="E190" s="250" t="s">
        <v>1311</v>
      </c>
      <c r="F190" s="246">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6">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6">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6">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6">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6">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6">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6">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6">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6">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6">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74">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6">
        <f ca="1">+SUM(F190:Q190)</f>
        <v>0</v>
      </c>
      <c r="S190" s="246"/>
      <c r="T190" s="246">
        <f ca="1">+T191</f>
        <v>0</v>
      </c>
      <c r="U190" s="245">
        <f>+IF(E190="Débitos",1,2)</f>
        <v>1</v>
      </c>
      <c r="V190" s="350" t="str">
        <f>+VLOOKUP(A190,bd_lista!$A$3:$E$590,5,FALSE)</f>
        <v>Instituciones Descentralizadas</v>
      </c>
      <c r="W190" s="454" t="str">
        <f>+V190</f>
        <v>Instituciones Descentralizadas</v>
      </c>
      <c r="X190" s="245">
        <f>+VLOOKUP(A190,[2]Sheet1!$A$13:$D$744,4,FALSE)</f>
        <v>16</v>
      </c>
      <c r="Y190" s="245" t="str">
        <f>+VLOOKUP(X190,bd_lista!$A$3:$C$590,3,FALSE)</f>
        <v>Ministerio de Educación</v>
      </c>
      <c r="Z190" s="306">
        <f>+X190</f>
        <v>16</v>
      </c>
      <c r="AA190" s="336" t="str">
        <f>+Y190</f>
        <v>Ministerio de Educación</v>
      </c>
    </row>
    <row r="191" spans="1:27" customFormat="1" ht="15" hidden="1" customHeight="1">
      <c r="A191" s="32">
        <v>273</v>
      </c>
      <c r="B191" s="453"/>
      <c r="C191" s="350" t="str">
        <f>+VLOOKUP(A191,bd_lista!$A$3:$C$590,3,FALSE)</f>
        <v>Direc. Dptal. de Educación Pando</v>
      </c>
      <c r="D191" s="457"/>
      <c r="E191" s="350" t="s">
        <v>1312</v>
      </c>
      <c r="F191" s="248">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8">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8">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8">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8">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8">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8">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8">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8">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8">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8">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8">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8">
        <f ca="1">+SUM(F191:Q191)</f>
        <v>0</v>
      </c>
      <c r="S191" s="248">
        <f ca="1">+R190+R191</f>
        <v>0</v>
      </c>
      <c r="T191" s="248">
        <f ca="1">+S191</f>
        <v>0</v>
      </c>
      <c r="U191" s="247">
        <f>+IF(E191="Débitos",1,2)</f>
        <v>2</v>
      </c>
      <c r="V191" s="350" t="str">
        <f>+VLOOKUP(A191,bd_lista!$A$3:$E$590,5,FALSE)</f>
        <v>Instituciones Descentralizadas</v>
      </c>
      <c r="W191" s="455"/>
      <c r="X191" s="245">
        <f>+VLOOKUP(A191,[2]Sheet1!$A$13:$D$744,4,FALSE)</f>
        <v>16</v>
      </c>
      <c r="Y191" s="245" t="str">
        <f>+VLOOKUP(X191,bd_lista!$A$3:$C$590,3,FALSE)</f>
        <v>Ministerio de Educación</v>
      </c>
      <c r="Z191" s="304"/>
      <c r="AA191" s="338"/>
    </row>
    <row r="192" spans="1:27" ht="15" hidden="1" customHeight="1">
      <c r="A192" s="32">
        <v>150</v>
      </c>
      <c r="B192" s="452">
        <f>+A192</f>
        <v>150</v>
      </c>
      <c r="C192" s="250" t="str">
        <f>+VLOOKUP(A192,bd_lista!$A$3:$C$590,3,FALSE)</f>
        <v>Proyecto Sucre Ciudad Universitaria</v>
      </c>
      <c r="D192" s="456" t="str">
        <f>+C192</f>
        <v>Proyecto Sucre Ciudad Universitaria</v>
      </c>
      <c r="E192" s="250" t="s">
        <v>1311</v>
      </c>
      <c r="F192" s="246">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6">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6">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6">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6">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6">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6">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6">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6">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6">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6">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74">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6">
        <f ca="1">+SUM(F192:Q192)</f>
        <v>0</v>
      </c>
      <c r="S192" s="246"/>
      <c r="T192" s="246">
        <f ca="1">+T193</f>
        <v>0</v>
      </c>
      <c r="U192" s="245">
        <f>+IF(E192="Débitos",1,2)</f>
        <v>1</v>
      </c>
      <c r="V192" s="350" t="str">
        <f>+VLOOKUP(A192,bd_lista!$A$3:$E$590,5,FALSE)</f>
        <v>Instituciones Descentralizadas</v>
      </c>
      <c r="W192" s="454" t="str">
        <f>+V192</f>
        <v>Instituciones Descentralizadas</v>
      </c>
      <c r="X192" s="245">
        <f>+VLOOKUP(A192,[2]Sheet1!$A$13:$D$744,4,FALSE)</f>
        <v>16</v>
      </c>
      <c r="Y192" s="245" t="str">
        <f>+VLOOKUP(X192,bd_lista!$A$3:$C$590,3,FALSE)</f>
        <v>Ministerio de Educación</v>
      </c>
      <c r="Z192" s="306">
        <f>+X192</f>
        <v>16</v>
      </c>
      <c r="AA192" s="307" t="str">
        <f>+Y192</f>
        <v>Ministerio de Educación</v>
      </c>
    </row>
    <row r="193" spans="1:27" ht="15" hidden="1" customHeight="1">
      <c r="A193" s="32">
        <v>150</v>
      </c>
      <c r="B193" s="453"/>
      <c r="C193" s="350" t="str">
        <f>+VLOOKUP(A193,bd_lista!$A$3:$C$590,3,FALSE)</f>
        <v>Proyecto Sucre Ciudad Universitaria</v>
      </c>
      <c r="D193" s="457"/>
      <c r="E193" s="350" t="s">
        <v>1312</v>
      </c>
      <c r="F193" s="248">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8">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8">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8">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8">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8">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8">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8">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8">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8">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8">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8">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8">
        <f ca="1">+SUM(F193:Q193)</f>
        <v>0</v>
      </c>
      <c r="S193" s="248">
        <f ca="1">+R192+R193</f>
        <v>0</v>
      </c>
      <c r="T193" s="248">
        <f ca="1">+S193</f>
        <v>0</v>
      </c>
      <c r="U193" s="247">
        <f>+IF(E193="Débitos",1,2)</f>
        <v>2</v>
      </c>
      <c r="V193" s="350" t="str">
        <f>+VLOOKUP(A193,bd_lista!$A$3:$E$590,5,FALSE)</f>
        <v>Instituciones Descentralizadas</v>
      </c>
      <c r="W193" s="455"/>
      <c r="X193" s="245">
        <f>+VLOOKUP(A193,[2]Sheet1!$A$13:$D$744,4,FALSE)</f>
        <v>16</v>
      </c>
      <c r="Y193" s="245" t="str">
        <f>+VLOOKUP(X193,bd_lista!$A$3:$C$590,3,FALSE)</f>
        <v>Ministerio de Educación</v>
      </c>
      <c r="Z193" s="304"/>
      <c r="AA193" s="305"/>
    </row>
    <row r="194" spans="1:27" ht="15" customHeight="1">
      <c r="A194" s="255">
        <v>249</v>
      </c>
      <c r="B194" s="452">
        <f>+A194</f>
        <v>249</v>
      </c>
      <c r="C194" s="250" t="str">
        <f>+VLOOKUP(A194,bd_lista!$A$3:$C$590,3,FALSE)</f>
        <v>Central de Abastecimiento y Suministros de Salud</v>
      </c>
      <c r="D194" s="456" t="str">
        <f>+C194</f>
        <v>Central de Abastecimiento y Suministros de Salud</v>
      </c>
      <c r="E194" s="250" t="s">
        <v>1311</v>
      </c>
      <c r="F194" s="246">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645.96</v>
      </c>
      <c r="G194" s="246">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6">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6">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6">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6">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6">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6">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6">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6">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6">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6">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6">
        <f ca="1">+SUM(F194:Q194)</f>
        <v>645.96</v>
      </c>
      <c r="S194" s="246"/>
      <c r="T194" s="246">
        <f ca="1">+T195</f>
        <v>757087.77</v>
      </c>
      <c r="U194" s="245">
        <f>+IF(E194="Débitos",1,2)</f>
        <v>1</v>
      </c>
      <c r="V194" s="350" t="str">
        <f>+VLOOKUP(A194,bd_lista!$A$3:$E$590,5,FALSE)</f>
        <v>Instituciones Descentralizadas</v>
      </c>
      <c r="W194" s="454" t="str">
        <f>+V194</f>
        <v>Instituciones Descentralizadas</v>
      </c>
      <c r="X194" s="245">
        <f>+VLOOKUP(A194,[2]Sheet1!$A$13:$D$744,4,FALSE)</f>
        <v>46</v>
      </c>
      <c r="Y194" s="245" t="str">
        <f>+VLOOKUP(X194,bd_lista!$A$3:$C$590,3,FALSE)</f>
        <v>Ministerio de Salud y Deportes</v>
      </c>
      <c r="Z194" s="306">
        <f>+X194</f>
        <v>46</v>
      </c>
      <c r="AA194" s="336" t="str">
        <f>+Y194</f>
        <v>Ministerio de Salud y Deportes</v>
      </c>
    </row>
    <row r="195" spans="1:27" ht="15" customHeight="1">
      <c r="A195" s="32">
        <v>249</v>
      </c>
      <c r="B195" s="453"/>
      <c r="C195" s="350" t="str">
        <f>+VLOOKUP(A195,bd_lista!$A$3:$C$590,3,FALSE)</f>
        <v>Central de Abastecimiento y Suministros de Salud</v>
      </c>
      <c r="D195" s="457"/>
      <c r="E195" s="350" t="s">
        <v>1312</v>
      </c>
      <c r="F195" s="248">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14181.27</v>
      </c>
      <c r="G195" s="248">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742260.54</v>
      </c>
      <c r="H195" s="248">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48">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8">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48">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8">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8">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8">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8">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8">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8">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8">
        <f ca="1">+SUM(F195:Q195)</f>
        <v>756441.81</v>
      </c>
      <c r="S195" s="248">
        <f ca="1">+R194+R195</f>
        <v>757087.77</v>
      </c>
      <c r="T195" s="248">
        <f ca="1">+S195</f>
        <v>757087.77</v>
      </c>
      <c r="U195" s="247">
        <f>+IF(E195="Débitos",1,2)</f>
        <v>2</v>
      </c>
      <c r="V195" s="350" t="str">
        <f>+VLOOKUP(A195,bd_lista!$A$3:$E$590,5,FALSE)</f>
        <v>Instituciones Descentralizadas</v>
      </c>
      <c r="W195" s="455"/>
      <c r="X195" s="245">
        <f>+VLOOKUP(A195,[2]Sheet1!$A$13:$D$744,4,FALSE)</f>
        <v>46</v>
      </c>
      <c r="Y195" s="245" t="str">
        <f>+VLOOKUP(X195,bd_lista!$A$3:$C$590,3,FALSE)</f>
        <v>Ministerio de Salud y Deportes</v>
      </c>
      <c r="Z195" s="304"/>
      <c r="AA195" s="338"/>
    </row>
    <row r="196" spans="1:27" ht="15" hidden="1" customHeight="1">
      <c r="A196" s="255">
        <v>169</v>
      </c>
      <c r="B196" s="452">
        <f>+A196</f>
        <v>169</v>
      </c>
      <c r="C196" s="250" t="str">
        <f>+VLOOKUP(A196,bd_lista!$A$3:$C$590,3,FALSE)</f>
        <v>Autoridad General de Impugnación Tributaria</v>
      </c>
      <c r="D196" s="456" t="str">
        <f>+C196</f>
        <v>Autoridad General de Impugnación Tributaria</v>
      </c>
      <c r="E196" s="250" t="s">
        <v>1311</v>
      </c>
      <c r="F196" s="246">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46">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6">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6">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46">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6">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46">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6">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6">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6">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6">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6">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6">
        <f ca="1">+SUM(F196:Q196)</f>
        <v>0</v>
      </c>
      <c r="S196" s="246"/>
      <c r="T196" s="246">
        <f ca="1">+T197</f>
        <v>0</v>
      </c>
      <c r="U196" s="245">
        <f>+IF(E196="Débitos",1,2)</f>
        <v>1</v>
      </c>
      <c r="V196" s="350" t="str">
        <f>+VLOOKUP(A196,bd_lista!$A$3:$E$590,5,FALSE)</f>
        <v>Instituciones Descentralizadas</v>
      </c>
      <c r="W196" s="454" t="str">
        <f>+V196</f>
        <v>Instituciones Descentralizadas</v>
      </c>
      <c r="X196" s="245">
        <f>+VLOOKUP(A196,[2]Sheet1!$A$13:$D$744,4,FALSE)</f>
        <v>35</v>
      </c>
      <c r="Y196" s="245" t="str">
        <f>+VLOOKUP(X196,bd_lista!$A$3:$C$590,3,FALSE)</f>
        <v>Ministerio de Economía y Finanzas Públicas</v>
      </c>
      <c r="Z196" s="306">
        <f>+X196</f>
        <v>35</v>
      </c>
      <c r="AA196" s="307" t="str">
        <f>+Y196</f>
        <v>Ministerio de Economía y Finanzas Públicas</v>
      </c>
    </row>
    <row r="197" spans="1:27" ht="15" hidden="1" customHeight="1">
      <c r="A197" s="32">
        <v>169</v>
      </c>
      <c r="B197" s="453"/>
      <c r="C197" s="350" t="str">
        <f>+VLOOKUP(A197,bd_lista!$A$3:$C$590,3,FALSE)</f>
        <v>Autoridad General de Impugnación Tributaria</v>
      </c>
      <c r="D197" s="457"/>
      <c r="E197" s="350" t="s">
        <v>1312</v>
      </c>
      <c r="F197" s="248">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248">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48">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8">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48">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8">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8">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8">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8">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8">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8">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8">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8">
        <f ca="1">+SUM(F197:Q197)</f>
        <v>0</v>
      </c>
      <c r="S197" s="248">
        <f ca="1">+R196+R197</f>
        <v>0</v>
      </c>
      <c r="T197" s="248">
        <f ca="1">+S197</f>
        <v>0</v>
      </c>
      <c r="U197" s="247">
        <f>+IF(E197="Débitos",1,2)</f>
        <v>2</v>
      </c>
      <c r="V197" s="350" t="str">
        <f>+VLOOKUP(A197,bd_lista!$A$3:$E$590,5,FALSE)</f>
        <v>Instituciones Descentralizadas</v>
      </c>
      <c r="W197" s="455"/>
      <c r="X197" s="245">
        <f>+VLOOKUP(A197,[2]Sheet1!$A$13:$D$744,4,FALSE)</f>
        <v>35</v>
      </c>
      <c r="Y197" s="245" t="str">
        <f>+VLOOKUP(X197,bd_lista!$A$3:$C$590,3,FALSE)</f>
        <v>Ministerio de Economía y Finanzas Públicas</v>
      </c>
      <c r="Z197" s="304"/>
      <c r="AA197" s="305"/>
    </row>
    <row r="198" spans="1:27" ht="15" customHeight="1">
      <c r="A198" s="255">
        <v>347</v>
      </c>
      <c r="B198" s="452">
        <f>+A198</f>
        <v>347</v>
      </c>
      <c r="C198" s="250" t="str">
        <f>+VLOOKUP(A198,bd_lista!$A$3:$C$590,3,FALSE)</f>
        <v>Autoridad de Fiscalización y Control de Cooperativas</v>
      </c>
      <c r="D198" s="456" t="str">
        <f>+C198</f>
        <v>Autoridad de Fiscalización y Control de Cooperativas</v>
      </c>
      <c r="E198" s="250" t="s">
        <v>1311</v>
      </c>
      <c r="F198" s="246">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6">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6">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6">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6">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6">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6">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6">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6">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6">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6">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6">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6">
        <f ca="1">+SUM(F198:Q198)</f>
        <v>0</v>
      </c>
      <c r="S198" s="246"/>
      <c r="T198" s="246">
        <f ca="1">+T199</f>
        <v>674001</v>
      </c>
      <c r="U198" s="245">
        <f>+IF(E198="Débitos",1,2)</f>
        <v>1</v>
      </c>
      <c r="V198" s="350" t="str">
        <f>+VLOOKUP(A198,bd_lista!$A$3:$E$590,5,FALSE)</f>
        <v>Instituciones Descentralizadas</v>
      </c>
      <c r="W198" s="454" t="str">
        <f>+V198</f>
        <v>Instituciones Descentralizadas</v>
      </c>
      <c r="X198" s="245">
        <f>+VLOOKUP(A198,[2]Sheet1!$A$13:$D$744,4,FALSE)</f>
        <v>70</v>
      </c>
      <c r="Y198" s="245" t="str">
        <f>+VLOOKUP(X198,bd_lista!$A$3:$C$590,3,FALSE)</f>
        <v>Ministerio de Trabajo, Empleo y Previsión Social</v>
      </c>
      <c r="Z198" s="306">
        <f>+X198</f>
        <v>70</v>
      </c>
      <c r="AA198" s="336" t="str">
        <f>+Y198</f>
        <v>Ministerio de Trabajo, Empleo y Previsión Social</v>
      </c>
    </row>
    <row r="199" spans="1:27" ht="15" customHeight="1">
      <c r="A199" s="32">
        <v>347</v>
      </c>
      <c r="B199" s="453"/>
      <c r="C199" s="350" t="str">
        <f>+VLOOKUP(A199,bd_lista!$A$3:$C$590,3,FALSE)</f>
        <v>Autoridad de Fiscalización y Control de Cooperativas</v>
      </c>
      <c r="D199" s="457"/>
      <c r="E199" s="350" t="s">
        <v>1312</v>
      </c>
      <c r="F199" s="248">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48">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674001</v>
      </c>
      <c r="H199" s="248">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48">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8">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8">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8">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8">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8">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8">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8">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8">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8">
        <f ca="1">+SUM(F199:Q199)</f>
        <v>674001</v>
      </c>
      <c r="S199" s="248">
        <f ca="1">+R198+R199</f>
        <v>674001</v>
      </c>
      <c r="T199" s="248">
        <f ca="1">+S199</f>
        <v>674001</v>
      </c>
      <c r="U199" s="247">
        <f>+IF(E199="Débitos",1,2)</f>
        <v>2</v>
      </c>
      <c r="V199" s="350" t="str">
        <f>+VLOOKUP(A199,bd_lista!$A$3:$E$590,5,FALSE)</f>
        <v>Instituciones Descentralizadas</v>
      </c>
      <c r="W199" s="455"/>
      <c r="X199" s="245">
        <f>+VLOOKUP(A199,[2]Sheet1!$A$13:$D$744,4,FALSE)</f>
        <v>70</v>
      </c>
      <c r="Y199" s="245" t="str">
        <f>+VLOOKUP(X199,bd_lista!$A$3:$C$590,3,FALSE)</f>
        <v>Ministerio de Trabajo, Empleo y Previsión Social</v>
      </c>
      <c r="Z199" s="304"/>
      <c r="AA199" s="338"/>
    </row>
    <row r="200" spans="1:27" customFormat="1" ht="15" hidden="1" customHeight="1">
      <c r="A200" s="255">
        <v>221</v>
      </c>
      <c r="B200" s="452">
        <f>+A200</f>
        <v>221</v>
      </c>
      <c r="C200" s="250" t="str">
        <f>+VLOOKUP(A200,bd_lista!$A$3:$C$590,3,FALSE)</f>
        <v>Serv. Nal. de Reg. y Control de la Comer. de Minerales y Metales</v>
      </c>
      <c r="D200" s="456" t="str">
        <f>+C200</f>
        <v>Serv. Nal. de Reg. y Control de la Comer. de Minerales y Metales</v>
      </c>
      <c r="E200" s="250" t="s">
        <v>1311</v>
      </c>
      <c r="F200" s="246">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6">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6">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6">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6">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6">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6">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6">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6">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6">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6">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6">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6">
        <f ca="1">+SUM(F200:Q200)</f>
        <v>0</v>
      </c>
      <c r="S200" s="246"/>
      <c r="T200" s="246">
        <f ca="1">+T201</f>
        <v>0</v>
      </c>
      <c r="U200" s="245">
        <f>+IF(E200="Débitos",1,2)</f>
        <v>1</v>
      </c>
      <c r="V200" s="350" t="str">
        <f>+VLOOKUP(A200,bd_lista!$A$3:$E$590,5,FALSE)</f>
        <v>Instituciones Descentralizadas</v>
      </c>
      <c r="W200" s="454" t="str">
        <f>+V200</f>
        <v>Instituciones Descentralizadas</v>
      </c>
      <c r="X200" s="245">
        <f>+VLOOKUP(A200,[2]Sheet1!$A$13:$D$744,4,FALSE)</f>
        <v>76</v>
      </c>
      <c r="Y200" s="245" t="str">
        <f>+VLOOKUP(X200,bd_lista!$A$3:$C$590,3,FALSE)</f>
        <v>Ministerio de Minería y Metalurgia</v>
      </c>
      <c r="Z200" s="306">
        <f>+X200</f>
        <v>76</v>
      </c>
      <c r="AA200" s="336" t="str">
        <f>+Y200</f>
        <v>Ministerio de Minería y Metalurgia</v>
      </c>
    </row>
    <row r="201" spans="1:27" customFormat="1" ht="15" hidden="1" customHeight="1">
      <c r="A201" s="32">
        <v>221</v>
      </c>
      <c r="B201" s="453"/>
      <c r="C201" s="350" t="str">
        <f>+VLOOKUP(A201,bd_lista!$A$3:$C$590,3,FALSE)</f>
        <v>Serv. Nal. de Reg. y Control de la Comer. de Minerales y Metales</v>
      </c>
      <c r="D201" s="457"/>
      <c r="E201" s="350" t="s">
        <v>1312</v>
      </c>
      <c r="F201" s="248">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8">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8">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8">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8">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8">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8">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8">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8">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8">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8">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8">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8">
        <f ca="1">+SUM(F201:Q201)</f>
        <v>0</v>
      </c>
      <c r="S201" s="248">
        <f ca="1">+R200+R201</f>
        <v>0</v>
      </c>
      <c r="T201" s="248">
        <f ca="1">+S201</f>
        <v>0</v>
      </c>
      <c r="U201" s="247">
        <f>+IF(E201="Débitos",1,2)</f>
        <v>2</v>
      </c>
      <c r="V201" s="350" t="str">
        <f>+VLOOKUP(A201,bd_lista!$A$3:$E$590,5,FALSE)</f>
        <v>Instituciones Descentralizadas</v>
      </c>
      <c r="W201" s="455"/>
      <c r="X201" s="245">
        <f>+VLOOKUP(A201,[2]Sheet1!$A$13:$D$744,4,FALSE)</f>
        <v>76</v>
      </c>
      <c r="Y201" s="245" t="str">
        <f>+VLOOKUP(X201,bd_lista!$A$3:$C$590,3,FALSE)</f>
        <v>Ministerio de Minería y Metalurgia</v>
      </c>
      <c r="Z201" s="304"/>
      <c r="AA201" s="338"/>
    </row>
    <row r="202" spans="1:27" ht="15" hidden="1" customHeight="1">
      <c r="A202" s="32">
        <v>299</v>
      </c>
      <c r="B202" s="452">
        <f>+A202</f>
        <v>299</v>
      </c>
      <c r="C202" s="250" t="str">
        <f>+VLOOKUP(A202,bd_lista!$A$3:$C$590,3,FALSE)</f>
        <v>Servicio Departamental de Riego - La Paz</v>
      </c>
      <c r="D202" s="456" t="str">
        <f>+C202</f>
        <v>Servicio Departamental de Riego - La Paz</v>
      </c>
      <c r="E202" s="250" t="s">
        <v>1311</v>
      </c>
      <c r="F202" s="246">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6">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6">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6">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46">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6">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46">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46">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6">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6">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6">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6">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6">
        <f ca="1">+SUM(F202:Q202)</f>
        <v>0</v>
      </c>
      <c r="S202" s="246"/>
      <c r="T202" s="246">
        <f ca="1">+T203</f>
        <v>0</v>
      </c>
      <c r="U202" s="245">
        <f>+IF(E202="Débitos",1,2)</f>
        <v>1</v>
      </c>
      <c r="V202" s="350" t="str">
        <f>+VLOOKUP(A202,bd_lista!$A$3:$E$590,5,FALSE)</f>
        <v>Instituciones Descentralizadas</v>
      </c>
      <c r="W202" s="454" t="str">
        <f>+V202</f>
        <v>Instituciones Descentralizadas</v>
      </c>
      <c r="X202" s="245">
        <f>+VLOOKUP(A202,[2]Sheet1!$A$13:$D$744,4,FALSE)</f>
        <v>86</v>
      </c>
      <c r="Y202" s="245" t="str">
        <f>+VLOOKUP(X202,bd_lista!$A$3:$C$590,3,FALSE)</f>
        <v>Ministerio de Medio Ambiente y Agua</v>
      </c>
      <c r="Z202" s="306">
        <f>+X202</f>
        <v>86</v>
      </c>
      <c r="AA202" s="336" t="str">
        <f>+Y202</f>
        <v>Ministerio de Medio Ambiente y Agua</v>
      </c>
    </row>
    <row r="203" spans="1:27" ht="15" hidden="1" customHeight="1">
      <c r="A203" s="32">
        <v>299</v>
      </c>
      <c r="B203" s="453"/>
      <c r="C203" s="350" t="str">
        <f>+VLOOKUP(A203,bd_lista!$A$3:$C$590,3,FALSE)</f>
        <v>Servicio Departamental de Riego - La Paz</v>
      </c>
      <c r="D203" s="457"/>
      <c r="E203" s="350" t="s">
        <v>1312</v>
      </c>
      <c r="F203" s="248">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48">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48">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248">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248">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48">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48">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48">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8">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8">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8">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48">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8">
        <f ca="1">+SUM(F203:Q203)</f>
        <v>0</v>
      </c>
      <c r="S203" s="248">
        <f ca="1">+R202+R203</f>
        <v>0</v>
      </c>
      <c r="T203" s="248">
        <f ca="1">+S203</f>
        <v>0</v>
      </c>
      <c r="U203" s="247">
        <f>+IF(E203="Débitos",1,2)</f>
        <v>2</v>
      </c>
      <c r="V203" s="350" t="str">
        <f>+VLOOKUP(A203,bd_lista!$A$3:$E$590,5,FALSE)</f>
        <v>Instituciones Descentralizadas</v>
      </c>
      <c r="W203" s="455"/>
      <c r="X203" s="245">
        <f>+VLOOKUP(A203,[2]Sheet1!$A$13:$D$744,4,FALSE)</f>
        <v>86</v>
      </c>
      <c r="Y203" s="245" t="str">
        <f>+VLOOKUP(X203,bd_lista!$A$3:$C$590,3,FALSE)</f>
        <v>Ministerio de Medio Ambiente y Agua</v>
      </c>
      <c r="Z203" s="304"/>
      <c r="AA203" s="338"/>
    </row>
    <row r="204" spans="1:27" ht="15" customHeight="1">
      <c r="A204" s="255">
        <v>269</v>
      </c>
      <c r="B204" s="452">
        <f>+A204</f>
        <v>269</v>
      </c>
      <c r="C204" s="250" t="str">
        <f>+VLOOKUP(A204,bd_lista!$A$3:$C$590,3,FALSE)</f>
        <v>Direc. Dptal. de Educación Potosí</v>
      </c>
      <c r="D204" s="456" t="str">
        <f>+C204</f>
        <v>Direc. Dptal. de Educación Potosí</v>
      </c>
      <c r="E204" s="250" t="s">
        <v>1311</v>
      </c>
      <c r="F204" s="246">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246">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46">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6">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6">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6">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6">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6">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6">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6">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6">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6">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6">
        <f ca="1">+SUM(F204:Q204)</f>
        <v>0</v>
      </c>
      <c r="S204" s="246"/>
      <c r="T204" s="246">
        <f ca="1">+T205</f>
        <v>553496.33000000007</v>
      </c>
      <c r="U204" s="245">
        <f>+IF(E204="Débitos",1,2)</f>
        <v>1</v>
      </c>
      <c r="V204" s="350" t="str">
        <f>+VLOOKUP(A204,bd_lista!$A$3:$E$590,5,FALSE)</f>
        <v>Instituciones Descentralizadas</v>
      </c>
      <c r="W204" s="454" t="str">
        <f>+V204</f>
        <v>Instituciones Descentralizadas</v>
      </c>
      <c r="X204" s="245">
        <f>+VLOOKUP(A204,[2]Sheet1!$A$13:$D$744,4,FALSE)</f>
        <v>16</v>
      </c>
      <c r="Y204" s="245" t="str">
        <f>+VLOOKUP(X204,bd_lista!$A$3:$C$590,3,FALSE)</f>
        <v>Ministerio de Educación</v>
      </c>
      <c r="Z204" s="306">
        <f>+X204</f>
        <v>16</v>
      </c>
      <c r="AA204" s="336" t="str">
        <f>+Y204</f>
        <v>Ministerio de Educación</v>
      </c>
    </row>
    <row r="205" spans="1:27" ht="15" customHeight="1">
      <c r="A205" s="32">
        <v>269</v>
      </c>
      <c r="B205" s="453"/>
      <c r="C205" s="350" t="str">
        <f>+VLOOKUP(A205,bd_lista!$A$3:$C$590,3,FALSE)</f>
        <v>Direc. Dptal. de Educación Potosí</v>
      </c>
      <c r="D205" s="457"/>
      <c r="E205" s="350" t="s">
        <v>1312</v>
      </c>
      <c r="F205" s="248">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73866.679999999993</v>
      </c>
      <c r="G205" s="248">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479629.65</v>
      </c>
      <c r="H205" s="248">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48">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8">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8">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8">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8">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8">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8">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8">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8">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8">
        <f ca="1">+SUM(F205:Q205)</f>
        <v>553496.33000000007</v>
      </c>
      <c r="S205" s="248">
        <f ca="1">+R204+R205</f>
        <v>553496.33000000007</v>
      </c>
      <c r="T205" s="248">
        <f ca="1">+S205</f>
        <v>553496.33000000007</v>
      </c>
      <c r="U205" s="247">
        <f>+IF(E205="Débitos",1,2)</f>
        <v>2</v>
      </c>
      <c r="V205" s="350" t="str">
        <f>+VLOOKUP(A205,bd_lista!$A$3:$E$590,5,FALSE)</f>
        <v>Instituciones Descentralizadas</v>
      </c>
      <c r="W205" s="455"/>
      <c r="X205" s="245">
        <f>+VLOOKUP(A205,[2]Sheet1!$A$13:$D$744,4,FALSE)</f>
        <v>16</v>
      </c>
      <c r="Y205" s="245" t="str">
        <f>+VLOOKUP(X205,bd_lista!$A$3:$C$590,3,FALSE)</f>
        <v>Ministerio de Educación</v>
      </c>
      <c r="Z205" s="304"/>
      <c r="AA205" s="338"/>
    </row>
    <row r="206" spans="1:27" ht="15" customHeight="1">
      <c r="A206" s="255">
        <v>224</v>
      </c>
      <c r="B206" s="452">
        <f>+A206</f>
        <v>224</v>
      </c>
      <c r="C206" s="250" t="str">
        <f>+VLOOKUP(A206,bd_lista!$A$3:$C$590,3,FALSE)</f>
        <v>Insumos Bolivia</v>
      </c>
      <c r="D206" s="456" t="str">
        <f>+C206</f>
        <v>Insumos Bolivia</v>
      </c>
      <c r="E206" s="250" t="s">
        <v>1311</v>
      </c>
      <c r="F206" s="246">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6">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6">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6">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6">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6">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6">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6">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6">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6">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6">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6">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6">
        <f ca="1">+SUM(F206:Q206)</f>
        <v>0</v>
      </c>
      <c r="S206" s="246"/>
      <c r="T206" s="246">
        <f ca="1">+T207</f>
        <v>500371</v>
      </c>
      <c r="U206" s="245">
        <f>+IF(E206="Débitos",1,2)</f>
        <v>1</v>
      </c>
      <c r="V206" s="350" t="str">
        <f>+VLOOKUP(A206,bd_lista!$A$3:$E$590,5,FALSE)</f>
        <v>Instituciones Descentralizadas</v>
      </c>
      <c r="W206" s="454" t="str">
        <f>+V206</f>
        <v>Instituciones Descentralizadas</v>
      </c>
      <c r="X206" s="245">
        <f>+VLOOKUP(A206,[2]Sheet1!$A$13:$D$744,4,FALSE)</f>
        <v>41</v>
      </c>
      <c r="Y206" s="245" t="str">
        <f>+VLOOKUP(X206,bd_lista!$A$3:$C$590,3,FALSE)</f>
        <v>Ministerio de Desarrollo Productivo y Economía Plural</v>
      </c>
      <c r="Z206" s="306">
        <f>+X206</f>
        <v>41</v>
      </c>
      <c r="AA206" s="336" t="str">
        <f>+Y206</f>
        <v>Ministerio de Desarrollo Productivo y Economía Plural</v>
      </c>
    </row>
    <row r="207" spans="1:27" ht="15" customHeight="1">
      <c r="A207" s="32">
        <v>224</v>
      </c>
      <c r="B207" s="453"/>
      <c r="C207" s="350" t="str">
        <f>+VLOOKUP(A207,bd_lista!$A$3:$C$590,3,FALSE)</f>
        <v>Insumos Bolivia</v>
      </c>
      <c r="D207" s="457"/>
      <c r="E207" s="350" t="s">
        <v>1312</v>
      </c>
      <c r="F207" s="248">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371</v>
      </c>
      <c r="G207" s="248">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500000</v>
      </c>
      <c r="H207" s="248">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48">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48">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48">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8">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8">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8">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8">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8">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8">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8">
        <f ca="1">+SUM(F207:Q207)</f>
        <v>500371</v>
      </c>
      <c r="S207" s="248">
        <f ca="1">+R206+R207</f>
        <v>500371</v>
      </c>
      <c r="T207" s="248">
        <f ca="1">+S207</f>
        <v>500371</v>
      </c>
      <c r="U207" s="247">
        <f>+IF(E207="Débitos",1,2)</f>
        <v>2</v>
      </c>
      <c r="V207" s="350" t="str">
        <f>+VLOOKUP(A207,bd_lista!$A$3:$E$590,5,FALSE)</f>
        <v>Instituciones Descentralizadas</v>
      </c>
      <c r="W207" s="455"/>
      <c r="X207" s="245">
        <f>+VLOOKUP(A207,[2]Sheet1!$A$13:$D$744,4,FALSE)</f>
        <v>41</v>
      </c>
      <c r="Y207" s="245" t="str">
        <f>+VLOOKUP(X207,bd_lista!$A$3:$C$590,3,FALSE)</f>
        <v>Ministerio de Desarrollo Productivo y Economía Plural</v>
      </c>
      <c r="Z207" s="304"/>
      <c r="AA207" s="338"/>
    </row>
    <row r="208" spans="1:27" ht="15" customHeight="1">
      <c r="A208" s="255">
        <v>315</v>
      </c>
      <c r="B208" s="452">
        <f>+A208</f>
        <v>315</v>
      </c>
      <c r="C208" s="250" t="str">
        <f>+VLOOKUP(A208,bd_lista!$A$3:$C$590,3,FALSE)</f>
        <v>Autoridad de Fiscalización de Empresas</v>
      </c>
      <c r="D208" s="456" t="str">
        <f>+C208</f>
        <v>Autoridad de Fiscalización de Empresas</v>
      </c>
      <c r="E208" s="250" t="s">
        <v>1311</v>
      </c>
      <c r="F208" s="246">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6">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6">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6">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6">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6">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6">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6">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6">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6">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6">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6">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6">
        <f ca="1">+SUM(F208:Q208)</f>
        <v>0</v>
      </c>
      <c r="S208" s="246"/>
      <c r="T208" s="246">
        <f ca="1">+T209</f>
        <v>473694.05</v>
      </c>
      <c r="U208" s="245">
        <f>+IF(E208="Débitos",1,2)</f>
        <v>1</v>
      </c>
      <c r="V208" s="350" t="str">
        <f>+VLOOKUP(A208,bd_lista!$A$3:$E$590,5,FALSE)</f>
        <v>Instituciones Descentralizadas</v>
      </c>
      <c r="W208" s="454" t="str">
        <f>+V208</f>
        <v>Instituciones Descentralizadas</v>
      </c>
      <c r="X208" s="245">
        <f>+VLOOKUP(A208,[2]Sheet1!$A$13:$D$744,4,FALSE)</f>
        <v>41</v>
      </c>
      <c r="Y208" s="245" t="str">
        <f>+VLOOKUP(X208,bd_lista!$A$3:$C$590,3,FALSE)</f>
        <v>Ministerio de Desarrollo Productivo y Economía Plural</v>
      </c>
      <c r="Z208" s="306">
        <f>+X208</f>
        <v>41</v>
      </c>
      <c r="AA208" s="336" t="str">
        <f>+Y208</f>
        <v>Ministerio de Desarrollo Productivo y Economía Plural</v>
      </c>
    </row>
    <row r="209" spans="1:27" ht="15" customHeight="1">
      <c r="A209" s="32">
        <v>315</v>
      </c>
      <c r="B209" s="453"/>
      <c r="C209" s="350" t="str">
        <f>+VLOOKUP(A209,bd_lista!$A$3:$C$590,3,FALSE)</f>
        <v>Autoridad de Fiscalización de Empresas</v>
      </c>
      <c r="D209" s="457"/>
      <c r="E209" s="350" t="s">
        <v>1312</v>
      </c>
      <c r="F209" s="248">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248">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473694.05</v>
      </c>
      <c r="H209" s="248">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48">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248">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48">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48">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248">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8">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8">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8">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48">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8">
        <f ca="1">+SUM(F209:Q209)</f>
        <v>473694.05</v>
      </c>
      <c r="S209" s="248">
        <f ca="1">+R208+R209</f>
        <v>473694.05</v>
      </c>
      <c r="T209" s="248">
        <f ca="1">+S209</f>
        <v>473694.05</v>
      </c>
      <c r="U209" s="247">
        <f>+IF(E209="Débitos",1,2)</f>
        <v>2</v>
      </c>
      <c r="V209" s="350" t="str">
        <f>+VLOOKUP(A209,bd_lista!$A$3:$E$590,5,FALSE)</f>
        <v>Instituciones Descentralizadas</v>
      </c>
      <c r="W209" s="455"/>
      <c r="X209" s="245">
        <f>+VLOOKUP(A209,[2]Sheet1!$A$13:$D$744,4,FALSE)</f>
        <v>41</v>
      </c>
      <c r="Y209" s="245" t="str">
        <f>+VLOOKUP(X209,bd_lista!$A$3:$C$590,3,FALSE)</f>
        <v>Ministerio de Desarrollo Productivo y Economía Plural</v>
      </c>
      <c r="Z209" s="304"/>
      <c r="AA209" s="338"/>
    </row>
    <row r="210" spans="1:27" customFormat="1" ht="15" customHeight="1">
      <c r="A210" s="255">
        <v>271</v>
      </c>
      <c r="B210" s="452">
        <f>+A210</f>
        <v>271</v>
      </c>
      <c r="C210" s="250" t="str">
        <f>+VLOOKUP(A210,bd_lista!$A$3:$C$590,3,FALSE)</f>
        <v>Direc. Dptal. de Educación Santa Cruz</v>
      </c>
      <c r="D210" s="456" t="str">
        <f>+C210</f>
        <v>Direc. Dptal. de Educación Santa Cruz</v>
      </c>
      <c r="E210" s="250" t="s">
        <v>1311</v>
      </c>
      <c r="F210" s="246">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6">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6">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6">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6">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6">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6">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6">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6">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6">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6">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6">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6">
        <f ca="1">+SUM(F210:Q210)</f>
        <v>0</v>
      </c>
      <c r="S210" s="274"/>
      <c r="T210" s="246">
        <f ca="1">+T211</f>
        <v>362347.33</v>
      </c>
      <c r="U210" s="245">
        <f>+IF(E210="Débitos",1,2)</f>
        <v>1</v>
      </c>
      <c r="V210" s="350" t="str">
        <f>+VLOOKUP(A210,bd_lista!$A$3:$E$590,5,FALSE)</f>
        <v>Instituciones Descentralizadas</v>
      </c>
      <c r="W210" s="454" t="str">
        <f>+V210</f>
        <v>Instituciones Descentralizadas</v>
      </c>
      <c r="X210" s="245">
        <f>+VLOOKUP(A210,[2]Sheet1!$A$13:$D$744,4,FALSE)</f>
        <v>16</v>
      </c>
      <c r="Y210" s="245" t="str">
        <f>+VLOOKUP(X210,bd_lista!$A$3:$C$590,3,FALSE)</f>
        <v>Ministerio de Educación</v>
      </c>
      <c r="Z210" s="306">
        <f>+X210</f>
        <v>16</v>
      </c>
      <c r="AA210" s="336" t="str">
        <f>+Y210</f>
        <v>Ministerio de Educación</v>
      </c>
    </row>
    <row r="211" spans="1:27" customFormat="1" ht="15" customHeight="1">
      <c r="A211" s="32">
        <v>271</v>
      </c>
      <c r="B211" s="453"/>
      <c r="C211" s="350" t="str">
        <f>+VLOOKUP(A211,bd_lista!$A$3:$C$590,3,FALSE)</f>
        <v>Direc. Dptal. de Educación Santa Cruz</v>
      </c>
      <c r="D211" s="457"/>
      <c r="E211" s="350" t="s">
        <v>1312</v>
      </c>
      <c r="F211" s="248">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136191.37000000002</v>
      </c>
      <c r="G211" s="248">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226155.96</v>
      </c>
      <c r="H211" s="248">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8">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48">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8">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8">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8">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8">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8">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8">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8">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8">
        <f ca="1">+SUM(F211:Q211)</f>
        <v>362347.33</v>
      </c>
      <c r="S211" s="248">
        <f ca="1">+R210+R211</f>
        <v>362347.33</v>
      </c>
      <c r="T211" s="246">
        <f ca="1">+S211</f>
        <v>362347.33</v>
      </c>
      <c r="U211" s="499">
        <f>+IF(E211="Débitos",1,2)</f>
        <v>2</v>
      </c>
      <c r="V211" s="350" t="str">
        <f>+VLOOKUP(A211,bd_lista!$A$3:$E$590,5,FALSE)</f>
        <v>Instituciones Descentralizadas</v>
      </c>
      <c r="W211" s="455"/>
      <c r="X211" s="245">
        <f>+VLOOKUP(A211,[2]Sheet1!$A$13:$D$744,4,FALSE)</f>
        <v>16</v>
      </c>
      <c r="Y211" s="245" t="str">
        <f>+VLOOKUP(X211,bd_lista!$A$3:$C$590,3,FALSE)</f>
        <v>Ministerio de Educación</v>
      </c>
      <c r="Z211" s="304"/>
      <c r="AA211" s="338"/>
    </row>
    <row r="212" spans="1:27" customFormat="1" ht="15" customHeight="1">
      <c r="A212" s="32">
        <v>109</v>
      </c>
      <c r="B212" s="452">
        <f>+A212</f>
        <v>109</v>
      </c>
      <c r="C212" s="250" t="str">
        <f>+VLOOKUP(A212,bd_lista!$A$3:$C$590,3,FALSE)</f>
        <v>Conservatorio Plurinacional de Musica</v>
      </c>
      <c r="D212" s="456" t="str">
        <f>+C212</f>
        <v>Conservatorio Plurinacional de Musica</v>
      </c>
      <c r="E212" s="250" t="s">
        <v>1311</v>
      </c>
      <c r="F212" s="246">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6">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6">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6">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6">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6">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6">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6">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6">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6">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6">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6">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6">
        <f ca="1">+SUM(F212:Q212)</f>
        <v>0</v>
      </c>
      <c r="S212" s="246"/>
      <c r="T212" s="246">
        <f ca="1">+T213</f>
        <v>255618.13</v>
      </c>
      <c r="U212" s="245">
        <f>+IF(E212="Débitos",1,2)</f>
        <v>1</v>
      </c>
      <c r="V212" s="350" t="str">
        <f>+VLOOKUP(A212,bd_lista!$A$3:$E$590,5,FALSE)</f>
        <v>Instituciones Descentralizadas</v>
      </c>
      <c r="W212" s="454" t="str">
        <f>+V212</f>
        <v>Instituciones Descentralizadas</v>
      </c>
      <c r="X212" s="245">
        <f>+VLOOKUP(A212,[2]Sheet1!$A$13:$D$744,4,FALSE)</f>
        <v>16</v>
      </c>
      <c r="Y212" s="245" t="str">
        <f>+VLOOKUP(X212,bd_lista!$A$3:$C$590,3,FALSE)</f>
        <v>Ministerio de Educación</v>
      </c>
      <c r="Z212" s="306">
        <f>+X212</f>
        <v>16</v>
      </c>
      <c r="AA212" s="336" t="str">
        <f>+Y212</f>
        <v>Ministerio de Educación</v>
      </c>
    </row>
    <row r="213" spans="1:27" customFormat="1" ht="15" customHeight="1">
      <c r="A213" s="32">
        <v>109</v>
      </c>
      <c r="B213" s="453"/>
      <c r="C213" s="350" t="str">
        <f>+VLOOKUP(A213,bd_lista!$A$3:$C$590,3,FALSE)</f>
        <v>Conservatorio Plurinacional de Musica</v>
      </c>
      <c r="D213" s="457"/>
      <c r="E213" s="350" t="s">
        <v>1312</v>
      </c>
      <c r="F213" s="248">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8">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255618.13</v>
      </c>
      <c r="H213" s="248">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246">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246">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246">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6">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6">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6">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6">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6">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6">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8">
        <f ca="1">+SUM(F213:Q213)</f>
        <v>255618.13</v>
      </c>
      <c r="S213" s="248">
        <f ca="1">+R212+R213</f>
        <v>255618.13</v>
      </c>
      <c r="T213" s="246">
        <f ca="1">+S213</f>
        <v>255618.13</v>
      </c>
      <c r="U213" s="499">
        <f>+IF(E213="Débitos",1,2)</f>
        <v>2</v>
      </c>
      <c r="V213" s="350" t="str">
        <f>+VLOOKUP(A213,bd_lista!$A$3:$E$590,5,FALSE)</f>
        <v>Instituciones Descentralizadas</v>
      </c>
      <c r="W213" s="455"/>
      <c r="X213" s="245">
        <f>+VLOOKUP(A213,[2]Sheet1!$A$13:$D$744,4,FALSE)</f>
        <v>16</v>
      </c>
      <c r="Y213" s="245" t="str">
        <f>+VLOOKUP(X213,bd_lista!$A$3:$C$590,3,FALSE)</f>
        <v>Ministerio de Educación</v>
      </c>
      <c r="Z213" s="304"/>
      <c r="AA213" s="338"/>
    </row>
    <row r="214" spans="1:27" customFormat="1" ht="15" customHeight="1">
      <c r="A214" s="32">
        <v>155</v>
      </c>
      <c r="B214" s="452">
        <f>+A214</f>
        <v>155</v>
      </c>
      <c r="C214" s="250" t="str">
        <f>+VLOOKUP(A214,bd_lista!$A$3:$C$590,3,FALSE)</f>
        <v>Dirección del Notariado Plurinacional</v>
      </c>
      <c r="D214" s="456" t="str">
        <f>+C214</f>
        <v>Dirección del Notariado Plurinacional</v>
      </c>
      <c r="E214" s="250" t="s">
        <v>1311</v>
      </c>
      <c r="F214" s="246">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46">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6">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6">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46">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46">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6">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6">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6">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6">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6">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6">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6">
        <f ca="1">+SUM(F214:Q214)</f>
        <v>0</v>
      </c>
      <c r="S214" s="248"/>
      <c r="T214" s="246">
        <f ca="1">+T215</f>
        <v>236478</v>
      </c>
      <c r="U214" s="245">
        <f>+IF(E214="Débitos",1,2)</f>
        <v>1</v>
      </c>
      <c r="V214" s="350" t="str">
        <f>+VLOOKUP(A214,bd_lista!$A$3:$E$590,5,FALSE)</f>
        <v>Instituciones Descentralizadas</v>
      </c>
      <c r="W214" s="454" t="str">
        <f>+V214</f>
        <v>Instituciones Descentralizadas</v>
      </c>
      <c r="X214" s="245">
        <f>+VLOOKUP(A214,[2]Sheet1!$A$13:$D$744,4,FALSE)</f>
        <v>30</v>
      </c>
      <c r="Y214" s="245" t="str">
        <f>+VLOOKUP(X214,bd_lista!$A$3:$C$590,3,FALSE)</f>
        <v>Ministerio de Justicia y Transparencia Institucional</v>
      </c>
      <c r="Z214" s="306">
        <f>+X214</f>
        <v>30</v>
      </c>
      <c r="AA214" s="336" t="str">
        <f>+Y214</f>
        <v>Ministerio de Justicia y Transparencia Institucional</v>
      </c>
    </row>
    <row r="215" spans="1:27" customFormat="1" ht="15" customHeight="1">
      <c r="A215" s="32">
        <v>155</v>
      </c>
      <c r="B215" s="453"/>
      <c r="C215" s="350" t="str">
        <f>+VLOOKUP(A215,bd_lista!$A$3:$C$590,3,FALSE)</f>
        <v>Dirección del Notariado Plurinacional</v>
      </c>
      <c r="D215" s="457"/>
      <c r="E215" s="497" t="s">
        <v>1312</v>
      </c>
      <c r="F215" s="246">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46">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236478</v>
      </c>
      <c r="H215" s="246">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46">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46">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46">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6">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46">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6">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6">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6">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6">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6">
        <f ca="1">+SUM(F215:Q215)</f>
        <v>236478</v>
      </c>
      <c r="S215" s="248">
        <f ca="1">+R214+R215</f>
        <v>236478</v>
      </c>
      <c r="T215" s="246">
        <f ca="1">+S215</f>
        <v>236478</v>
      </c>
      <c r="U215" s="499">
        <f>+IF(E215="Débitos",1,2)</f>
        <v>2</v>
      </c>
      <c r="V215" s="350" t="str">
        <f>+VLOOKUP(A215,bd_lista!$A$3:$E$590,5,FALSE)</f>
        <v>Instituciones Descentralizadas</v>
      </c>
      <c r="W215" s="455"/>
      <c r="X215" s="245">
        <f>+VLOOKUP(A215,[2]Sheet1!$A$13:$D$744,4,FALSE)</f>
        <v>30</v>
      </c>
      <c r="Y215" s="245" t="str">
        <f>+VLOOKUP(X215,bd_lista!$A$3:$C$590,3,FALSE)</f>
        <v>Ministerio de Justicia y Transparencia Institucional</v>
      </c>
      <c r="Z215" s="304"/>
      <c r="AA215" s="338"/>
    </row>
    <row r="216" spans="1:27" ht="15" customHeight="1">
      <c r="A216" s="32">
        <v>310</v>
      </c>
      <c r="B216" s="452">
        <f>+A216</f>
        <v>310</v>
      </c>
      <c r="C216" s="250" t="str">
        <f>+VLOOKUP(A216,bd_lista!$A$3:$C$590,3,FALSE)</f>
        <v>Autoridad de Regulación y Fiscalización de Telecomunicaciones y Transportes</v>
      </c>
      <c r="D216" s="456" t="str">
        <f>+C216</f>
        <v>Autoridad de Regulación y Fiscalización de Telecomunicaciones y Transportes</v>
      </c>
      <c r="E216" s="250" t="s">
        <v>1311</v>
      </c>
      <c r="F216" s="246">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6">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12894.03</v>
      </c>
      <c r="H216" s="246">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6">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6">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6">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6">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6">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6">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6">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6">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6">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6">
        <f ca="1">+SUM(F216:Q216)</f>
        <v>12894.03</v>
      </c>
      <c r="S216" s="246"/>
      <c r="T216" s="246">
        <f ca="1">+T217</f>
        <v>233473.84</v>
      </c>
      <c r="U216" s="245">
        <f>+IF(E216="Débitos",1,2)</f>
        <v>1</v>
      </c>
      <c r="V216" s="350" t="str">
        <f>+VLOOKUP(A216,bd_lista!$A$3:$E$590,5,FALSE)</f>
        <v>Instituciones Descentralizadas</v>
      </c>
      <c r="W216" s="454" t="str">
        <f>+V216</f>
        <v>Instituciones Descentralizadas</v>
      </c>
      <c r="X216" s="245">
        <f>+VLOOKUP(A216,[2]Sheet1!$A$13:$D$744,4,FALSE)</f>
        <v>81</v>
      </c>
      <c r="Y216" s="245" t="str">
        <f>+VLOOKUP(X216,bd_lista!$A$3:$C$590,3,FALSE)</f>
        <v>Ministerio de Obras Públicas, Servicios y Vivienda</v>
      </c>
      <c r="Z216" s="306">
        <f>+X216</f>
        <v>81</v>
      </c>
      <c r="AA216" s="336" t="str">
        <f>+Y216</f>
        <v>Ministerio de Obras Públicas, Servicios y Vivienda</v>
      </c>
    </row>
    <row r="217" spans="1:27" ht="15" customHeight="1">
      <c r="A217" s="32">
        <v>310</v>
      </c>
      <c r="B217" s="453"/>
      <c r="C217" s="350" t="str">
        <f>+VLOOKUP(A217,bd_lista!$A$3:$C$590,3,FALSE)</f>
        <v>Autoridad de Regulación y Fiscalización de Telecomunicaciones y Transportes</v>
      </c>
      <c r="D217" s="457"/>
      <c r="E217" s="350" t="s">
        <v>1312</v>
      </c>
      <c r="F217" s="248">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8">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220579.81</v>
      </c>
      <c r="H217" s="248">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48">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48">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48">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8">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48">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8">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8">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8">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8">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8">
        <f ca="1">+SUM(F217:Q217)</f>
        <v>220579.81</v>
      </c>
      <c r="S217" s="248">
        <f ca="1">+R216+R217</f>
        <v>233473.84</v>
      </c>
      <c r="T217" s="248">
        <f ca="1">+S217</f>
        <v>233473.84</v>
      </c>
      <c r="U217" s="247">
        <f>+IF(E217="Débitos",1,2)</f>
        <v>2</v>
      </c>
      <c r="V217" s="350" t="str">
        <f>+VLOOKUP(A217,bd_lista!$A$3:$E$590,5,FALSE)</f>
        <v>Instituciones Descentralizadas</v>
      </c>
      <c r="W217" s="455"/>
      <c r="X217" s="245">
        <f>+VLOOKUP(A217,[2]Sheet1!$A$13:$D$744,4,FALSE)</f>
        <v>81</v>
      </c>
      <c r="Y217" s="245" t="str">
        <f>+VLOOKUP(X217,bd_lista!$A$3:$C$590,3,FALSE)</f>
        <v>Ministerio de Obras Públicas, Servicios y Vivienda</v>
      </c>
      <c r="Z217" s="304"/>
      <c r="AA217" s="338"/>
    </row>
    <row r="218" spans="1:27" ht="15" hidden="1" customHeight="1">
      <c r="A218" s="255">
        <v>371</v>
      </c>
      <c r="B218" s="452">
        <f>+A218</f>
        <v>371</v>
      </c>
      <c r="C218" s="250" t="str">
        <f>+VLOOKUP(A218,bd_lista!$A$3:$C$590,3,FALSE)</f>
        <v>Centro Internacional de la Quinua</v>
      </c>
      <c r="D218" s="456" t="str">
        <f>+C218</f>
        <v>Centro Internacional de la Quinua</v>
      </c>
      <c r="E218" s="250" t="s">
        <v>1311</v>
      </c>
      <c r="F218" s="246">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6">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6">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6">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6">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6">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6">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6">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6">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6">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6">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6">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6">
        <f ca="1">+SUM(F218:Q218)</f>
        <v>0</v>
      </c>
      <c r="S218" s="246"/>
      <c r="T218" s="246">
        <f ca="1">+T219</f>
        <v>0</v>
      </c>
      <c r="U218" s="245">
        <f>+IF(E218="Débitos",1,2)</f>
        <v>1</v>
      </c>
      <c r="V218" s="350" t="str">
        <f>+VLOOKUP(A218,bd_lista!$A$3:$E$590,5,FALSE)</f>
        <v>Instituciones Descentralizadas</v>
      </c>
      <c r="W218" s="454" t="str">
        <f>+V218</f>
        <v>Instituciones Descentralizadas</v>
      </c>
      <c r="X218" s="245">
        <f>+VLOOKUP(A218,[2]Sheet1!$A$13:$D$744,4,FALSE)</f>
        <v>47</v>
      </c>
      <c r="Y218" s="245" t="str">
        <f>+VLOOKUP(X218,bd_lista!$A$3:$C$590,3,FALSE)</f>
        <v>Ministerio de Desarrollo Rural y Tierras</v>
      </c>
      <c r="Z218" s="306">
        <f>+X218</f>
        <v>47</v>
      </c>
      <c r="AA218" s="307" t="str">
        <f>+Y218</f>
        <v>Ministerio de Desarrollo Rural y Tierras</v>
      </c>
    </row>
    <row r="219" spans="1:27" ht="15" hidden="1" customHeight="1">
      <c r="A219" s="32">
        <v>371</v>
      </c>
      <c r="B219" s="453"/>
      <c r="C219" s="350" t="str">
        <f>+VLOOKUP(A219,bd_lista!$A$3:$C$590,3,FALSE)</f>
        <v>Centro Internacional de la Quinua</v>
      </c>
      <c r="D219" s="457"/>
      <c r="E219" s="350" t="s">
        <v>1312</v>
      </c>
      <c r="F219" s="248">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8">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48">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8">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8">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8">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8">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8">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8">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8">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8">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8">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8">
        <f ca="1">+SUM(F219:Q219)</f>
        <v>0</v>
      </c>
      <c r="S219" s="248">
        <f ca="1">+R218+R219</f>
        <v>0</v>
      </c>
      <c r="T219" s="248">
        <f ca="1">+S219</f>
        <v>0</v>
      </c>
      <c r="U219" s="247">
        <f>+IF(E219="Débitos",1,2)</f>
        <v>2</v>
      </c>
      <c r="V219" s="350" t="str">
        <f>+VLOOKUP(A219,bd_lista!$A$3:$E$590,5,FALSE)</f>
        <v>Instituciones Descentralizadas</v>
      </c>
      <c r="W219" s="455"/>
      <c r="X219" s="245">
        <f>+VLOOKUP(A219,[2]Sheet1!$A$13:$D$744,4,FALSE)</f>
        <v>47</v>
      </c>
      <c r="Y219" s="245" t="str">
        <f>+VLOOKUP(X219,bd_lista!$A$3:$C$590,3,FALSE)</f>
        <v>Ministerio de Desarrollo Rural y Tierras</v>
      </c>
      <c r="Z219" s="304"/>
      <c r="AA219" s="305"/>
    </row>
    <row r="220" spans="1:27" ht="15" customHeight="1">
      <c r="A220" s="255">
        <v>294</v>
      </c>
      <c r="B220" s="452">
        <f>+A220</f>
        <v>294</v>
      </c>
      <c r="C220" s="250" t="str">
        <f>+VLOOKUP(A220,bd_lista!$A$3:$C$590,3,FALSE)</f>
        <v>Univ. Indígena Bol. Comun. Intercultl Prod. Tupak Katari</v>
      </c>
      <c r="D220" s="456" t="str">
        <f>+C220</f>
        <v>Univ. Indígena Bol. Comun. Intercultl Prod. Tupak Katari</v>
      </c>
      <c r="E220" s="250" t="s">
        <v>1311</v>
      </c>
      <c r="F220" s="246">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6">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6">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6">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6">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6">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6">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6">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6">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6">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6">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6">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6">
        <f ca="1">+SUM(F220:Q220)</f>
        <v>0</v>
      </c>
      <c r="S220" s="246"/>
      <c r="T220" s="246">
        <f ca="1">+T221</f>
        <v>221568</v>
      </c>
      <c r="U220" s="245">
        <f>+IF(E220="Débitos",1,2)</f>
        <v>1</v>
      </c>
      <c r="V220" s="350" t="str">
        <f>+VLOOKUP(A220,bd_lista!$A$3:$E$590,5,FALSE)</f>
        <v>Instituciones Descentralizadas</v>
      </c>
      <c r="W220" s="454" t="str">
        <f>+V220</f>
        <v>Instituciones Descentralizadas</v>
      </c>
      <c r="X220" s="245">
        <f>+VLOOKUP(A220,[2]Sheet1!$A$13:$D$744,4,FALSE)</f>
        <v>16</v>
      </c>
      <c r="Y220" s="245" t="str">
        <f>+VLOOKUP(X220,bd_lista!$A$3:$C$590,3,FALSE)</f>
        <v>Ministerio de Educación</v>
      </c>
      <c r="Z220" s="306">
        <f>+X220</f>
        <v>16</v>
      </c>
      <c r="AA220" s="336" t="str">
        <f>+Y220</f>
        <v>Ministerio de Educación</v>
      </c>
    </row>
    <row r="221" spans="1:27" ht="15" customHeight="1">
      <c r="A221" s="32">
        <v>294</v>
      </c>
      <c r="B221" s="453"/>
      <c r="C221" s="350" t="str">
        <f>+VLOOKUP(A221,bd_lista!$A$3:$C$590,3,FALSE)</f>
        <v>Univ. Indígena Bol. Comun. Intercultl Prod. Tupak Katari</v>
      </c>
      <c r="D221" s="457"/>
      <c r="E221" s="350" t="s">
        <v>1312</v>
      </c>
      <c r="F221" s="248">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8">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221568</v>
      </c>
      <c r="H221" s="248">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8">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48">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48">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8">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48">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8">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8">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8">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8">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8">
        <f ca="1">+SUM(F221:Q221)</f>
        <v>221568</v>
      </c>
      <c r="S221" s="248">
        <f ca="1">+R220+R221</f>
        <v>221568</v>
      </c>
      <c r="T221" s="248">
        <f ca="1">+S221</f>
        <v>221568</v>
      </c>
      <c r="U221" s="247">
        <f>+IF(E221="Débitos",1,2)</f>
        <v>2</v>
      </c>
      <c r="V221" s="350" t="str">
        <f>+VLOOKUP(A221,bd_lista!$A$3:$E$590,5,FALSE)</f>
        <v>Instituciones Descentralizadas</v>
      </c>
      <c r="W221" s="455"/>
      <c r="X221" s="245">
        <f>+VLOOKUP(A221,[2]Sheet1!$A$13:$D$744,4,FALSE)</f>
        <v>16</v>
      </c>
      <c r="Y221" s="245" t="str">
        <f>+VLOOKUP(X221,bd_lista!$A$3:$C$590,3,FALSE)</f>
        <v>Ministerio de Educación</v>
      </c>
      <c r="Z221" s="304"/>
      <c r="AA221" s="338"/>
    </row>
    <row r="222" spans="1:27" ht="15" customHeight="1">
      <c r="A222" s="255">
        <v>681</v>
      </c>
      <c r="B222" s="452">
        <f>+A222</f>
        <v>681</v>
      </c>
      <c r="C222" s="250" t="str">
        <f>+VLOOKUP(A222,bd_lista!$A$3:$C$590,3,FALSE)</f>
        <v>Ministerio Público</v>
      </c>
      <c r="D222" s="456" t="str">
        <f>+C222</f>
        <v>Ministerio Público</v>
      </c>
      <c r="E222" s="250" t="s">
        <v>1311</v>
      </c>
      <c r="F222" s="246">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6">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6">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46">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46">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46">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6">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46">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6">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6">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6">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6">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6">
        <f ca="1">+SUM(F222:Q222)</f>
        <v>0</v>
      </c>
      <c r="S222" s="269"/>
      <c r="T222" s="246">
        <f ca="1">+T223</f>
        <v>174533.24000000002</v>
      </c>
      <c r="U222" s="245">
        <f>+IF(E222="Débitos",1,2)</f>
        <v>1</v>
      </c>
      <c r="V222" s="350" t="str">
        <f>+VLOOKUP(A222,bd_lista!$A$3:$E$590,5,FALSE)</f>
        <v>Instituciones Descentralizadas</v>
      </c>
      <c r="W222" s="454" t="str">
        <f>+V222</f>
        <v>Instituciones Descentralizadas</v>
      </c>
      <c r="X222" s="245">
        <v>0</v>
      </c>
      <c r="Y222" s="245" t="e">
        <f>+VLOOKUP(X222,bd_lista!$A$3:$C$590,3,FALSE)</f>
        <v>#N/A</v>
      </c>
      <c r="Z222" s="306">
        <f>+X222</f>
        <v>0</v>
      </c>
      <c r="AA222" s="336" t="e">
        <f>+Y222</f>
        <v>#N/A</v>
      </c>
    </row>
    <row r="223" spans="1:27" ht="15" customHeight="1">
      <c r="A223" s="32">
        <v>681</v>
      </c>
      <c r="B223" s="453"/>
      <c r="C223" s="350" t="str">
        <f>+VLOOKUP(A223,bd_lista!$A$3:$C$590,3,FALSE)</f>
        <v>Ministerio Público</v>
      </c>
      <c r="D223" s="457"/>
      <c r="E223" s="350" t="s">
        <v>1312</v>
      </c>
      <c r="F223" s="248">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6469.73</v>
      </c>
      <c r="G223" s="248">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168063.51</v>
      </c>
      <c r="H223" s="248">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248">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48">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48">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8">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48">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8">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8">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8">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8">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8">
        <f ca="1">+SUM(F223:Q223)</f>
        <v>174533.24000000002</v>
      </c>
      <c r="S223" s="268">
        <f ca="1">+R222+R223</f>
        <v>174533.24000000002</v>
      </c>
      <c r="T223" s="248">
        <f ca="1">+S223</f>
        <v>174533.24000000002</v>
      </c>
      <c r="U223" s="247">
        <f>+IF(E223="Débitos",1,2)</f>
        <v>2</v>
      </c>
      <c r="V223" s="350" t="str">
        <f>+VLOOKUP(A223,bd_lista!$A$3:$E$590,5,FALSE)</f>
        <v>Instituciones Descentralizadas</v>
      </c>
      <c r="W223" s="455"/>
      <c r="X223" s="245">
        <v>0</v>
      </c>
      <c r="Y223" s="245" t="e">
        <f>+VLOOKUP(X223,bd_lista!$A$3:$C$590,3,FALSE)</f>
        <v>#N/A</v>
      </c>
      <c r="Z223" s="304"/>
      <c r="AA223" s="338"/>
    </row>
    <row r="224" spans="1:27" ht="15" customHeight="1">
      <c r="A224" s="255">
        <v>340</v>
      </c>
      <c r="B224" s="452">
        <f>+A224</f>
        <v>340</v>
      </c>
      <c r="C224" s="250" t="str">
        <f>+VLOOKUP(A224,bd_lista!$A$3:$C$590,3,FALSE)</f>
        <v>Servicio General de Identificación Personal</v>
      </c>
      <c r="D224" s="456" t="str">
        <f>+C224</f>
        <v>Servicio General de Identificación Personal</v>
      </c>
      <c r="E224" s="250" t="s">
        <v>1311</v>
      </c>
      <c r="F224" s="246">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6">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200</v>
      </c>
      <c r="H224" s="246">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6">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6">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6">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6">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6">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6">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6">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6">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6">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6">
        <f ca="1">+SUM(F224:Q224)</f>
        <v>200</v>
      </c>
      <c r="S224" s="246"/>
      <c r="T224" s="246">
        <f ca="1">+T225</f>
        <v>173929.59</v>
      </c>
      <c r="U224" s="245">
        <f>+IF(E224="Débitos",1,2)</f>
        <v>1</v>
      </c>
      <c r="V224" s="350" t="str">
        <f>+VLOOKUP(A224,bd_lista!$A$3:$E$590,5,FALSE)</f>
        <v>Instituciones Descentralizadas</v>
      </c>
      <c r="W224" s="454" t="str">
        <f>+V224</f>
        <v>Instituciones Descentralizadas</v>
      </c>
      <c r="X224" s="245">
        <f>+VLOOKUP(A224,[2]Sheet1!$A$13:$D$744,4,FALSE)</f>
        <v>15</v>
      </c>
      <c r="Y224" s="245" t="str">
        <f>+VLOOKUP(X224,bd_lista!$A$3:$C$590,3,FALSE)</f>
        <v>Ministerio de Gobierno</v>
      </c>
      <c r="Z224" s="306">
        <f>+X224</f>
        <v>15</v>
      </c>
      <c r="AA224" s="336" t="str">
        <f>+Y224</f>
        <v>Ministerio de Gobierno</v>
      </c>
    </row>
    <row r="225" spans="1:27" ht="15" customHeight="1">
      <c r="A225" s="32">
        <v>340</v>
      </c>
      <c r="B225" s="453"/>
      <c r="C225" s="350" t="str">
        <f>+VLOOKUP(A225,bd_lista!$A$3:$C$590,3,FALSE)</f>
        <v>Servicio General de Identificación Personal</v>
      </c>
      <c r="D225" s="457"/>
      <c r="E225" s="350" t="s">
        <v>1312</v>
      </c>
      <c r="F225" s="248">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8">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173729.59</v>
      </c>
      <c r="H225" s="248">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48">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8">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48">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8">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8">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8">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8">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8">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8">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8">
        <f ca="1">+SUM(F225:Q225)</f>
        <v>173729.59</v>
      </c>
      <c r="S225" s="248">
        <f ca="1">+R224+R225</f>
        <v>173929.59</v>
      </c>
      <c r="T225" s="248">
        <f ca="1">+S225</f>
        <v>173929.59</v>
      </c>
      <c r="U225" s="247">
        <f>+IF(E225="Débitos",1,2)</f>
        <v>2</v>
      </c>
      <c r="V225" s="350" t="str">
        <f>+VLOOKUP(A225,bd_lista!$A$3:$E$590,5,FALSE)</f>
        <v>Instituciones Descentralizadas</v>
      </c>
      <c r="W225" s="455"/>
      <c r="X225" s="245">
        <f>+VLOOKUP(A225,[2]Sheet1!$A$13:$D$744,4,FALSE)</f>
        <v>15</v>
      </c>
      <c r="Y225" s="245" t="str">
        <f>+VLOOKUP(X225,bd_lista!$A$3:$C$590,3,FALSE)</f>
        <v>Ministerio de Gobierno</v>
      </c>
      <c r="Z225" s="304"/>
      <c r="AA225" s="338"/>
    </row>
    <row r="226" spans="1:27" ht="15" customHeight="1">
      <c r="A226" s="255">
        <v>265</v>
      </c>
      <c r="B226" s="452">
        <f>+A226</f>
        <v>265</v>
      </c>
      <c r="C226" s="250" t="str">
        <f>+VLOOKUP(A226,bd_lista!$A$3:$C$590,3,FALSE)</f>
        <v>Direc. Dptal. de Educación  Chuquisaca</v>
      </c>
      <c r="D226" s="456" t="str">
        <f>+C226</f>
        <v>Direc. Dptal. de Educación  Chuquisaca</v>
      </c>
      <c r="E226" s="250" t="s">
        <v>1311</v>
      </c>
      <c r="F226" s="246">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6">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6">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6">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6">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6">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6">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6">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6">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6">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6">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6">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6">
        <f ca="1">+SUM(F226:Q226)</f>
        <v>0</v>
      </c>
      <c r="S226" s="246"/>
      <c r="T226" s="246">
        <f ca="1">+T227</f>
        <v>121888.79</v>
      </c>
      <c r="U226" s="245">
        <f>+IF(E226="Débitos",1,2)</f>
        <v>1</v>
      </c>
      <c r="V226" s="350" t="str">
        <f>+VLOOKUP(A226,bd_lista!$A$3:$E$590,5,FALSE)</f>
        <v>Instituciones Descentralizadas</v>
      </c>
      <c r="W226" s="454" t="str">
        <f>+V226</f>
        <v>Instituciones Descentralizadas</v>
      </c>
      <c r="X226" s="245">
        <f>+VLOOKUP(A226,[2]Sheet1!$A$13:$D$744,4,FALSE)</f>
        <v>16</v>
      </c>
      <c r="Y226" s="245" t="str">
        <f>+VLOOKUP(X226,bd_lista!$A$3:$C$590,3,FALSE)</f>
        <v>Ministerio de Educación</v>
      </c>
      <c r="Z226" s="306">
        <f>+X226</f>
        <v>16</v>
      </c>
      <c r="AA226" s="336" t="str">
        <f>+Y226</f>
        <v>Ministerio de Educación</v>
      </c>
    </row>
    <row r="227" spans="1:27" ht="15" customHeight="1">
      <c r="A227" s="32">
        <v>265</v>
      </c>
      <c r="B227" s="453"/>
      <c r="C227" s="350" t="str">
        <f>+VLOOKUP(A227,bd_lista!$A$3:$C$590,3,FALSE)</f>
        <v>Direc. Dptal. de Educación  Chuquisaca</v>
      </c>
      <c r="D227" s="457"/>
      <c r="E227" s="350" t="s">
        <v>1312</v>
      </c>
      <c r="F227" s="248">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93404.599999999991</v>
      </c>
      <c r="G227" s="248">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28484.19</v>
      </c>
      <c r="H227" s="248">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48">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8">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248">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8">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48">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8">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8">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8">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8">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8">
        <f ca="1">+SUM(F227:Q227)</f>
        <v>121888.79</v>
      </c>
      <c r="S227" s="248">
        <f ca="1">+R226+R227</f>
        <v>121888.79</v>
      </c>
      <c r="T227" s="248">
        <f ca="1">+S227</f>
        <v>121888.79</v>
      </c>
      <c r="U227" s="247">
        <f>+IF(E227="Débitos",1,2)</f>
        <v>2</v>
      </c>
      <c r="V227" s="350" t="str">
        <f>+VLOOKUP(A227,bd_lista!$A$3:$E$590,5,FALSE)</f>
        <v>Instituciones Descentralizadas</v>
      </c>
      <c r="W227" s="455"/>
      <c r="X227" s="245">
        <f>+VLOOKUP(A227,[2]Sheet1!$A$13:$D$744,4,FALSE)</f>
        <v>16</v>
      </c>
      <c r="Y227" s="245" t="str">
        <f>+VLOOKUP(X227,bd_lista!$A$3:$C$590,3,FALSE)</f>
        <v>Ministerio de Educación</v>
      </c>
      <c r="Z227" s="304"/>
      <c r="AA227" s="338"/>
    </row>
    <row r="228" spans="1:27" ht="15" customHeight="1">
      <c r="A228" s="255">
        <v>324</v>
      </c>
      <c r="B228" s="452">
        <f>+A228</f>
        <v>324</v>
      </c>
      <c r="C228" s="250" t="str">
        <f>+VLOOKUP(A228,bd_lista!$A$3:$C$590,3,FALSE)</f>
        <v>Escuela Boliviana Intercultural de Música</v>
      </c>
      <c r="D228" s="456" t="str">
        <f>+C228</f>
        <v>Escuela Boliviana Intercultural de Música</v>
      </c>
      <c r="E228" s="250" t="s">
        <v>1311</v>
      </c>
      <c r="F228" s="246">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6">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6">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6">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6">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6">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6">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6">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6">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6">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6">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6">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6">
        <f ca="1">+SUM(F228:Q228)</f>
        <v>0</v>
      </c>
      <c r="S228" s="246"/>
      <c r="T228" s="246">
        <f ca="1">+T229</f>
        <v>62090</v>
      </c>
      <c r="U228" s="245">
        <f>+IF(E228="Débitos",1,2)</f>
        <v>1</v>
      </c>
      <c r="V228" s="350" t="str">
        <f>+VLOOKUP(A228,bd_lista!$A$3:$E$590,5,FALSE)</f>
        <v>Instituciones Descentralizadas</v>
      </c>
      <c r="W228" s="454" t="str">
        <f>+V228</f>
        <v>Instituciones Descentralizadas</v>
      </c>
      <c r="X228" s="245">
        <f>+VLOOKUP(A228,[2]Sheet1!$A$13:$D$744,4,FALSE)</f>
        <v>16</v>
      </c>
      <c r="Y228" s="245" t="str">
        <f>+VLOOKUP(X228,bd_lista!$A$3:$C$590,3,FALSE)</f>
        <v>Ministerio de Educación</v>
      </c>
      <c r="Z228" s="306">
        <f>+X228</f>
        <v>16</v>
      </c>
      <c r="AA228" s="307" t="str">
        <f>+Y228</f>
        <v>Ministerio de Educación</v>
      </c>
    </row>
    <row r="229" spans="1:27" ht="15" customHeight="1">
      <c r="A229" s="32">
        <v>324</v>
      </c>
      <c r="B229" s="453"/>
      <c r="C229" s="350" t="str">
        <f>+VLOOKUP(A229,bd_lista!$A$3:$C$590,3,FALSE)</f>
        <v>Escuela Boliviana Intercultural de Música</v>
      </c>
      <c r="D229" s="457"/>
      <c r="E229" s="350" t="s">
        <v>1312</v>
      </c>
      <c r="F229" s="248">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248">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62090</v>
      </c>
      <c r="H229" s="248">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8">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8">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8">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8">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8">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8">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8">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8">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8">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8">
        <f ca="1">+SUM(F229:Q229)</f>
        <v>62090</v>
      </c>
      <c r="S229" s="248">
        <f ca="1">+R228+R229</f>
        <v>62090</v>
      </c>
      <c r="T229" s="248">
        <f ca="1">+S229</f>
        <v>62090</v>
      </c>
      <c r="U229" s="247">
        <f>+IF(E229="Débitos",1,2)</f>
        <v>2</v>
      </c>
      <c r="V229" s="350" t="str">
        <f>+VLOOKUP(A229,bd_lista!$A$3:$E$590,5,FALSE)</f>
        <v>Instituciones Descentralizadas</v>
      </c>
      <c r="W229" s="455"/>
      <c r="X229" s="245">
        <f>+VLOOKUP(A229,[2]Sheet1!$A$13:$D$744,4,FALSE)</f>
        <v>16</v>
      </c>
      <c r="Y229" s="245" t="str">
        <f>+VLOOKUP(X229,bd_lista!$A$3:$C$590,3,FALSE)</f>
        <v>Ministerio de Educación</v>
      </c>
      <c r="Z229" s="304"/>
      <c r="AA229" s="305"/>
    </row>
    <row r="230" spans="1:27" ht="15" customHeight="1">
      <c r="A230" s="255">
        <v>296</v>
      </c>
      <c r="B230" s="452">
        <f>+A230</f>
        <v>296</v>
      </c>
      <c r="C230" s="250" t="str">
        <f>+VLOOKUP(A230,bd_lista!$A$3:$C$590,3,FALSE)</f>
        <v>Univ. Indígena Bol. Comun. Intercult Prod. Apiaguaiki Tupa</v>
      </c>
      <c r="D230" s="456" t="str">
        <f>+C230</f>
        <v>Univ. Indígena Bol. Comun. Intercult Prod. Apiaguaiki Tupa</v>
      </c>
      <c r="E230" s="250" t="s">
        <v>1311</v>
      </c>
      <c r="F230" s="246">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6">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6">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6">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46">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6">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46">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46">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6">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6">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6">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6">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6">
        <f ca="1">+SUM(F230:Q230)</f>
        <v>0</v>
      </c>
      <c r="S230" s="246"/>
      <c r="T230" s="246">
        <f ca="1">+T231</f>
        <v>39438</v>
      </c>
      <c r="U230" s="245">
        <f>+IF(E230="Débitos",1,2)</f>
        <v>1</v>
      </c>
      <c r="V230" s="350" t="str">
        <f>+VLOOKUP(A230,bd_lista!$A$3:$E$590,5,FALSE)</f>
        <v>Instituciones Descentralizadas</v>
      </c>
      <c r="W230" s="454" t="str">
        <f>+V230</f>
        <v>Instituciones Descentralizadas</v>
      </c>
      <c r="X230" s="245">
        <f>+VLOOKUP(A230,[2]Sheet1!$A$13:$D$744,4,FALSE)</f>
        <v>16</v>
      </c>
      <c r="Y230" s="245" t="str">
        <f>+VLOOKUP(X230,bd_lista!$A$3:$C$590,3,FALSE)</f>
        <v>Ministerio de Educación</v>
      </c>
      <c r="Z230" s="306">
        <f>+X230</f>
        <v>16</v>
      </c>
      <c r="AA230" s="335" t="str">
        <f>+Y230</f>
        <v>Ministerio de Educación</v>
      </c>
    </row>
    <row r="231" spans="1:27" ht="15" customHeight="1">
      <c r="A231" s="32">
        <v>296</v>
      </c>
      <c r="B231" s="453"/>
      <c r="C231" s="350" t="str">
        <f>+VLOOKUP(A231,bd_lista!$A$3:$C$590,3,FALSE)</f>
        <v>Univ. Indígena Bol. Comun. Intercult Prod. Apiaguaiki Tupa</v>
      </c>
      <c r="D231" s="457"/>
      <c r="E231" s="350" t="s">
        <v>1312</v>
      </c>
      <c r="F231" s="248">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8">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39438</v>
      </c>
      <c r="H231" s="248">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48">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8">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8">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8">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48">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8">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8">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8">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8">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8">
        <f ca="1">+SUM(F231:Q231)</f>
        <v>39438</v>
      </c>
      <c r="S231" s="248">
        <f ca="1">+R230+R231</f>
        <v>39438</v>
      </c>
      <c r="T231" s="248">
        <f ca="1">+S231</f>
        <v>39438</v>
      </c>
      <c r="U231" s="247">
        <f>+IF(E231="Débitos",1,2)</f>
        <v>2</v>
      </c>
      <c r="V231" s="350" t="str">
        <f>+VLOOKUP(A231,bd_lista!$A$3:$E$590,5,FALSE)</f>
        <v>Instituciones Descentralizadas</v>
      </c>
      <c r="W231" s="455"/>
      <c r="X231" s="245">
        <f>+VLOOKUP(A231,[2]Sheet1!$A$13:$D$744,4,FALSE)</f>
        <v>16</v>
      </c>
      <c r="Y231" s="245" t="str">
        <f>+VLOOKUP(X231,bd_lista!$A$3:$C$590,3,FALSE)</f>
        <v>Ministerio de Educación</v>
      </c>
      <c r="Z231" s="304"/>
      <c r="AA231" s="337"/>
    </row>
    <row r="232" spans="1:27" customFormat="1" ht="15" customHeight="1">
      <c r="A232" s="255">
        <v>650</v>
      </c>
      <c r="B232" s="452">
        <f>+A232</f>
        <v>650</v>
      </c>
      <c r="C232" s="250" t="str">
        <f>+VLOOKUP(A232,bd_lista!$A$3:$C$590,3,FALSE)</f>
        <v>Asamblea Legislativa Plurinacional</v>
      </c>
      <c r="D232" s="456" t="str">
        <f>+C232</f>
        <v>Asamblea Legislativa Plurinacional</v>
      </c>
      <c r="E232" s="250" t="s">
        <v>1311</v>
      </c>
      <c r="F232" s="246">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6">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6">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6">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6">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6">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6">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6">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6">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6">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6">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6">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6">
        <f ca="1">+SUM(F232:Q232)</f>
        <v>0</v>
      </c>
      <c r="S232" s="269"/>
      <c r="T232" s="246">
        <f ca="1">+T233</f>
        <v>38261.79</v>
      </c>
      <c r="U232" s="245">
        <f>+IF(E232="Débitos",1,2)</f>
        <v>1</v>
      </c>
      <c r="V232" s="350" t="str">
        <f>+VLOOKUP(A232,bd_lista!$A$3:$E$590,5,FALSE)</f>
        <v>Instituciones Descentralizadas</v>
      </c>
      <c r="W232" s="454" t="str">
        <f>+V232</f>
        <v>Instituciones Descentralizadas</v>
      </c>
      <c r="X232" s="245">
        <v>0</v>
      </c>
      <c r="Y232" s="245" t="e">
        <f>+VLOOKUP(X232,bd_lista!$A$3:$C$590,3,FALSE)</f>
        <v>#N/A</v>
      </c>
      <c r="Z232" s="306">
        <f>+X232</f>
        <v>0</v>
      </c>
      <c r="AA232" s="336" t="e">
        <f>+Y232</f>
        <v>#N/A</v>
      </c>
    </row>
    <row r="233" spans="1:27" customFormat="1" ht="15" customHeight="1">
      <c r="A233" s="32">
        <v>650</v>
      </c>
      <c r="B233" s="453"/>
      <c r="C233" s="350" t="str">
        <f>+VLOOKUP(A233,bd_lista!$A$3:$C$590,3,FALSE)</f>
        <v>Asamblea Legislativa Plurinacional</v>
      </c>
      <c r="D233" s="457"/>
      <c r="E233" s="350" t="s">
        <v>1312</v>
      </c>
      <c r="F233" s="248">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1738.6</v>
      </c>
      <c r="G233" s="248">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36523.19</v>
      </c>
      <c r="H233" s="248">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8">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48">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48">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48">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8">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8">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8">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8">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8">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8">
        <f ca="1">+SUM(F233:Q233)</f>
        <v>38261.79</v>
      </c>
      <c r="S233" s="268">
        <f ca="1">+R232+R233</f>
        <v>38261.79</v>
      </c>
      <c r="T233" s="248">
        <f ca="1">+S233</f>
        <v>38261.79</v>
      </c>
      <c r="U233" s="247">
        <f>+IF(E233="Débitos",1,2)</f>
        <v>2</v>
      </c>
      <c r="V233" s="350" t="str">
        <f>+VLOOKUP(A233,bd_lista!$A$3:$E$590,5,FALSE)</f>
        <v>Instituciones Descentralizadas</v>
      </c>
      <c r="W233" s="455"/>
      <c r="X233" s="245">
        <v>0</v>
      </c>
      <c r="Y233" s="245" t="e">
        <f>+VLOOKUP(X233,bd_lista!$A$3:$C$590,3,FALSE)</f>
        <v>#N/A</v>
      </c>
      <c r="Z233" s="304"/>
      <c r="AA233" s="338"/>
    </row>
    <row r="234" spans="1:27" ht="16.5" hidden="1" customHeight="1">
      <c r="A234" s="32">
        <v>245</v>
      </c>
      <c r="B234" s="452">
        <f>+A234</f>
        <v>245</v>
      </c>
      <c r="C234" s="250" t="str">
        <f>+VLOOKUP(A234,bd_lista!$A$3:$C$590,3,FALSE)</f>
        <v>Servicio Geodésico de Mapas</v>
      </c>
      <c r="D234" s="456" t="str">
        <f>+C234</f>
        <v>Servicio Geodésico de Mapas</v>
      </c>
      <c r="E234" s="250" t="s">
        <v>1311</v>
      </c>
      <c r="F234" s="246">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6">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6">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6">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6">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6">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6">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6">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6">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6">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6">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6">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6">
        <f ca="1">+SUM(F234:Q234)</f>
        <v>0</v>
      </c>
      <c r="S234" s="246"/>
      <c r="T234" s="246">
        <f ca="1">+T235</f>
        <v>0</v>
      </c>
      <c r="U234" s="245">
        <f>+IF(E234="Débitos",1,2)</f>
        <v>1</v>
      </c>
      <c r="V234" s="350" t="str">
        <f>+VLOOKUP(A234,bd_lista!$A$3:$E$590,5,FALSE)</f>
        <v>Instituciones Descentralizadas</v>
      </c>
      <c r="W234" s="454" t="str">
        <f>+V234</f>
        <v>Instituciones Descentralizadas</v>
      </c>
      <c r="X234" s="245">
        <f>+VLOOKUP(A234,[2]Sheet1!$A$13:$D$744,4,FALSE)</f>
        <v>20</v>
      </c>
      <c r="Y234" s="245" t="str">
        <f>+VLOOKUP(X234,bd_lista!$A$3:$C$590,3,FALSE)</f>
        <v>Ministerio de Defensa</v>
      </c>
      <c r="Z234" s="306">
        <f>+X234</f>
        <v>20</v>
      </c>
      <c r="AA234" s="307" t="str">
        <f>+Y234</f>
        <v>Ministerio de Defensa</v>
      </c>
    </row>
    <row r="235" spans="1:27" ht="15" hidden="1" customHeight="1">
      <c r="A235" s="32">
        <v>245</v>
      </c>
      <c r="B235" s="453"/>
      <c r="C235" s="350" t="str">
        <f>+VLOOKUP(A235,bd_lista!$A$3:$C$590,3,FALSE)</f>
        <v>Servicio Geodésico de Mapas</v>
      </c>
      <c r="D235" s="457"/>
      <c r="E235" s="350" t="s">
        <v>1312</v>
      </c>
      <c r="F235" s="248">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48">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8">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8">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8">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8">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8">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8">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8">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8">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8">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8">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8">
        <f ca="1">+SUM(F235:Q235)</f>
        <v>0</v>
      </c>
      <c r="S235" s="248">
        <f ca="1">+R234+R235</f>
        <v>0</v>
      </c>
      <c r="T235" s="248">
        <f ca="1">+S235</f>
        <v>0</v>
      </c>
      <c r="U235" s="247">
        <f>+IF(E235="Débitos",1,2)</f>
        <v>2</v>
      </c>
      <c r="V235" s="350" t="str">
        <f>+VLOOKUP(A235,bd_lista!$A$3:$E$590,5,FALSE)</f>
        <v>Instituciones Descentralizadas</v>
      </c>
      <c r="W235" s="455"/>
      <c r="X235" s="245">
        <f>+VLOOKUP(A235,[2]Sheet1!$A$13:$D$744,4,FALSE)</f>
        <v>20</v>
      </c>
      <c r="Y235" s="245" t="str">
        <f>+VLOOKUP(X235,bd_lista!$A$3:$C$590,3,FALSE)</f>
        <v>Ministerio de Defensa</v>
      </c>
      <c r="Z235" s="304"/>
      <c r="AA235" s="305"/>
    </row>
    <row r="236" spans="1:27" ht="15" customHeight="1">
      <c r="A236" s="255">
        <v>683</v>
      </c>
      <c r="B236" s="452">
        <f>+A236</f>
        <v>683</v>
      </c>
      <c r="C236" s="250" t="str">
        <f>+VLOOKUP(A236,bd_lista!$A$3:$C$590,3,FALSE)</f>
        <v>Procuraduria General del Estado</v>
      </c>
      <c r="D236" s="456" t="str">
        <f>+C236</f>
        <v>Procuraduria General del Estado</v>
      </c>
      <c r="E236" s="250" t="s">
        <v>1311</v>
      </c>
      <c r="F236" s="246">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6">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6">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6">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6">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6">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6">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6">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6">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6">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6">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6">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6">
        <f ca="1">+SUM(F236:Q236)</f>
        <v>0</v>
      </c>
      <c r="S236" s="269"/>
      <c r="T236" s="246">
        <f ca="1">+T237</f>
        <v>30316.34</v>
      </c>
      <c r="U236" s="245">
        <f>+IF(E236="Débitos",1,2)</f>
        <v>1</v>
      </c>
      <c r="V236" s="350" t="str">
        <f>+VLOOKUP(A236,bd_lista!$A$3:$E$590,5,FALSE)</f>
        <v>Instituciones Descentralizadas</v>
      </c>
      <c r="W236" s="454" t="str">
        <f>+V236</f>
        <v>Instituciones Descentralizadas</v>
      </c>
      <c r="X236" s="245">
        <f>+VLOOKUP(A236,[2]Sheet1!$A$13:$D$744,4,FALSE)</f>
        <v>0</v>
      </c>
      <c r="Y236" s="245" t="e">
        <f>+VLOOKUP(X236,bd_lista!$A$3:$C$590,3,FALSE)</f>
        <v>#N/A</v>
      </c>
      <c r="Z236" s="306">
        <f>+X236</f>
        <v>0</v>
      </c>
      <c r="AA236" s="336" t="e">
        <f>+Y236</f>
        <v>#N/A</v>
      </c>
    </row>
    <row r="237" spans="1:27" ht="15" customHeight="1">
      <c r="A237" s="32">
        <v>683</v>
      </c>
      <c r="B237" s="453"/>
      <c r="C237" s="350" t="str">
        <f>+VLOOKUP(A237,bd_lista!$A$3:$C$590,3,FALSE)</f>
        <v>Procuraduria General del Estado</v>
      </c>
      <c r="D237" s="457"/>
      <c r="E237" s="350" t="s">
        <v>1312</v>
      </c>
      <c r="F237" s="248">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8">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30316.34</v>
      </c>
      <c r="H237" s="248">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8">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48">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8">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8">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8">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8">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8">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8">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8">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8">
        <f ca="1">+SUM(F237:Q237)</f>
        <v>30316.34</v>
      </c>
      <c r="S237" s="268">
        <f ca="1">+R236+R237</f>
        <v>30316.34</v>
      </c>
      <c r="T237" s="248">
        <f ca="1">+S237</f>
        <v>30316.34</v>
      </c>
      <c r="U237" s="247">
        <f>+IF(E237="Débitos",1,2)</f>
        <v>2</v>
      </c>
      <c r="V237" s="350" t="str">
        <f>+VLOOKUP(A237,bd_lista!$A$3:$E$590,5,FALSE)</f>
        <v>Instituciones Descentralizadas</v>
      </c>
      <c r="W237" s="455"/>
      <c r="X237" s="245">
        <f>+VLOOKUP(A237,[2]Sheet1!$A$13:$D$744,4,FALSE)</f>
        <v>0</v>
      </c>
      <c r="Y237" s="245" t="e">
        <f>+VLOOKUP(X237,bd_lista!$A$3:$C$590,3,FALSE)</f>
        <v>#N/A</v>
      </c>
      <c r="Z237" s="304"/>
      <c r="AA237" s="338"/>
    </row>
    <row r="238" spans="1:27" ht="15" customHeight="1">
      <c r="A238" s="255">
        <v>227</v>
      </c>
      <c r="B238" s="452">
        <f>+A238</f>
        <v>227</v>
      </c>
      <c r="C238" s="250" t="str">
        <f>+VLOOKUP(A238,bd_lista!$A$3:$C$590,3,FALSE)</f>
        <v>Zona Franca Comercial e Industrial de Cobija</v>
      </c>
      <c r="D238" s="456" t="str">
        <f>+C238</f>
        <v>Zona Franca Comercial e Industrial de Cobija</v>
      </c>
      <c r="E238" s="250" t="s">
        <v>1311</v>
      </c>
      <c r="F238" s="246">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6">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6">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6">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6">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6">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6">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6">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6">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6">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6">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6">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6">
        <f ca="1">+SUM(F238:Q238)</f>
        <v>0</v>
      </c>
      <c r="S238" s="246"/>
      <c r="T238" s="246">
        <f ca="1">+T239</f>
        <v>22881.1</v>
      </c>
      <c r="U238" s="245">
        <f>+IF(E238="Débitos",1,2)</f>
        <v>1</v>
      </c>
      <c r="V238" s="350" t="str">
        <f>+VLOOKUP(A238,bd_lista!$A$3:$E$590,5,FALSE)</f>
        <v>Instituciones Descentralizadas</v>
      </c>
      <c r="W238" s="454" t="str">
        <f>+V238</f>
        <v>Instituciones Descentralizadas</v>
      </c>
      <c r="X238" s="245">
        <f>+VLOOKUP(A238,[2]Sheet1!$A$13:$D$744,4,FALSE)</f>
        <v>41</v>
      </c>
      <c r="Y238" s="245" t="str">
        <f>+VLOOKUP(X238,bd_lista!$A$3:$C$590,3,FALSE)</f>
        <v>Ministerio de Desarrollo Productivo y Economía Plural</v>
      </c>
      <c r="Z238" s="306">
        <f>+X238</f>
        <v>41</v>
      </c>
      <c r="AA238" s="336" t="str">
        <f>+Y238</f>
        <v>Ministerio de Desarrollo Productivo y Economía Plural</v>
      </c>
    </row>
    <row r="239" spans="1:27" ht="15" customHeight="1">
      <c r="A239" s="32">
        <v>227</v>
      </c>
      <c r="B239" s="453"/>
      <c r="C239" s="350" t="str">
        <f>+VLOOKUP(A239,bd_lista!$A$3:$C$590,3,FALSE)</f>
        <v>Zona Franca Comercial e Industrial de Cobija</v>
      </c>
      <c r="D239" s="457"/>
      <c r="E239" s="350" t="s">
        <v>1312</v>
      </c>
      <c r="F239" s="248">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8">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22881.1</v>
      </c>
      <c r="H239" s="248">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48">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48">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8">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8">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48">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8">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8">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8">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8">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8">
        <f ca="1">+SUM(F239:Q239)</f>
        <v>22881.1</v>
      </c>
      <c r="S239" s="248">
        <f ca="1">+R238+R239</f>
        <v>22881.1</v>
      </c>
      <c r="T239" s="248">
        <f ca="1">+S239</f>
        <v>22881.1</v>
      </c>
      <c r="U239" s="247">
        <f>+IF(E239="Débitos",1,2)</f>
        <v>2</v>
      </c>
      <c r="V239" s="350" t="str">
        <f>+VLOOKUP(A239,bd_lista!$A$3:$E$590,5,FALSE)</f>
        <v>Instituciones Descentralizadas</v>
      </c>
      <c r="W239" s="455"/>
      <c r="X239" s="245">
        <f>+VLOOKUP(A239,[2]Sheet1!$A$13:$D$744,4,FALSE)</f>
        <v>41</v>
      </c>
      <c r="Y239" s="245" t="str">
        <f>+VLOOKUP(X239,bd_lista!$A$3:$C$590,3,FALSE)</f>
        <v>Ministerio de Desarrollo Productivo y Economía Plural</v>
      </c>
      <c r="Z239" s="304"/>
      <c r="AA239" s="338"/>
    </row>
    <row r="240" spans="1:27" customFormat="1" ht="15" hidden="1" customHeight="1">
      <c r="A240" s="255">
        <v>346</v>
      </c>
      <c r="B240" s="452">
        <f>+A240</f>
        <v>346</v>
      </c>
      <c r="C240" s="250" t="str">
        <f>+VLOOKUP(A240,bd_lista!$A$3:$C$590,3,FALSE)</f>
        <v>Unidad de Investigaciones Financieras</v>
      </c>
      <c r="D240" s="456" t="str">
        <f>+C240</f>
        <v>Unidad de Investigaciones Financieras</v>
      </c>
      <c r="E240" s="250" t="s">
        <v>1311</v>
      </c>
      <c r="F240" s="246">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6">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6">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6">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6">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6">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6">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6">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6">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6">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6">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6">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6">
        <f ca="1">+SUM(F240:Q240)</f>
        <v>0</v>
      </c>
      <c r="S240" s="246"/>
      <c r="T240" s="246">
        <f ca="1">+T241</f>
        <v>0</v>
      </c>
      <c r="U240" s="245">
        <f>+IF(E240="Débitos",1,2)</f>
        <v>1</v>
      </c>
      <c r="V240" s="350" t="str">
        <f>+VLOOKUP(A240,bd_lista!$A$3:$E$590,5,FALSE)</f>
        <v>Instituciones Descentralizadas</v>
      </c>
      <c r="W240" s="454" t="str">
        <f>+V240</f>
        <v>Instituciones Descentralizadas</v>
      </c>
      <c r="X240" s="245">
        <f>+VLOOKUP(A240,[2]Sheet1!$A$13:$D$744,4,FALSE)</f>
        <v>35</v>
      </c>
      <c r="Y240" s="245" t="str">
        <f>+VLOOKUP(X240,bd_lista!$A$3:$C$590,3,FALSE)</f>
        <v>Ministerio de Economía y Finanzas Públicas</v>
      </c>
      <c r="Z240" s="306">
        <f>+X240</f>
        <v>35</v>
      </c>
      <c r="AA240" s="336" t="str">
        <f>+Y240</f>
        <v>Ministerio de Economía y Finanzas Públicas</v>
      </c>
    </row>
    <row r="241" spans="1:27" customFormat="1" ht="15" hidden="1" customHeight="1">
      <c r="A241" s="32">
        <v>346</v>
      </c>
      <c r="B241" s="453"/>
      <c r="C241" s="350" t="str">
        <f>+VLOOKUP(A241,bd_lista!$A$3:$C$590,3,FALSE)</f>
        <v>Unidad de Investigaciones Financieras</v>
      </c>
      <c r="D241" s="457"/>
      <c r="E241" s="350" t="s">
        <v>1312</v>
      </c>
      <c r="F241" s="248">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8">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8">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48">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8">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8">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8">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8">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8">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8">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8">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8">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8">
        <f ca="1">+SUM(F241:Q241)</f>
        <v>0</v>
      </c>
      <c r="S241" s="248">
        <f ca="1">+R240+R241</f>
        <v>0</v>
      </c>
      <c r="T241" s="248">
        <f ca="1">+S241</f>
        <v>0</v>
      </c>
      <c r="U241" s="247">
        <f>+IF(E241="Débitos",1,2)</f>
        <v>2</v>
      </c>
      <c r="V241" s="350" t="str">
        <f>+VLOOKUP(A241,bd_lista!$A$3:$E$590,5,FALSE)</f>
        <v>Instituciones Descentralizadas</v>
      </c>
      <c r="W241" s="455"/>
      <c r="X241" s="245">
        <f>+VLOOKUP(A241,[2]Sheet1!$A$13:$D$744,4,FALSE)</f>
        <v>35</v>
      </c>
      <c r="Y241" s="245" t="str">
        <f>+VLOOKUP(X241,bd_lista!$A$3:$C$590,3,FALSE)</f>
        <v>Ministerio de Economía y Finanzas Públicas</v>
      </c>
      <c r="Z241" s="304"/>
      <c r="AA241" s="338"/>
    </row>
    <row r="242" spans="1:27" ht="15" customHeight="1">
      <c r="A242" s="32">
        <v>661</v>
      </c>
      <c r="B242" s="452">
        <f>+A242</f>
        <v>661</v>
      </c>
      <c r="C242" s="250" t="str">
        <f>+VLOOKUP(A242,bd_lista!$A$3:$C$590,3,FALSE)</f>
        <v>Tribunal Constitucional Plurinacional</v>
      </c>
      <c r="D242" s="456" t="str">
        <f>+C242</f>
        <v>Tribunal Constitucional Plurinacional</v>
      </c>
      <c r="E242" s="250" t="s">
        <v>1311</v>
      </c>
      <c r="F242" s="246">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6">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6">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6">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6">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6">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6">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6">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6">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6">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6">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6">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6">
        <f ca="1">+SUM(F242:Q242)</f>
        <v>0</v>
      </c>
      <c r="S242" s="269"/>
      <c r="T242" s="246">
        <f ca="1">+T243</f>
        <v>20999.64</v>
      </c>
      <c r="U242" s="245">
        <f>+IF(E242="Débitos",1,2)</f>
        <v>1</v>
      </c>
      <c r="V242" s="350" t="str">
        <f>+VLOOKUP(A242,bd_lista!$A$3:$E$590,5,FALSE)</f>
        <v>Instituciones Descentralizadas</v>
      </c>
      <c r="W242" s="454" t="str">
        <f>+V242</f>
        <v>Instituciones Descentralizadas</v>
      </c>
      <c r="X242" s="245">
        <f>+VLOOKUP(A242,[2]Sheet1!$A$13:$D$744,4,FALSE)</f>
        <v>0</v>
      </c>
      <c r="Y242" s="245" t="e">
        <f>+VLOOKUP(X242,bd_lista!$A$3:$C$590,3,FALSE)</f>
        <v>#N/A</v>
      </c>
      <c r="Z242" s="306">
        <f>+X242</f>
        <v>0</v>
      </c>
      <c r="AA242" s="336" t="e">
        <f>+Y242</f>
        <v>#N/A</v>
      </c>
    </row>
    <row r="243" spans="1:27" ht="15" customHeight="1">
      <c r="A243" s="32">
        <v>661</v>
      </c>
      <c r="B243" s="453"/>
      <c r="C243" s="350" t="str">
        <f>+VLOOKUP(A243,bd_lista!$A$3:$C$590,3,FALSE)</f>
        <v>Tribunal Constitucional Plurinacional</v>
      </c>
      <c r="D243" s="457"/>
      <c r="E243" s="350" t="s">
        <v>1312</v>
      </c>
      <c r="F243" s="248">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48">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20999.64</v>
      </c>
      <c r="H243" s="248">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8">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48">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8">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8">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8">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8">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8">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8">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8">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8">
        <f ca="1">+SUM(F243:Q243)</f>
        <v>20999.64</v>
      </c>
      <c r="S243" s="268">
        <f ca="1">+R242+R243</f>
        <v>20999.64</v>
      </c>
      <c r="T243" s="248">
        <f ca="1">+S243</f>
        <v>20999.64</v>
      </c>
      <c r="U243" s="247">
        <f>+IF(E243="Débitos",1,2)</f>
        <v>2</v>
      </c>
      <c r="V243" s="350" t="str">
        <f>+VLOOKUP(A243,bd_lista!$A$3:$E$590,5,FALSE)</f>
        <v>Instituciones Descentralizadas</v>
      </c>
      <c r="W243" s="455"/>
      <c r="X243" s="245">
        <f>+VLOOKUP(A243,[2]Sheet1!$A$13:$D$744,4,FALSE)</f>
        <v>0</v>
      </c>
      <c r="Y243" s="245" t="e">
        <f>+VLOOKUP(X243,bd_lista!$A$3:$C$590,3,FALSE)</f>
        <v>#N/A</v>
      </c>
      <c r="Z243" s="304"/>
      <c r="AA243" s="338"/>
    </row>
    <row r="244" spans="1:27" ht="15" customHeight="1">
      <c r="A244" s="255">
        <v>378</v>
      </c>
      <c r="B244" s="452">
        <f>+A244</f>
        <v>378</v>
      </c>
      <c r="C244" s="250" t="str">
        <f>+VLOOKUP(A244,bd_lista!$A$3:$C$590,3,FALSE)</f>
        <v>Servicio Nacional Textil</v>
      </c>
      <c r="D244" s="456" t="str">
        <f>+C244</f>
        <v>Servicio Nacional Textil</v>
      </c>
      <c r="E244" s="250" t="s">
        <v>1311</v>
      </c>
      <c r="F244" s="246">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46">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46">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6">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46">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6">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6">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6">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6">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6">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6">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74">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6">
        <f ca="1">+SUM(F244:Q244)</f>
        <v>0</v>
      </c>
      <c r="S244" s="269"/>
      <c r="T244" s="246">
        <f ca="1">+T245</f>
        <v>20668.559999999998</v>
      </c>
      <c r="U244" s="245">
        <f>+IF(E244="Débitos",1,2)</f>
        <v>1</v>
      </c>
      <c r="V244" s="350" t="str">
        <f>+VLOOKUP(A244,bd_lista!$A$3:$E$590,5,FALSE)</f>
        <v>Instituciones Descentralizadas</v>
      </c>
      <c r="W244" s="454" t="str">
        <f>+V244</f>
        <v>Instituciones Descentralizadas</v>
      </c>
      <c r="X244" s="245">
        <f>+VLOOKUP(A244,[2]Sheet1!$A$13:$D$744,4,FALSE)</f>
        <v>41</v>
      </c>
      <c r="Y244" s="245" t="str">
        <f>+VLOOKUP(X244,bd_lista!$A$3:$C$590,3,FALSE)</f>
        <v>Ministerio de Desarrollo Productivo y Economía Plural</v>
      </c>
      <c r="Z244" s="306">
        <f>+X244</f>
        <v>41</v>
      </c>
      <c r="AA244" s="336" t="str">
        <f>+Y244</f>
        <v>Ministerio de Desarrollo Productivo y Economía Plural</v>
      </c>
    </row>
    <row r="245" spans="1:27" ht="15" customHeight="1">
      <c r="A245" s="32">
        <v>378</v>
      </c>
      <c r="B245" s="453"/>
      <c r="C245" s="350" t="str">
        <f>+VLOOKUP(A245,bd_lista!$A$3:$C$590,3,FALSE)</f>
        <v>Servicio Nacional Textil</v>
      </c>
      <c r="D245" s="457"/>
      <c r="E245" s="350" t="s">
        <v>1312</v>
      </c>
      <c r="F245" s="248">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48">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20668.559999999998</v>
      </c>
      <c r="H245" s="248">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48">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248">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8">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8">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8">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8">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8">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8">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8">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8">
        <f ca="1">+SUM(F245:Q245)</f>
        <v>20668.559999999998</v>
      </c>
      <c r="S245" s="268">
        <f ca="1">+R244+R245</f>
        <v>20668.559999999998</v>
      </c>
      <c r="T245" s="248">
        <f ca="1">+S245</f>
        <v>20668.559999999998</v>
      </c>
      <c r="U245" s="247">
        <f>+IF(E245="Débitos",1,2)</f>
        <v>2</v>
      </c>
      <c r="V245" s="350" t="str">
        <f>+VLOOKUP(A245,bd_lista!$A$3:$E$590,5,FALSE)</f>
        <v>Instituciones Descentralizadas</v>
      </c>
      <c r="W245" s="455"/>
      <c r="X245" s="245">
        <f>+VLOOKUP(A245,[2]Sheet1!$A$13:$D$744,4,FALSE)</f>
        <v>41</v>
      </c>
      <c r="Y245" s="245" t="str">
        <f>+VLOOKUP(X245,bd_lista!$A$3:$C$590,3,FALSE)</f>
        <v>Ministerio de Desarrollo Productivo y Economía Plural</v>
      </c>
      <c r="Z245" s="304"/>
      <c r="AA245" s="338"/>
    </row>
    <row r="246" spans="1:27" customFormat="1" ht="15" customHeight="1">
      <c r="A246" s="255">
        <v>313</v>
      </c>
      <c r="B246" s="452">
        <f>+A246</f>
        <v>313</v>
      </c>
      <c r="C246" s="250" t="str">
        <f>+VLOOKUP(A246,bd_lista!$A$3:$C$590,3,FALSE)</f>
        <v>Autoridad de Fiscalización y Control de Pensiones y Seguros - APS</v>
      </c>
      <c r="D246" s="456" t="str">
        <f>+C246</f>
        <v>Autoridad de Fiscalización y Control de Pensiones y Seguros - APS</v>
      </c>
      <c r="E246" s="250" t="s">
        <v>1311</v>
      </c>
      <c r="F246" s="246">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6">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6">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6">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6">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6">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6">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6">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6">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6">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6">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6">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6">
        <f ca="1">+SUM(F246:Q246)</f>
        <v>0</v>
      </c>
      <c r="S246" s="246"/>
      <c r="T246" s="246">
        <f ca="1">+T247</f>
        <v>19765.75</v>
      </c>
      <c r="U246" s="245">
        <f>+IF(E246="Débitos",1,2)</f>
        <v>1</v>
      </c>
      <c r="V246" s="350" t="str">
        <f>+VLOOKUP(A246,bd_lista!$A$3:$E$590,5,FALSE)</f>
        <v>Instituciones Descentralizadas</v>
      </c>
      <c r="W246" s="454" t="str">
        <f>+V246</f>
        <v>Instituciones Descentralizadas</v>
      </c>
      <c r="X246" s="245">
        <f>+VLOOKUP(A246,[2]Sheet1!$A$13:$D$744,4,FALSE)</f>
        <v>35</v>
      </c>
      <c r="Y246" s="245" t="str">
        <f>+VLOOKUP(X246,bd_lista!$A$3:$C$590,3,FALSE)</f>
        <v>Ministerio de Economía y Finanzas Públicas</v>
      </c>
      <c r="Z246" s="306">
        <f>+X246</f>
        <v>35</v>
      </c>
      <c r="AA246" s="307" t="str">
        <f>+Y246</f>
        <v>Ministerio de Economía y Finanzas Públicas</v>
      </c>
    </row>
    <row r="247" spans="1:27" customFormat="1" ht="15" customHeight="1">
      <c r="A247" s="32">
        <v>313</v>
      </c>
      <c r="B247" s="453"/>
      <c r="C247" s="350" t="str">
        <f>+VLOOKUP(A247,bd_lista!$A$3:$C$590,3,FALSE)</f>
        <v>Autoridad de Fiscalización y Control de Pensiones y Seguros - APS</v>
      </c>
      <c r="D247" s="457"/>
      <c r="E247" s="350" t="s">
        <v>1312</v>
      </c>
      <c r="F247" s="248">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7585.42</v>
      </c>
      <c r="G247" s="248">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12180.33</v>
      </c>
      <c r="H247" s="248">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8">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248">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48">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48">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8">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8">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8">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8">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8">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8">
        <f ca="1">+SUM(F247:Q247)</f>
        <v>19765.75</v>
      </c>
      <c r="S247" s="248">
        <f ca="1">+R246+R247</f>
        <v>19765.75</v>
      </c>
      <c r="T247" s="248">
        <f ca="1">+S247</f>
        <v>19765.75</v>
      </c>
      <c r="U247" s="247">
        <f>+IF(E247="Débitos",1,2)</f>
        <v>2</v>
      </c>
      <c r="V247" s="350" t="str">
        <f>+VLOOKUP(A247,bd_lista!$A$3:$E$590,5,FALSE)</f>
        <v>Instituciones Descentralizadas</v>
      </c>
      <c r="W247" s="455"/>
      <c r="X247" s="245">
        <f>+VLOOKUP(A247,[2]Sheet1!$A$13:$D$744,4,FALSE)</f>
        <v>35</v>
      </c>
      <c r="Y247" s="245" t="str">
        <f>+VLOOKUP(X247,bd_lista!$A$3:$C$590,3,FALSE)</f>
        <v>Ministerio de Economía y Finanzas Públicas</v>
      </c>
      <c r="Z247" s="304"/>
      <c r="AA247" s="305"/>
    </row>
    <row r="248" spans="1:27" ht="15" customHeight="1">
      <c r="A248" s="32">
        <v>272</v>
      </c>
      <c r="B248" s="452">
        <f>+A248</f>
        <v>272</v>
      </c>
      <c r="C248" s="250" t="str">
        <f>+VLOOKUP(A248,bd_lista!$A$3:$C$590,3,FALSE)</f>
        <v>Direc. Dptal. de Educación Beni</v>
      </c>
      <c r="D248" s="456" t="str">
        <f>+C248</f>
        <v>Direc. Dptal. de Educación Beni</v>
      </c>
      <c r="E248" s="250" t="s">
        <v>1311</v>
      </c>
      <c r="F248" s="246">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6">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6">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6">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6">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6">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6">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6">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6">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6">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6">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6">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6">
        <f ca="1">+SUM(F248:Q248)</f>
        <v>0</v>
      </c>
      <c r="S248" s="246"/>
      <c r="T248" s="246">
        <f ca="1">+T249</f>
        <v>17051.04</v>
      </c>
      <c r="U248" s="245">
        <f>+IF(E248="Débitos",1,2)</f>
        <v>1</v>
      </c>
      <c r="V248" s="350" t="str">
        <f>+VLOOKUP(A248,bd_lista!$A$3:$E$590,5,FALSE)</f>
        <v>Instituciones Descentralizadas</v>
      </c>
      <c r="W248" s="454" t="str">
        <f>+V248</f>
        <v>Instituciones Descentralizadas</v>
      </c>
      <c r="X248" s="245">
        <f>+VLOOKUP(A248,[2]Sheet1!$A$13:$D$744,4,FALSE)</f>
        <v>16</v>
      </c>
      <c r="Y248" s="245" t="str">
        <f>+VLOOKUP(X248,bd_lista!$A$3:$C$590,3,FALSE)</f>
        <v>Ministerio de Educación</v>
      </c>
      <c r="Z248" s="306">
        <f>+X248</f>
        <v>16</v>
      </c>
      <c r="AA248" s="336" t="str">
        <f>+Y248</f>
        <v>Ministerio de Educación</v>
      </c>
    </row>
    <row r="249" spans="1:27" ht="15" customHeight="1">
      <c r="A249" s="32">
        <v>272</v>
      </c>
      <c r="B249" s="453"/>
      <c r="C249" s="350" t="str">
        <f>+VLOOKUP(A249,bd_lista!$A$3:$C$590,3,FALSE)</f>
        <v>Direc. Dptal. de Educación Beni</v>
      </c>
      <c r="D249" s="457"/>
      <c r="E249" s="350" t="s">
        <v>1312</v>
      </c>
      <c r="F249" s="248">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7165.8</v>
      </c>
      <c r="G249" s="248">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9885.24</v>
      </c>
      <c r="H249" s="248">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8">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8">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8">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8">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8">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8">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8">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8">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8">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8">
        <f ca="1">+SUM(F249:Q249)</f>
        <v>17051.04</v>
      </c>
      <c r="S249" s="248">
        <f ca="1">+R248+R249</f>
        <v>17051.04</v>
      </c>
      <c r="T249" s="248">
        <f ca="1">+S249</f>
        <v>17051.04</v>
      </c>
      <c r="U249" s="247">
        <f>+IF(E249="Débitos",1,2)</f>
        <v>2</v>
      </c>
      <c r="V249" s="350" t="str">
        <f>+VLOOKUP(A249,bd_lista!$A$3:$E$590,5,FALSE)</f>
        <v>Instituciones Descentralizadas</v>
      </c>
      <c r="W249" s="455"/>
      <c r="X249" s="245">
        <f>+VLOOKUP(A249,[2]Sheet1!$A$13:$D$744,4,FALSE)</f>
        <v>16</v>
      </c>
      <c r="Y249" s="245" t="str">
        <f>+VLOOKUP(X249,bd_lista!$A$3:$C$590,3,FALSE)</f>
        <v>Ministerio de Educación</v>
      </c>
      <c r="Z249" s="304"/>
      <c r="AA249" s="338"/>
    </row>
    <row r="250" spans="1:27" ht="15" customHeight="1">
      <c r="A250" s="255">
        <v>201</v>
      </c>
      <c r="B250" s="452">
        <f>+A250</f>
        <v>201</v>
      </c>
      <c r="C250" s="250" t="str">
        <f>+VLOOKUP(A250,bd_lista!$A$3:$C$590,3,FALSE)</f>
        <v>Agencia para el Des. de las Macroreg. y Zonas Fronterizas</v>
      </c>
      <c r="D250" s="456" t="str">
        <f>+C250</f>
        <v>Agencia para el Des. de las Macroreg. y Zonas Fronterizas</v>
      </c>
      <c r="E250" s="250" t="s">
        <v>1311</v>
      </c>
      <c r="F250" s="246">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6">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16632.14</v>
      </c>
      <c r="H250" s="246">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6">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6">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6">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6">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6">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6">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6">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6">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6">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6">
        <f ca="1">+SUM(F250:Q250)</f>
        <v>16632.14</v>
      </c>
      <c r="S250" s="246"/>
      <c r="T250" s="246">
        <f ca="1">+T251</f>
        <v>16632.14</v>
      </c>
      <c r="U250" s="245">
        <f>+IF(E250="Débitos",1,2)</f>
        <v>1</v>
      </c>
      <c r="V250" s="350" t="str">
        <f>+VLOOKUP(A250,bd_lista!$A$3:$E$590,5,FALSE)</f>
        <v>Instituciones Descentralizadas</v>
      </c>
      <c r="W250" s="454" t="str">
        <f>+V250</f>
        <v>Instituciones Descentralizadas</v>
      </c>
      <c r="X250" s="245">
        <f>+VLOOKUP(A250,[2]Sheet1!$A$13:$D$744,4,FALSE)</f>
        <v>66</v>
      </c>
      <c r="Y250" s="245" t="str">
        <f>+VLOOKUP(X250,bd_lista!$A$3:$C$590,3,FALSE)</f>
        <v>Ministerio de Planificación del Desarrollo</v>
      </c>
      <c r="Z250" s="306">
        <f>+X250</f>
        <v>66</v>
      </c>
      <c r="AA250" s="307" t="str">
        <f>+Y250</f>
        <v>Ministerio de Planificación del Desarrollo</v>
      </c>
    </row>
    <row r="251" spans="1:27" ht="15" customHeight="1">
      <c r="A251" s="32">
        <v>201</v>
      </c>
      <c r="B251" s="453"/>
      <c r="C251" s="350" t="str">
        <f>+VLOOKUP(A251,bd_lista!$A$3:$C$590,3,FALSE)</f>
        <v>Agencia para el Des. de las Macroreg. y Zonas Fronterizas</v>
      </c>
      <c r="D251" s="457"/>
      <c r="E251" s="350" t="s">
        <v>1312</v>
      </c>
      <c r="F251" s="248">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8">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8">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48">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8">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48">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48">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8">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8">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8">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8">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8">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8">
        <f ca="1">+SUM(F251:Q251)</f>
        <v>0</v>
      </c>
      <c r="S251" s="248">
        <f ca="1">+R250+R251</f>
        <v>16632.14</v>
      </c>
      <c r="T251" s="248">
        <f ca="1">+S251</f>
        <v>16632.14</v>
      </c>
      <c r="U251" s="247">
        <f>+IF(E251="Débitos",1,2)</f>
        <v>2</v>
      </c>
      <c r="V251" s="350" t="str">
        <f>+VLOOKUP(A251,bd_lista!$A$3:$E$590,5,FALSE)</f>
        <v>Instituciones Descentralizadas</v>
      </c>
      <c r="W251" s="455"/>
      <c r="X251" s="245">
        <f>+VLOOKUP(A251,[2]Sheet1!$A$13:$D$744,4,FALSE)</f>
        <v>66</v>
      </c>
      <c r="Y251" s="245" t="str">
        <f>+VLOOKUP(X251,bd_lista!$A$3:$C$590,3,FALSE)</f>
        <v>Ministerio de Planificación del Desarrollo</v>
      </c>
      <c r="Z251" s="304"/>
      <c r="AA251" s="305"/>
    </row>
    <row r="252" spans="1:27" customFormat="1" ht="15" customHeight="1">
      <c r="A252" s="255">
        <v>213</v>
      </c>
      <c r="B252" s="452">
        <f>+A252</f>
        <v>213</v>
      </c>
      <c r="C252" s="250" t="str">
        <f>+VLOOKUP(A252,bd_lista!$A$3:$C$590,3,FALSE)</f>
        <v>Servicio Nacional de Meteorología e Hidrología</v>
      </c>
      <c r="D252" s="456" t="str">
        <f>+C252</f>
        <v>Servicio Nacional de Meteorología e Hidrología</v>
      </c>
      <c r="E252" s="250" t="s">
        <v>1311</v>
      </c>
      <c r="F252" s="246">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6">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6">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6">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6">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46">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6">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6">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6">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6">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6">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6">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6">
        <f ca="1">+SUM(F252:Q252)</f>
        <v>0</v>
      </c>
      <c r="S252" s="246"/>
      <c r="T252" s="246">
        <f ca="1">+T253</f>
        <v>11765</v>
      </c>
      <c r="U252" s="245">
        <f>+IF(E252="Débitos",1,2)</f>
        <v>1</v>
      </c>
      <c r="V252" s="350" t="str">
        <f>+VLOOKUP(A252,bd_lista!$A$3:$E$590,5,FALSE)</f>
        <v>Instituciones Descentralizadas</v>
      </c>
      <c r="W252" s="454" t="str">
        <f>+V252</f>
        <v>Instituciones Descentralizadas</v>
      </c>
      <c r="X252" s="245">
        <f>+VLOOKUP(A252,[2]Sheet1!$A$13:$D$744,4,FALSE)</f>
        <v>86</v>
      </c>
      <c r="Y252" s="245" t="str">
        <f>+VLOOKUP(X252,bd_lista!$A$3:$C$590,3,FALSE)</f>
        <v>Ministerio de Medio Ambiente y Agua</v>
      </c>
      <c r="Z252" s="306">
        <f>+X252</f>
        <v>86</v>
      </c>
      <c r="AA252" s="336" t="str">
        <f>+Y252</f>
        <v>Ministerio de Medio Ambiente y Agua</v>
      </c>
    </row>
    <row r="253" spans="1:27" customFormat="1" ht="15" customHeight="1">
      <c r="A253" s="32">
        <v>213</v>
      </c>
      <c r="B253" s="453"/>
      <c r="C253" s="350" t="str">
        <f>+VLOOKUP(A253,bd_lista!$A$3:$C$590,3,FALSE)</f>
        <v>Servicio Nacional de Meteorología e Hidrología</v>
      </c>
      <c r="D253" s="457"/>
      <c r="E253" s="350" t="s">
        <v>1312</v>
      </c>
      <c r="F253" s="248">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8">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11765</v>
      </c>
      <c r="H253" s="248">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48">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8">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48">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8">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8">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8">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8">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8">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8">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8">
        <f ca="1">+SUM(F253:Q253)</f>
        <v>11765</v>
      </c>
      <c r="S253" s="248">
        <f ca="1">+R252+R253</f>
        <v>11765</v>
      </c>
      <c r="T253" s="248">
        <f ca="1">+S253</f>
        <v>11765</v>
      </c>
      <c r="U253" s="247">
        <f>+IF(E253="Débitos",1,2)</f>
        <v>2</v>
      </c>
      <c r="V253" s="350" t="str">
        <f>+VLOOKUP(A253,bd_lista!$A$3:$E$590,5,FALSE)</f>
        <v>Instituciones Descentralizadas</v>
      </c>
      <c r="W253" s="455"/>
      <c r="X253" s="245">
        <f>+VLOOKUP(A253,[2]Sheet1!$A$13:$D$744,4,FALSE)</f>
        <v>86</v>
      </c>
      <c r="Y253" s="245" t="str">
        <f>+VLOOKUP(X253,bd_lista!$A$3:$C$590,3,FALSE)</f>
        <v>Ministerio de Medio Ambiente y Agua</v>
      </c>
      <c r="Z253" s="304"/>
      <c r="AA253" s="338"/>
    </row>
    <row r="254" spans="1:27" ht="15" hidden="1" customHeight="1">
      <c r="A254" s="32">
        <v>343</v>
      </c>
      <c r="B254" s="452">
        <f>+A254</f>
        <v>343</v>
      </c>
      <c r="C254" s="250" t="str">
        <f>+VLOOKUP(A254,bd_lista!$A$3:$C$590,3,FALSE)</f>
        <v>Escuela de Jueces del Estado</v>
      </c>
      <c r="D254" s="456" t="str">
        <f>+C254</f>
        <v>Escuela de Jueces del Estado</v>
      </c>
      <c r="E254" s="250" t="s">
        <v>1311</v>
      </c>
      <c r="F254" s="246">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6">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6">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6">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6">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46">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6">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6">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6">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6">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6">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6">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6">
        <f ca="1">+SUM(F254:Q254)</f>
        <v>0</v>
      </c>
      <c r="S254" s="246"/>
      <c r="T254" s="246">
        <f ca="1">+T255</f>
        <v>0</v>
      </c>
      <c r="U254" s="245">
        <f>+IF(E254="Débitos",1,2)</f>
        <v>1</v>
      </c>
      <c r="V254" s="350" t="str">
        <f>+VLOOKUP(A254,bd_lista!$A$3:$E$590,5,FALSE)</f>
        <v>Instituciones Descentralizadas</v>
      </c>
      <c r="W254" s="454" t="str">
        <f>+V254</f>
        <v>Instituciones Descentralizadas</v>
      </c>
      <c r="X254" s="245">
        <f>+VLOOKUP(A254,[2]Sheet1!$A$13:$D$744,4,FALSE)</f>
        <v>660</v>
      </c>
      <c r="Y254" s="245" t="str">
        <f>+VLOOKUP(X254,bd_lista!$A$3:$C$590,3,FALSE)</f>
        <v>Órgano Judicial</v>
      </c>
      <c r="Z254" s="306">
        <f>+X254</f>
        <v>660</v>
      </c>
      <c r="AA254" s="307" t="str">
        <f>+Y254</f>
        <v>Órgano Judicial</v>
      </c>
    </row>
    <row r="255" spans="1:27" ht="15" hidden="1" customHeight="1">
      <c r="A255" s="32">
        <v>343</v>
      </c>
      <c r="B255" s="453"/>
      <c r="C255" s="350" t="str">
        <f>+VLOOKUP(A255,bd_lista!$A$3:$C$590,3,FALSE)</f>
        <v>Escuela de Jueces del Estado</v>
      </c>
      <c r="D255" s="457"/>
      <c r="E255" s="350" t="s">
        <v>1312</v>
      </c>
      <c r="F255" s="248">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48">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8">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8">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248">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8">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8">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8">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8">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8">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8">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8">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8">
        <f ca="1">+SUM(F255:Q255)</f>
        <v>0</v>
      </c>
      <c r="S255" s="248">
        <f ca="1">+R254+R255</f>
        <v>0</v>
      </c>
      <c r="T255" s="248">
        <f ca="1">+S255</f>
        <v>0</v>
      </c>
      <c r="U255" s="247">
        <f>+IF(E255="Débitos",1,2)</f>
        <v>2</v>
      </c>
      <c r="V255" s="350" t="str">
        <f>+VLOOKUP(A255,bd_lista!$A$3:$E$590,5,FALSE)</f>
        <v>Instituciones Descentralizadas</v>
      </c>
      <c r="W255" s="455"/>
      <c r="X255" s="245">
        <f>+VLOOKUP(A255,[2]Sheet1!$A$13:$D$744,4,FALSE)</f>
        <v>660</v>
      </c>
      <c r="Y255" s="245" t="str">
        <f>+VLOOKUP(X255,bd_lista!$A$3:$C$590,3,FALSE)</f>
        <v>Órgano Judicial</v>
      </c>
      <c r="Z255" s="304"/>
      <c r="AA255" s="305"/>
    </row>
    <row r="256" spans="1:27" ht="15" customHeight="1">
      <c r="A256" s="255">
        <v>376</v>
      </c>
      <c r="B256" s="452">
        <f>+A256</f>
        <v>376</v>
      </c>
      <c r="C256" s="250" t="str">
        <f>+VLOOKUP(A256,bd_lista!$A$3:$C$590,3,FALSE)</f>
        <v>Agencia Boliviana de Energía Nuclear</v>
      </c>
      <c r="D256" s="456" t="str">
        <f>+C256</f>
        <v>Agencia Boliviana de Energía Nuclear</v>
      </c>
      <c r="E256" s="250" t="s">
        <v>1311</v>
      </c>
      <c r="F256" s="246">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6">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6">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6">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6">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6">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6">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6">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6">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6">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6">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6">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6">
        <f ca="1">+SUM(F256:Q256)</f>
        <v>0</v>
      </c>
      <c r="S256" s="269"/>
      <c r="T256" s="246">
        <f ca="1">+T257</f>
        <v>11169</v>
      </c>
      <c r="U256" s="499">
        <f>+IF(E256="Débitos",1,2)</f>
        <v>1</v>
      </c>
      <c r="V256" s="350" t="str">
        <f>+VLOOKUP(A256,bd_lista!$A$3:$E$590,5,FALSE)</f>
        <v>Instituciones Descentralizadas</v>
      </c>
      <c r="W256" s="454" t="str">
        <f>+V256</f>
        <v>Instituciones Descentralizadas</v>
      </c>
      <c r="X256" s="245">
        <v>78</v>
      </c>
      <c r="Y256" s="245" t="str">
        <f>+VLOOKUP(X256,bd_lista!$A$3:$C$590,3,FALSE)</f>
        <v>Ministerio de Hidrocarburos y Energías</v>
      </c>
      <c r="Z256" s="306">
        <f>+X256</f>
        <v>78</v>
      </c>
      <c r="AA256" s="336" t="str">
        <f>+Y256</f>
        <v>Ministerio de Hidrocarburos y Energías</v>
      </c>
    </row>
    <row r="257" spans="1:27" ht="15" customHeight="1">
      <c r="A257" s="32">
        <v>376</v>
      </c>
      <c r="B257" s="453"/>
      <c r="C257" s="350" t="str">
        <f>+VLOOKUP(A257,bd_lista!$A$3:$C$590,3,FALSE)</f>
        <v>Agencia Boliviana de Energía Nuclear</v>
      </c>
      <c r="D257" s="457"/>
      <c r="E257" s="350" t="s">
        <v>1312</v>
      </c>
      <c r="F257" s="248">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248">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11169</v>
      </c>
      <c r="H257" s="248">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248">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48">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8">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48">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8">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48">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8">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8">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8">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8">
        <f ca="1">+SUM(F257:Q257)</f>
        <v>11169</v>
      </c>
      <c r="S257" s="268">
        <f ca="1">+R256+R257</f>
        <v>11169</v>
      </c>
      <c r="T257" s="248">
        <f ca="1">+S257</f>
        <v>11169</v>
      </c>
      <c r="U257" s="247">
        <f>+IF(E257="Débitos",1,2)</f>
        <v>2</v>
      </c>
      <c r="V257" s="350" t="str">
        <f>+VLOOKUP(A257,bd_lista!$A$3:$E$590,5,FALSE)</f>
        <v>Instituciones Descentralizadas</v>
      </c>
      <c r="W257" s="455"/>
      <c r="X257" s="245">
        <v>78</v>
      </c>
      <c r="Y257" s="245" t="str">
        <f>+VLOOKUP(X257,bd_lista!$A$3:$C$590,3,FALSE)</f>
        <v>Ministerio de Hidrocarburos y Energías</v>
      </c>
      <c r="Z257" s="304"/>
      <c r="AA257" s="338"/>
    </row>
    <row r="258" spans="1:27" ht="15" hidden="1" customHeight="1">
      <c r="A258" s="255">
        <v>301</v>
      </c>
      <c r="B258" s="452">
        <f>+A258</f>
        <v>301</v>
      </c>
      <c r="C258" s="250" t="str">
        <f>+VLOOKUP(A258,bd_lista!$A$3:$C$590,3,FALSE)</f>
        <v>Servicio Departamental de Riego - Oruro</v>
      </c>
      <c r="D258" s="456" t="str">
        <f>+C258</f>
        <v>Servicio Departamental de Riego - Oruro</v>
      </c>
      <c r="E258" s="250" t="s">
        <v>1311</v>
      </c>
      <c r="F258" s="246">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46">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6">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6">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6">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6">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6">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6">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6">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6">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6">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6">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6">
        <f ca="1">+SUM(F258:Q258)</f>
        <v>0</v>
      </c>
      <c r="S258" s="246"/>
      <c r="T258" s="246">
        <f ca="1">+T259</f>
        <v>0</v>
      </c>
      <c r="U258" s="245">
        <f>+IF(E258="Débitos",1,2)</f>
        <v>1</v>
      </c>
      <c r="V258" s="350" t="str">
        <f>+VLOOKUP(A258,bd_lista!$A$3:$E$590,5,FALSE)</f>
        <v>Instituciones Descentralizadas</v>
      </c>
      <c r="W258" s="454" t="str">
        <f>+V258</f>
        <v>Instituciones Descentralizadas</v>
      </c>
      <c r="X258" s="245">
        <f>+VLOOKUP(A258,[2]Sheet1!$A$13:$D$744,4,FALSE)</f>
        <v>86</v>
      </c>
      <c r="Y258" s="245" t="str">
        <f>+VLOOKUP(X258,bd_lista!$A$3:$C$590,3,FALSE)</f>
        <v>Ministerio de Medio Ambiente y Agua</v>
      </c>
      <c r="Z258" s="306">
        <f>+X258</f>
        <v>86</v>
      </c>
      <c r="AA258" s="307" t="str">
        <f>+Y258</f>
        <v>Ministerio de Medio Ambiente y Agua</v>
      </c>
    </row>
    <row r="259" spans="1:27" ht="15" hidden="1" customHeight="1">
      <c r="A259" s="32">
        <v>301</v>
      </c>
      <c r="B259" s="453"/>
      <c r="C259" s="350" t="str">
        <f>+VLOOKUP(A259,bd_lista!$A$3:$C$590,3,FALSE)</f>
        <v>Servicio Departamental de Riego - Oruro</v>
      </c>
      <c r="D259" s="457"/>
      <c r="E259" s="350" t="s">
        <v>1312</v>
      </c>
      <c r="F259" s="248">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48">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8">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8">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8">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48">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8">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8">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8">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8">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8">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8">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8">
        <f ca="1">+SUM(F259:Q259)</f>
        <v>0</v>
      </c>
      <c r="S259" s="248">
        <f ca="1">+R258+R259</f>
        <v>0</v>
      </c>
      <c r="T259" s="248">
        <f ca="1">+S259</f>
        <v>0</v>
      </c>
      <c r="U259" s="247">
        <f>+IF(E259="Débitos",1,2)</f>
        <v>2</v>
      </c>
      <c r="V259" s="350" t="str">
        <f>+VLOOKUP(A259,bd_lista!$A$3:$E$590,5,FALSE)</f>
        <v>Instituciones Descentralizadas</v>
      </c>
      <c r="W259" s="455"/>
      <c r="X259" s="245">
        <f>+VLOOKUP(A259,[2]Sheet1!$A$13:$D$744,4,FALSE)</f>
        <v>86</v>
      </c>
      <c r="Y259" s="245" t="str">
        <f>+VLOOKUP(X259,bd_lista!$A$3:$C$590,3,FALSE)</f>
        <v>Ministerio de Medio Ambiente y Agua</v>
      </c>
      <c r="Z259" s="304"/>
      <c r="AA259" s="305"/>
    </row>
    <row r="260" spans="1:27" ht="15" hidden="1" customHeight="1">
      <c r="A260" s="255">
        <v>288</v>
      </c>
      <c r="B260" s="452">
        <f>+A260</f>
        <v>288</v>
      </c>
      <c r="C260" s="250" t="str">
        <f>+VLOOKUP(A260,bd_lista!$A$3:$C$590,3,FALSE)</f>
        <v>Servicio Nacional de Riego</v>
      </c>
      <c r="D260" s="456" t="str">
        <f>+C260</f>
        <v>Servicio Nacional de Riego</v>
      </c>
      <c r="E260" s="250" t="s">
        <v>1311</v>
      </c>
      <c r="F260" s="246">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6">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6">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6">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6">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6">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46">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6">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6">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6">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6">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6">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6">
        <f ca="1">+SUM(F260:Q260)</f>
        <v>0</v>
      </c>
      <c r="S260" s="246"/>
      <c r="T260" s="246">
        <f ca="1">+T261</f>
        <v>0</v>
      </c>
      <c r="U260" s="245">
        <f>+IF(E260="Débitos",1,2)</f>
        <v>1</v>
      </c>
      <c r="V260" s="350" t="str">
        <f>+VLOOKUP(A260,bd_lista!$A$3:$E$590,5,FALSE)</f>
        <v>Instituciones Descentralizadas</v>
      </c>
      <c r="W260" s="454" t="str">
        <f>+V260</f>
        <v>Instituciones Descentralizadas</v>
      </c>
      <c r="X260" s="245">
        <f>+VLOOKUP(A260,[2]Sheet1!$A$13:$D$744,4,FALSE)</f>
        <v>86</v>
      </c>
      <c r="Y260" s="245" t="str">
        <f>+VLOOKUP(X260,bd_lista!$A$3:$C$590,3,FALSE)</f>
        <v>Ministerio de Medio Ambiente y Agua</v>
      </c>
      <c r="Z260" s="306">
        <f>+X260</f>
        <v>86</v>
      </c>
      <c r="AA260" s="307" t="str">
        <f>+Y260</f>
        <v>Ministerio de Medio Ambiente y Agua</v>
      </c>
    </row>
    <row r="261" spans="1:27" ht="15" hidden="1" customHeight="1">
      <c r="A261" s="32">
        <v>288</v>
      </c>
      <c r="B261" s="453"/>
      <c r="C261" s="350" t="str">
        <f>+VLOOKUP(A261,bd_lista!$A$3:$C$590,3,FALSE)</f>
        <v>Servicio Nacional de Riego</v>
      </c>
      <c r="D261" s="457"/>
      <c r="E261" s="350" t="s">
        <v>1312</v>
      </c>
      <c r="F261" s="248">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8">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8">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8">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8">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8">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8">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48">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8">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8">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8">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8">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8">
        <f ca="1">+SUM(F261:Q261)</f>
        <v>0</v>
      </c>
      <c r="S261" s="248">
        <f ca="1">+R260+R261</f>
        <v>0</v>
      </c>
      <c r="T261" s="248">
        <f ca="1">+S261</f>
        <v>0</v>
      </c>
      <c r="U261" s="247">
        <f>+IF(E261="Débitos",1,2)</f>
        <v>2</v>
      </c>
      <c r="V261" s="350" t="str">
        <f>+VLOOKUP(A261,bd_lista!$A$3:$E$590,5,FALSE)</f>
        <v>Instituciones Descentralizadas</v>
      </c>
      <c r="W261" s="455"/>
      <c r="X261" s="245">
        <f>+VLOOKUP(A261,[2]Sheet1!$A$13:$D$744,4,FALSE)</f>
        <v>86</v>
      </c>
      <c r="Y261" s="245" t="str">
        <f>+VLOOKUP(X261,bd_lista!$A$3:$C$590,3,FALSE)</f>
        <v>Ministerio de Medio Ambiente y Agua</v>
      </c>
      <c r="Z261" s="304"/>
      <c r="AA261" s="305"/>
    </row>
    <row r="262" spans="1:27" ht="15" hidden="1" customHeight="1">
      <c r="A262" s="255">
        <v>385</v>
      </c>
      <c r="B262" s="452">
        <f>+A262</f>
        <v>385</v>
      </c>
      <c r="C262" s="250" t="str">
        <f>+VLOOKUP(A262,bd_lista!$A$3:$C$590,3,FALSE)</f>
        <v>Autoridad de Supervisión de la Seguridad Social de Corto Plazo</v>
      </c>
      <c r="D262" s="456" t="str">
        <f>+C262</f>
        <v>Autoridad de Supervisión de la Seguridad Social de Corto Plazo</v>
      </c>
      <c r="E262" s="250" t="s">
        <v>1311</v>
      </c>
      <c r="F262" s="246">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6">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6">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6">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6">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6">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6">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6">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6">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6">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6">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6">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6">
        <f ca="1">+SUM(F262:Q262)</f>
        <v>0</v>
      </c>
      <c r="S262" s="269"/>
      <c r="T262" s="246">
        <f ca="1">+T263</f>
        <v>0</v>
      </c>
      <c r="U262" s="245">
        <f>+IF(E262="Débitos",1,2)</f>
        <v>1</v>
      </c>
      <c r="V262" s="350" t="str">
        <f>+VLOOKUP(A262,bd_lista!$A$3:$E$590,5,FALSE)</f>
        <v>Instituciones Descentralizadas</v>
      </c>
      <c r="W262" s="454" t="str">
        <f>+V262</f>
        <v>Instituciones Descentralizadas</v>
      </c>
      <c r="X262" s="245">
        <f>+VLOOKUP(A262,[2]Sheet1!$A$13:$D$744,4,FALSE)</f>
        <v>46</v>
      </c>
      <c r="Y262" s="245" t="str">
        <f>+VLOOKUP(X262,bd_lista!$A$3:$C$590,3,FALSE)</f>
        <v>Ministerio de Salud y Deportes</v>
      </c>
      <c r="Z262" s="306">
        <f>+X262</f>
        <v>46</v>
      </c>
      <c r="AA262" s="307" t="str">
        <f>+Y262</f>
        <v>Ministerio de Salud y Deportes</v>
      </c>
    </row>
    <row r="263" spans="1:27" ht="15" hidden="1" customHeight="1">
      <c r="A263" s="32">
        <v>385</v>
      </c>
      <c r="B263" s="453"/>
      <c r="C263" s="350" t="str">
        <f>+VLOOKUP(A263,bd_lista!$A$3:$C$590,3,FALSE)</f>
        <v>Autoridad de Supervisión de la Seguridad Social de Corto Plazo</v>
      </c>
      <c r="D263" s="457"/>
      <c r="E263" s="350" t="s">
        <v>1312</v>
      </c>
      <c r="F263" s="248">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8">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8">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8">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8">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8">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8">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8">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8">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8">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8">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8">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8">
        <f ca="1">+SUM(F263:Q263)</f>
        <v>0</v>
      </c>
      <c r="S263" s="268">
        <f ca="1">+R262+R263</f>
        <v>0</v>
      </c>
      <c r="T263" s="248">
        <f ca="1">+S263</f>
        <v>0</v>
      </c>
      <c r="U263" s="247">
        <f>+IF(E263="Débitos",1,2)</f>
        <v>2</v>
      </c>
      <c r="V263" s="350" t="str">
        <f>+VLOOKUP(A263,bd_lista!$A$3:$E$590,5,FALSE)</f>
        <v>Instituciones Descentralizadas</v>
      </c>
      <c r="W263" s="455"/>
      <c r="X263" s="245">
        <f>+VLOOKUP(A263,[2]Sheet1!$A$13:$D$744,4,FALSE)</f>
        <v>46</v>
      </c>
      <c r="Y263" s="245" t="str">
        <f>+VLOOKUP(X263,bd_lista!$A$3:$C$590,3,FALSE)</f>
        <v>Ministerio de Salud y Deportes</v>
      </c>
      <c r="Z263" s="304"/>
      <c r="AA263" s="305"/>
    </row>
    <row r="264" spans="1:27" customFormat="1" ht="15" hidden="1" customHeight="1">
      <c r="A264" s="255">
        <v>267</v>
      </c>
      <c r="B264" s="452">
        <f>+A264</f>
        <v>267</v>
      </c>
      <c r="C264" s="250" t="str">
        <f>+VLOOKUP(A264,bd_lista!$A$3:$C$590,3,FALSE)</f>
        <v>Direc. Dptal. de Educación Cochabamba</v>
      </c>
      <c r="D264" s="456" t="str">
        <f>+C264</f>
        <v>Direc. Dptal. de Educación Cochabamba</v>
      </c>
      <c r="E264" s="250" t="s">
        <v>1311</v>
      </c>
      <c r="F264" s="246">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6">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6">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6">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6">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46">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6">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6">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6">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6">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6">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6">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6">
        <f ca="1">+SUM(F264:Q264)</f>
        <v>0</v>
      </c>
      <c r="S264" s="246"/>
      <c r="T264" s="246">
        <f ca="1">+T265</f>
        <v>0</v>
      </c>
      <c r="U264" s="245">
        <f>+IF(E264="Débitos",1,2)</f>
        <v>1</v>
      </c>
      <c r="V264" s="350" t="str">
        <f>+VLOOKUP(A264,bd_lista!$A$3:$E$590,5,FALSE)</f>
        <v>Instituciones Descentralizadas</v>
      </c>
      <c r="W264" s="454" t="str">
        <f>+V264</f>
        <v>Instituciones Descentralizadas</v>
      </c>
      <c r="X264" s="245">
        <f>+VLOOKUP(A264,[2]Sheet1!$A$13:$D$744,4,FALSE)</f>
        <v>16</v>
      </c>
      <c r="Y264" s="245" t="str">
        <f>+VLOOKUP(X264,bd_lista!$A$3:$C$590,3,FALSE)</f>
        <v>Ministerio de Educación</v>
      </c>
      <c r="Z264" s="306">
        <f>+X264</f>
        <v>16</v>
      </c>
      <c r="AA264" s="307" t="str">
        <f>+Y264</f>
        <v>Ministerio de Educación</v>
      </c>
    </row>
    <row r="265" spans="1:27" customFormat="1" ht="15" hidden="1" customHeight="1">
      <c r="A265" s="32">
        <v>267</v>
      </c>
      <c r="B265" s="453"/>
      <c r="C265" s="350" t="str">
        <f>+VLOOKUP(A265,bd_lista!$A$3:$C$590,3,FALSE)</f>
        <v>Direc. Dptal. de Educación Cochabamba</v>
      </c>
      <c r="D265" s="457"/>
      <c r="E265" s="350" t="s">
        <v>1312</v>
      </c>
      <c r="F265" s="248">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8">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248">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8">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8">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48">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48">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8">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8">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8">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8">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8">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8">
        <f ca="1">+SUM(F265:Q265)</f>
        <v>0</v>
      </c>
      <c r="S265" s="248">
        <f ca="1">+R264+R265</f>
        <v>0</v>
      </c>
      <c r="T265" s="248">
        <f ca="1">+S265</f>
        <v>0</v>
      </c>
      <c r="U265" s="247">
        <f>+IF(E265="Débitos",1,2)</f>
        <v>2</v>
      </c>
      <c r="V265" s="350" t="str">
        <f>+VLOOKUP(A265,bd_lista!$A$3:$E$590,5,FALSE)</f>
        <v>Instituciones Descentralizadas</v>
      </c>
      <c r="W265" s="455"/>
      <c r="X265" s="245">
        <f>+VLOOKUP(A265,[2]Sheet1!$A$13:$D$744,4,FALSE)</f>
        <v>16</v>
      </c>
      <c r="Y265" s="245" t="str">
        <f>+VLOOKUP(X265,bd_lista!$A$3:$C$590,3,FALSE)</f>
        <v>Ministerio de Educación</v>
      </c>
      <c r="Z265" s="304"/>
      <c r="AA265" s="305"/>
    </row>
    <row r="266" spans="1:27" ht="15" customHeight="1">
      <c r="A266" s="32">
        <v>387</v>
      </c>
      <c r="B266" s="452">
        <f>+A266</f>
        <v>387</v>
      </c>
      <c r="C266" s="250" t="str">
        <f>+VLOOKUP(A266,bd_lista!$A$3:$C$590,3,FALSE)</f>
        <v>Agencia del Desarrollo del Cine y Audiovisual Bolivianos</v>
      </c>
      <c r="D266" s="456" t="str">
        <f>+C266</f>
        <v>Agencia del Desarrollo del Cine y Audiovisual Bolivianos</v>
      </c>
      <c r="E266" s="250" t="s">
        <v>1311</v>
      </c>
      <c r="F266" s="246">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6">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6">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6">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6">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6">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6">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6">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6">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6">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6">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6">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6">
        <f ca="1">+SUM(F266:Q266)</f>
        <v>0</v>
      </c>
      <c r="S266" s="269"/>
      <c r="T266" s="246">
        <f ca="1">+T267</f>
        <v>10838</v>
      </c>
      <c r="U266" s="245">
        <f>+IF(E266="Débitos",1,2)</f>
        <v>1</v>
      </c>
      <c r="V266" s="350" t="str">
        <f>+VLOOKUP(A266,bd_lista!$A$3:$E$590,5,FALSE)</f>
        <v>Instituciones Descentralizadas</v>
      </c>
      <c r="W266" s="454" t="str">
        <f>+V266</f>
        <v>Instituciones Descentralizadas</v>
      </c>
      <c r="X266" s="245">
        <v>53</v>
      </c>
      <c r="Y266" s="245" t="str">
        <f>+VLOOKUP(X266,bd_lista!$A$3:$C$590,3,FALSE)</f>
        <v>Ministerio de Culturas, Descolonización y Despatriarcalización</v>
      </c>
      <c r="Z266" s="306">
        <f>+X266</f>
        <v>53</v>
      </c>
      <c r="AA266" s="307" t="str">
        <f>+Y266</f>
        <v>Ministerio de Culturas, Descolonización y Despatriarcalización</v>
      </c>
    </row>
    <row r="267" spans="1:27" ht="15" customHeight="1">
      <c r="A267" s="32">
        <v>387</v>
      </c>
      <c r="B267" s="453"/>
      <c r="C267" s="350" t="str">
        <f>+VLOOKUP(A267,bd_lista!$A$3:$C$590,3,FALSE)</f>
        <v>Agencia del Desarrollo del Cine y Audiovisual Bolivianos</v>
      </c>
      <c r="D267" s="457"/>
      <c r="E267" s="350" t="s">
        <v>1312</v>
      </c>
      <c r="F267" s="248">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8">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10838</v>
      </c>
      <c r="H267" s="248">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8">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48">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8">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8">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8">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8">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8">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8">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8">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8">
        <f ca="1">+SUM(F267:Q267)</f>
        <v>10838</v>
      </c>
      <c r="S267" s="268">
        <f ca="1">+R266+R267</f>
        <v>10838</v>
      </c>
      <c r="T267" s="248">
        <f ca="1">+S267</f>
        <v>10838</v>
      </c>
      <c r="U267" s="247">
        <f>+IF(E267="Débitos",1,2)</f>
        <v>2</v>
      </c>
      <c r="V267" s="350" t="str">
        <f>+VLOOKUP(A267,bd_lista!$A$3:$E$590,5,FALSE)</f>
        <v>Instituciones Descentralizadas</v>
      </c>
      <c r="W267" s="455"/>
      <c r="X267" s="245">
        <v>53</v>
      </c>
      <c r="Y267" s="245" t="str">
        <f>+VLOOKUP(X267,bd_lista!$A$3:$C$590,3,FALSE)</f>
        <v>Ministerio de Culturas, Descolonización y Despatriarcalización</v>
      </c>
      <c r="Z267" s="304"/>
      <c r="AA267" s="305"/>
    </row>
    <row r="268" spans="1:27" customFormat="1" ht="15" hidden="1" customHeight="1">
      <c r="A268" s="255">
        <v>379</v>
      </c>
      <c r="B268" s="452">
        <f>+A268</f>
        <v>379</v>
      </c>
      <c r="C268" s="250" t="str">
        <f>+VLOOKUP(A268,bd_lista!$A$3:$C$590,3,FALSE)</f>
        <v xml:space="preserve">Escuela Boliviana Intercultural de Danza </v>
      </c>
      <c r="D268" s="456" t="str">
        <f>+C268</f>
        <v xml:space="preserve">Escuela Boliviana Intercultural de Danza </v>
      </c>
      <c r="E268" s="250" t="s">
        <v>1311</v>
      </c>
      <c r="F268" s="246">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6">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6">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6">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6">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6">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6">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6">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6">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6">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6">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6">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6">
        <f ca="1">+SUM(F268:Q268)</f>
        <v>0</v>
      </c>
      <c r="S268" s="269"/>
      <c r="T268" s="246">
        <f ca="1">+T269</f>
        <v>0</v>
      </c>
      <c r="U268" s="245">
        <f>+IF(E268="Débitos",1,2)</f>
        <v>1</v>
      </c>
      <c r="V268" s="350" t="str">
        <f>+VLOOKUP(A268,bd_lista!$A$3:$E$590,5,FALSE)</f>
        <v>Instituciones Descentralizadas</v>
      </c>
      <c r="W268" s="454" t="str">
        <f>+V268</f>
        <v>Instituciones Descentralizadas</v>
      </c>
      <c r="X268" s="245">
        <f>+VLOOKUP(A268,[2]Sheet1!$A$13:$D$744,4,FALSE)</f>
        <v>16</v>
      </c>
      <c r="Y268" s="245" t="str">
        <f>+VLOOKUP(X268,bd_lista!$A$3:$C$590,3,FALSE)</f>
        <v>Ministerio de Educación</v>
      </c>
      <c r="Z268" s="306">
        <f>+X268</f>
        <v>16</v>
      </c>
      <c r="AA268" s="307" t="str">
        <f>+Y268</f>
        <v>Ministerio de Educación</v>
      </c>
    </row>
    <row r="269" spans="1:27" customFormat="1" ht="15" hidden="1" customHeight="1">
      <c r="A269" s="32">
        <v>379</v>
      </c>
      <c r="B269" s="453"/>
      <c r="C269" s="350" t="str">
        <f>+VLOOKUP(A269,bd_lista!$A$3:$C$590,3,FALSE)</f>
        <v xml:space="preserve">Escuela Boliviana Intercultural de Danza </v>
      </c>
      <c r="D269" s="457"/>
      <c r="E269" s="350" t="s">
        <v>1312</v>
      </c>
      <c r="F269" s="248">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48">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8">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8">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8">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8">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8">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8">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8">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8">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8">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8">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8">
        <f ca="1">+SUM(F269:Q269)</f>
        <v>0</v>
      </c>
      <c r="S269" s="268">
        <f ca="1">+R268+R269</f>
        <v>0</v>
      </c>
      <c r="T269" s="248">
        <f ca="1">+S269</f>
        <v>0</v>
      </c>
      <c r="U269" s="247">
        <f>+IF(E269="Débitos",1,2)</f>
        <v>2</v>
      </c>
      <c r="V269" s="350" t="str">
        <f>+VLOOKUP(A269,bd_lista!$A$3:$E$590,5,FALSE)</f>
        <v>Instituciones Descentralizadas</v>
      </c>
      <c r="W269" s="455"/>
      <c r="X269" s="245">
        <f>+VLOOKUP(A269,[2]Sheet1!$A$13:$D$744,4,FALSE)</f>
        <v>16</v>
      </c>
      <c r="Y269" s="245" t="str">
        <f>+VLOOKUP(X269,bd_lista!$A$3:$C$590,3,FALSE)</f>
        <v>Ministerio de Educación</v>
      </c>
      <c r="Z269" s="304"/>
      <c r="AA269" s="305"/>
    </row>
    <row r="270" spans="1:27" customFormat="1" ht="15" customHeight="1">
      <c r="A270" s="32">
        <v>290</v>
      </c>
      <c r="B270" s="452">
        <f>+A270</f>
        <v>290</v>
      </c>
      <c r="C270" s="250" t="str">
        <f>+VLOOKUP(A270,bd_lista!$A$3:$C$590,3,FALSE)</f>
        <v>Servicio de Impuestos Nacionales</v>
      </c>
      <c r="D270" s="456" t="str">
        <f>+C270</f>
        <v>Servicio de Impuestos Nacionales</v>
      </c>
      <c r="E270" s="250" t="s">
        <v>1311</v>
      </c>
      <c r="F270" s="246">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6">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6">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6">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6">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6">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6">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6">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6">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6">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6">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6">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6">
        <f ca="1">+SUM(F270:Q270)</f>
        <v>0</v>
      </c>
      <c r="S270" s="246"/>
      <c r="T270" s="246">
        <f ca="1">+T271</f>
        <v>8456.44</v>
      </c>
      <c r="U270" s="245">
        <f>+IF(E270="Débitos",1,2)</f>
        <v>1</v>
      </c>
      <c r="V270" s="350" t="str">
        <f>+VLOOKUP(A270,bd_lista!$A$3:$E$590,5,FALSE)</f>
        <v>Instituciones Descentralizadas</v>
      </c>
      <c r="W270" s="454" t="str">
        <f>+V270</f>
        <v>Instituciones Descentralizadas</v>
      </c>
      <c r="X270" s="245">
        <f>+VLOOKUP(A270,[2]Sheet1!$A$13:$D$744,4,FALSE)</f>
        <v>35</v>
      </c>
      <c r="Y270" s="245" t="str">
        <f>+VLOOKUP(X270,bd_lista!$A$3:$C$590,3,FALSE)</f>
        <v>Ministerio de Economía y Finanzas Públicas</v>
      </c>
      <c r="Z270" s="306">
        <f>+X270</f>
        <v>35</v>
      </c>
      <c r="AA270" s="336" t="str">
        <f>+Y270</f>
        <v>Ministerio de Economía y Finanzas Públicas</v>
      </c>
    </row>
    <row r="271" spans="1:27" customFormat="1" ht="15" customHeight="1">
      <c r="A271" s="32">
        <v>290</v>
      </c>
      <c r="B271" s="453"/>
      <c r="C271" s="350" t="str">
        <f>+VLOOKUP(A271,bd_lista!$A$3:$C$590,3,FALSE)</f>
        <v>Servicio de Impuestos Nacionales</v>
      </c>
      <c r="D271" s="457"/>
      <c r="E271" s="350" t="s">
        <v>1312</v>
      </c>
      <c r="F271" s="248">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8">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8456.44</v>
      </c>
      <c r="H271" s="248">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248">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48">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48">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8">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8">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8">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8">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8">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8">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8">
        <f ca="1">+SUM(F271:Q271)</f>
        <v>8456.44</v>
      </c>
      <c r="S271" s="248">
        <f ca="1">+R270+R271</f>
        <v>8456.44</v>
      </c>
      <c r="T271" s="246">
        <f ca="1">+S271</f>
        <v>8456.44</v>
      </c>
      <c r="U271" s="499">
        <f>+IF(E271="Débitos",1,2)</f>
        <v>2</v>
      </c>
      <c r="V271" s="350" t="str">
        <f>+VLOOKUP(A271,bd_lista!$A$3:$E$590,5,FALSE)</f>
        <v>Instituciones Descentralizadas</v>
      </c>
      <c r="W271" s="455"/>
      <c r="X271" s="245">
        <f>+VLOOKUP(A271,[2]Sheet1!$A$13:$D$744,4,FALSE)</f>
        <v>35</v>
      </c>
      <c r="Y271" s="245" t="str">
        <f>+VLOOKUP(X271,bd_lista!$A$3:$C$590,3,FALSE)</f>
        <v>Ministerio de Economía y Finanzas Públicas</v>
      </c>
      <c r="Z271" s="304"/>
      <c r="AA271" s="338"/>
    </row>
    <row r="272" spans="1:27" customFormat="1" ht="15" hidden="1" customHeight="1">
      <c r="A272" s="32">
        <v>270</v>
      </c>
      <c r="B272" s="452">
        <f>+A272</f>
        <v>270</v>
      </c>
      <c r="C272" s="250" t="str">
        <f>+VLOOKUP(A272,bd_lista!$A$3:$C$590,3,FALSE)</f>
        <v>Direc. Dptal. de Educación Tarija</v>
      </c>
      <c r="D272" s="456" t="str">
        <f>+C272</f>
        <v>Direc. Dptal. de Educación Tarija</v>
      </c>
      <c r="E272" s="250" t="s">
        <v>1311</v>
      </c>
      <c r="F272" s="246">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6">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6">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6">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6">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6">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6">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6">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6">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6">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6">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6">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6">
        <f ca="1">+SUM(F272:Q272)</f>
        <v>0</v>
      </c>
      <c r="S272" s="246"/>
      <c r="T272" s="246">
        <f ca="1">+T273</f>
        <v>0</v>
      </c>
      <c r="U272" s="245">
        <f>+IF(E272="Débitos",1,2)</f>
        <v>1</v>
      </c>
      <c r="V272" s="350" t="str">
        <f>+VLOOKUP(A272,bd_lista!$A$3:$E$590,5,FALSE)</f>
        <v>Instituciones Descentralizadas</v>
      </c>
      <c r="W272" s="454" t="str">
        <f>+V272</f>
        <v>Instituciones Descentralizadas</v>
      </c>
      <c r="X272" s="245">
        <f>+VLOOKUP(A272,[2]Sheet1!$A$13:$D$744,4,FALSE)</f>
        <v>16</v>
      </c>
      <c r="Y272" s="245" t="str">
        <f>+VLOOKUP(X272,bd_lista!$A$3:$C$590,3,FALSE)</f>
        <v>Ministerio de Educación</v>
      </c>
      <c r="Z272" s="306">
        <f>+X272</f>
        <v>16</v>
      </c>
      <c r="AA272" s="336" t="str">
        <f>+Y272</f>
        <v>Ministerio de Educación</v>
      </c>
    </row>
    <row r="273" spans="1:27" customFormat="1" ht="15" hidden="1" customHeight="1">
      <c r="A273" s="32">
        <v>270</v>
      </c>
      <c r="B273" s="453"/>
      <c r="C273" s="350" t="str">
        <f>+VLOOKUP(A273,bd_lista!$A$3:$C$590,3,FALSE)</f>
        <v>Direc. Dptal. de Educación Tarija</v>
      </c>
      <c r="D273" s="457"/>
      <c r="E273" s="350" t="s">
        <v>1312</v>
      </c>
      <c r="F273" s="248">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8">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8">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8">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8">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8">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8">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8">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8">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8">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8">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8">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8">
        <f ca="1">+SUM(F273:Q273)</f>
        <v>0</v>
      </c>
      <c r="S273" s="248">
        <f ca="1">+R272+R273</f>
        <v>0</v>
      </c>
      <c r="T273" s="246">
        <f ca="1">+S273</f>
        <v>0</v>
      </c>
      <c r="U273" s="245">
        <f>+IF(E273="Débitos",1,2)</f>
        <v>2</v>
      </c>
      <c r="V273" s="350" t="str">
        <f>+VLOOKUP(A273,bd_lista!$A$3:$E$590,5,FALSE)</f>
        <v>Instituciones Descentralizadas</v>
      </c>
      <c r="W273" s="455"/>
      <c r="X273" s="245">
        <f>+VLOOKUP(A273,[2]Sheet1!$A$13:$D$744,4,FALSE)</f>
        <v>16</v>
      </c>
      <c r="Y273" s="245" t="str">
        <f>+VLOOKUP(X273,bd_lista!$A$3:$C$590,3,FALSE)</f>
        <v>Ministerio de Educación</v>
      </c>
      <c r="Z273" s="304"/>
      <c r="AA273" s="338"/>
    </row>
    <row r="274" spans="1:27" ht="15" hidden="1" customHeight="1">
      <c r="A274" s="32">
        <v>311</v>
      </c>
      <c r="B274" s="452">
        <f>+A274</f>
        <v>311</v>
      </c>
      <c r="C274" s="250" t="str">
        <f>+VLOOKUP(A274,bd_lista!$A$3:$C$590,3,FALSE)</f>
        <v>Autoridad de Fisc y Ctrol Soc de Agua Potable Saneam.Básico</v>
      </c>
      <c r="D274" s="456" t="str">
        <f>+C274</f>
        <v>Autoridad de Fisc y Ctrol Soc de Agua Potable Saneam.Básico</v>
      </c>
      <c r="E274" s="250" t="s">
        <v>1311</v>
      </c>
      <c r="F274" s="246">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6">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6">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6">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6">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6">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46">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6">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6">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6">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6">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6">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6">
        <f ca="1">+SUM(F274:Q274)</f>
        <v>0</v>
      </c>
      <c r="S274" s="246"/>
      <c r="T274" s="246">
        <f ca="1">+T275</f>
        <v>0</v>
      </c>
      <c r="U274" s="245">
        <f>+IF(E274="Débitos",1,2)</f>
        <v>1</v>
      </c>
      <c r="V274" s="350" t="str">
        <f>+VLOOKUP(A274,bd_lista!$A$3:$E$590,5,FALSE)</f>
        <v>Instituciones Descentralizadas</v>
      </c>
      <c r="W274" s="454" t="str">
        <f>+V274</f>
        <v>Instituciones Descentralizadas</v>
      </c>
      <c r="X274" s="245">
        <f>+VLOOKUP(A274,[2]Sheet1!$A$13:$D$744,4,FALSE)</f>
        <v>86</v>
      </c>
      <c r="Y274" s="245" t="str">
        <f>+VLOOKUP(X274,bd_lista!$A$3:$C$590,3,FALSE)</f>
        <v>Ministerio de Medio Ambiente y Agua</v>
      </c>
      <c r="Z274" s="306">
        <f>+X274</f>
        <v>86</v>
      </c>
      <c r="AA274" s="336" t="str">
        <f>+Y274</f>
        <v>Ministerio de Medio Ambiente y Agua</v>
      </c>
    </row>
    <row r="275" spans="1:27" ht="15" hidden="1" customHeight="1">
      <c r="A275" s="32">
        <v>311</v>
      </c>
      <c r="B275" s="453"/>
      <c r="C275" s="350" t="str">
        <f>+VLOOKUP(A275,bd_lista!$A$3:$C$590,3,FALSE)</f>
        <v>Autoridad de Fisc y Ctrol Soc de Agua Potable Saneam.Básico</v>
      </c>
      <c r="D275" s="457"/>
      <c r="E275" s="350" t="s">
        <v>1312</v>
      </c>
      <c r="F275" s="248">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8">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48">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48">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8">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8">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48">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8">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8">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8">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8">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8">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8">
        <f ca="1">+SUM(F275:Q275)</f>
        <v>0</v>
      </c>
      <c r="S275" s="248">
        <f ca="1">+R274+R275</f>
        <v>0</v>
      </c>
      <c r="T275" s="248">
        <f ca="1">+S275</f>
        <v>0</v>
      </c>
      <c r="U275" s="247">
        <f>+IF(E275="Débitos",1,2)</f>
        <v>2</v>
      </c>
      <c r="V275" s="350" t="str">
        <f>+VLOOKUP(A275,bd_lista!$A$3:$E$590,5,FALSE)</f>
        <v>Instituciones Descentralizadas</v>
      </c>
      <c r="W275" s="455"/>
      <c r="X275" s="245">
        <f>+VLOOKUP(A275,[2]Sheet1!$A$13:$D$744,4,FALSE)</f>
        <v>86</v>
      </c>
      <c r="Y275" s="245" t="str">
        <f>+VLOOKUP(X275,bd_lista!$A$3:$C$590,3,FALSE)</f>
        <v>Ministerio de Medio Ambiente y Agua</v>
      </c>
      <c r="Z275" s="304"/>
      <c r="AA275" s="338"/>
    </row>
    <row r="276" spans="1:27" customFormat="1" ht="15" customHeight="1">
      <c r="A276" s="255">
        <v>212</v>
      </c>
      <c r="B276" s="452">
        <f>+A276</f>
        <v>212</v>
      </c>
      <c r="C276" s="250" t="str">
        <f>+VLOOKUP(A276,bd_lista!$A$3:$C$590,3,FALSE)</f>
        <v>Instituto Nacional de Reforma Agraria</v>
      </c>
      <c r="D276" s="456" t="str">
        <f>+C276</f>
        <v>Instituto Nacional de Reforma Agraria</v>
      </c>
      <c r="E276" s="250" t="s">
        <v>1311</v>
      </c>
      <c r="F276" s="246">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46">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46">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6">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6">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6">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6">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6">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6">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6">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6">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6">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6">
        <f ca="1">+SUM(F276:Q276)</f>
        <v>0</v>
      </c>
      <c r="S276" s="246"/>
      <c r="T276" s="246">
        <f ca="1">+T277</f>
        <v>6355</v>
      </c>
      <c r="U276" s="245">
        <f>+IF(E276="Débitos",1,2)</f>
        <v>1</v>
      </c>
      <c r="V276" s="350" t="str">
        <f>+VLOOKUP(A276,bd_lista!$A$3:$E$590,5,FALSE)</f>
        <v>Instituciones Descentralizadas</v>
      </c>
      <c r="W276" s="454" t="str">
        <f>+V276</f>
        <v>Instituciones Descentralizadas</v>
      </c>
      <c r="X276" s="245">
        <f>+VLOOKUP(A276,[2]Sheet1!$A$13:$D$744,4,FALSE)</f>
        <v>47</v>
      </c>
      <c r="Y276" s="245" t="str">
        <f>+VLOOKUP(X276,bd_lista!$A$3:$C$590,3,FALSE)</f>
        <v>Ministerio de Desarrollo Rural y Tierras</v>
      </c>
      <c r="Z276" s="306">
        <f>+X276</f>
        <v>47</v>
      </c>
      <c r="AA276" s="336" t="str">
        <f>+Y276</f>
        <v>Ministerio de Desarrollo Rural y Tierras</v>
      </c>
    </row>
    <row r="277" spans="1:27" customFormat="1" ht="15" customHeight="1">
      <c r="A277" s="32">
        <v>212</v>
      </c>
      <c r="B277" s="453"/>
      <c r="C277" s="350" t="str">
        <f>+VLOOKUP(A277,bd_lista!$A$3:$C$590,3,FALSE)</f>
        <v>Instituto Nacional de Reforma Agraria</v>
      </c>
      <c r="D277" s="457"/>
      <c r="E277" s="350" t="s">
        <v>1312</v>
      </c>
      <c r="F277" s="248">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248">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6355</v>
      </c>
      <c r="H277" s="248">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248">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48">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8">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8">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8">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8">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8">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8">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8">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8">
        <f ca="1">+SUM(F277:Q277)</f>
        <v>6355</v>
      </c>
      <c r="S277" s="248">
        <f ca="1">+R276+R277</f>
        <v>6355</v>
      </c>
      <c r="T277" s="246">
        <f ca="1">+S277</f>
        <v>6355</v>
      </c>
      <c r="U277" s="245">
        <f>+IF(E277="Débitos",1,2)</f>
        <v>2</v>
      </c>
      <c r="V277" s="350" t="str">
        <f>+VLOOKUP(A277,bd_lista!$A$3:$E$590,5,FALSE)</f>
        <v>Instituciones Descentralizadas</v>
      </c>
      <c r="W277" s="455"/>
      <c r="X277" s="245">
        <f>+VLOOKUP(A277,[2]Sheet1!$A$13:$D$744,4,FALSE)</f>
        <v>47</v>
      </c>
      <c r="Y277" s="245" t="str">
        <f>+VLOOKUP(X277,bd_lista!$A$3:$C$590,3,FALSE)</f>
        <v>Ministerio de Desarrollo Rural y Tierras</v>
      </c>
      <c r="Z277" s="304"/>
      <c r="AA277" s="338"/>
    </row>
    <row r="278" spans="1:27" customFormat="1" ht="15" customHeight="1">
      <c r="A278" s="32">
        <v>680</v>
      </c>
      <c r="B278" s="452">
        <f>+A278</f>
        <v>680</v>
      </c>
      <c r="C278" s="250" t="str">
        <f>+VLOOKUP(A278,bd_lista!$A$3:$C$590,3,FALSE)</f>
        <v>Contraloria General del Estado</v>
      </c>
      <c r="D278" s="456" t="str">
        <f>+C278</f>
        <v>Contraloria General del Estado</v>
      </c>
      <c r="E278" s="250" t="s">
        <v>1311</v>
      </c>
      <c r="F278" s="246">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6">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6">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6">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6">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6">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6">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6">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6">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6">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6">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6">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6">
        <f ca="1">+SUM(F278:Q278)</f>
        <v>0</v>
      </c>
      <c r="S278" s="269"/>
      <c r="T278" s="246">
        <f ca="1">+T279</f>
        <v>4590.1900000000005</v>
      </c>
      <c r="U278" s="245">
        <f>+IF(E278="Débitos",1,2)</f>
        <v>1</v>
      </c>
      <c r="V278" s="350" t="str">
        <f>+VLOOKUP(A278,bd_lista!$A$3:$E$590,5,FALSE)</f>
        <v>Instituciones Descentralizadas</v>
      </c>
      <c r="W278" s="454" t="str">
        <f>+V278</f>
        <v>Instituciones Descentralizadas</v>
      </c>
      <c r="X278" s="245">
        <f>+VLOOKUP(A278,[2]Sheet1!$A$13:$D$744,4,FALSE)</f>
        <v>0</v>
      </c>
      <c r="Y278" s="245" t="e">
        <f>+VLOOKUP(X278,bd_lista!$A$3:$C$590,3,FALSE)</f>
        <v>#N/A</v>
      </c>
      <c r="Z278" s="306">
        <f>+X278</f>
        <v>0</v>
      </c>
      <c r="AA278" s="336" t="e">
        <f>+Y278</f>
        <v>#N/A</v>
      </c>
    </row>
    <row r="279" spans="1:27" customFormat="1" ht="15" customHeight="1">
      <c r="A279" s="32">
        <v>680</v>
      </c>
      <c r="B279" s="453"/>
      <c r="C279" s="350" t="str">
        <f>+VLOOKUP(A279,bd_lista!$A$3:$C$590,3,FALSE)</f>
        <v>Contraloria General del Estado</v>
      </c>
      <c r="D279" s="457"/>
      <c r="E279" s="350" t="s">
        <v>1312</v>
      </c>
      <c r="F279" s="248">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2790.19</v>
      </c>
      <c r="G279" s="248">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1800</v>
      </c>
      <c r="H279" s="248">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48">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48">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8">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248">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8">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48">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8">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8">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8">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8">
        <f ca="1">+SUM(F279:Q279)</f>
        <v>4590.1900000000005</v>
      </c>
      <c r="S279" s="268">
        <f ca="1">+R278+R279</f>
        <v>4590.1900000000005</v>
      </c>
      <c r="T279" s="246">
        <f ca="1">+S279</f>
        <v>4590.1900000000005</v>
      </c>
      <c r="U279" s="499">
        <f>+IF(E279="Débitos",1,2)</f>
        <v>2</v>
      </c>
      <c r="V279" s="350" t="str">
        <f>+VLOOKUP(A279,bd_lista!$A$3:$E$590,5,FALSE)</f>
        <v>Instituciones Descentralizadas</v>
      </c>
      <c r="W279" s="455"/>
      <c r="X279" s="245">
        <f>+VLOOKUP(A279,[2]Sheet1!$A$13:$D$744,4,FALSE)</f>
        <v>0</v>
      </c>
      <c r="Y279" s="245" t="e">
        <f>+VLOOKUP(X279,bd_lista!$A$3:$C$590,3,FALSE)</f>
        <v>#N/A</v>
      </c>
      <c r="Z279" s="304"/>
      <c r="AA279" s="338"/>
    </row>
    <row r="280" spans="1:27" customFormat="1" ht="15" hidden="1" customHeight="1">
      <c r="A280" s="32">
        <v>226</v>
      </c>
      <c r="B280" s="452">
        <f>+A280</f>
        <v>226</v>
      </c>
      <c r="C280" s="250" t="str">
        <f>+VLOOKUP(A280,bd_lista!$A$3:$C$590,3,FALSE)</f>
        <v>Servicio Estatal de Autonomías</v>
      </c>
      <c r="D280" s="456" t="str">
        <f>+C280</f>
        <v>Servicio Estatal de Autonomías</v>
      </c>
      <c r="E280" s="250" t="s">
        <v>1311</v>
      </c>
      <c r="F280" s="246">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6">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6">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6">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6">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6">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6">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6">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6">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6">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6">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6">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6">
        <f ca="1">+SUM(F280:Q280)</f>
        <v>0</v>
      </c>
      <c r="S280" s="246"/>
      <c r="T280" s="246">
        <f ca="1">+T281</f>
        <v>0</v>
      </c>
      <c r="U280" s="245">
        <f>+IF(E280="Débitos",1,2)</f>
        <v>1</v>
      </c>
      <c r="V280" s="350" t="str">
        <f>+VLOOKUP(A280,bd_lista!$A$3:$E$590,5,FALSE)</f>
        <v>Instituciones Descentralizadas</v>
      </c>
      <c r="W280" s="454" t="str">
        <f>+V280</f>
        <v>Instituciones Descentralizadas</v>
      </c>
      <c r="X280" s="245">
        <f>+VLOOKUP(A280,[2]Sheet1!$A$13:$D$744,4,FALSE)</f>
        <v>25</v>
      </c>
      <c r="Y280" s="245" t="str">
        <f>+VLOOKUP(X280,bd_lista!$A$3:$C$590,3,FALSE)</f>
        <v>Ministerio de la Presidencia</v>
      </c>
      <c r="Z280" s="306">
        <f>+X280</f>
        <v>25</v>
      </c>
      <c r="AA280" s="336" t="str">
        <f>+Y280</f>
        <v>Ministerio de la Presidencia</v>
      </c>
    </row>
    <row r="281" spans="1:27" customFormat="1" ht="15" hidden="1" customHeight="1">
      <c r="A281" s="32">
        <v>226</v>
      </c>
      <c r="B281" s="453"/>
      <c r="C281" s="350" t="str">
        <f>+VLOOKUP(A281,bd_lista!$A$3:$C$590,3,FALSE)</f>
        <v>Servicio Estatal de Autonomías</v>
      </c>
      <c r="D281" s="457"/>
      <c r="E281" s="250" t="s">
        <v>1312</v>
      </c>
      <c r="F281" s="246">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246">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6">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46">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6">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6">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46">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46">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6">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6">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6">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6">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6">
        <f ca="1">+SUM(F281:Q281)</f>
        <v>0</v>
      </c>
      <c r="S281" s="246">
        <f ca="1">+R280+R281</f>
        <v>0</v>
      </c>
      <c r="T281" s="246">
        <f ca="1">+S281</f>
        <v>0</v>
      </c>
      <c r="U281" s="245">
        <f>+IF(E281="Débitos",1,2)</f>
        <v>2</v>
      </c>
      <c r="V281" s="350" t="str">
        <f>+VLOOKUP(A281,bd_lista!$A$3:$E$590,5,FALSE)</f>
        <v>Instituciones Descentralizadas</v>
      </c>
      <c r="W281" s="455"/>
      <c r="X281" s="245">
        <f>+VLOOKUP(A281,[2]Sheet1!$A$13:$D$744,4,FALSE)</f>
        <v>25</v>
      </c>
      <c r="Y281" s="245" t="str">
        <f>+VLOOKUP(X281,bd_lista!$A$3:$C$590,3,FALSE)</f>
        <v>Ministerio de la Presidencia</v>
      </c>
      <c r="Z281" s="304"/>
      <c r="AA281" s="338"/>
    </row>
    <row r="282" spans="1:27" customFormat="1" ht="15" hidden="1" customHeight="1">
      <c r="A282" s="32">
        <v>210</v>
      </c>
      <c r="B282" s="452">
        <f>+A282</f>
        <v>210</v>
      </c>
      <c r="C282" s="250" t="str">
        <f>+VLOOKUP(A282,bd_lista!$A$3:$C$590,3,FALSE)</f>
        <v>Unidad de Análisis de Políticas Sociales y Económicas</v>
      </c>
      <c r="D282" s="456" t="str">
        <f>+C282</f>
        <v>Unidad de Análisis de Políticas Sociales y Económicas</v>
      </c>
      <c r="E282" s="250" t="s">
        <v>1311</v>
      </c>
      <c r="F282" s="246">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6">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6">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6">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6">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6">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6">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6">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6">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6">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6">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6">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6">
        <f ca="1">+SUM(F282:Q282)</f>
        <v>0</v>
      </c>
      <c r="S282" s="246"/>
      <c r="T282" s="246">
        <f ca="1">+T283</f>
        <v>0</v>
      </c>
      <c r="U282" s="245">
        <f>+IF(E282="Débitos",1,2)</f>
        <v>1</v>
      </c>
      <c r="V282" s="350" t="str">
        <f>+VLOOKUP(A282,bd_lista!$A$3:$E$590,5,FALSE)</f>
        <v>Instituciones Descentralizadas</v>
      </c>
      <c r="W282" s="454" t="str">
        <f>+V282</f>
        <v>Instituciones Descentralizadas</v>
      </c>
      <c r="X282" s="245">
        <f>+VLOOKUP(A282,[2]Sheet1!$A$13:$D$744,4,FALSE)</f>
        <v>66</v>
      </c>
      <c r="Y282" s="245" t="str">
        <f>+VLOOKUP(X282,bd_lista!$A$3:$C$590,3,FALSE)</f>
        <v>Ministerio de Planificación del Desarrollo</v>
      </c>
      <c r="Z282" s="306">
        <f>+X282</f>
        <v>66</v>
      </c>
      <c r="AA282" s="336" t="str">
        <f>+Y282</f>
        <v>Ministerio de Planificación del Desarrollo</v>
      </c>
    </row>
    <row r="283" spans="1:27" customFormat="1" ht="15" hidden="1" customHeight="1">
      <c r="A283" s="32">
        <v>210</v>
      </c>
      <c r="B283" s="453"/>
      <c r="C283" s="350" t="str">
        <f>+VLOOKUP(A283,bd_lista!$A$3:$C$590,3,FALSE)</f>
        <v>Unidad de Análisis de Políticas Sociales y Económicas</v>
      </c>
      <c r="D283" s="457"/>
      <c r="E283" s="350" t="s">
        <v>1312</v>
      </c>
      <c r="F283" s="248">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8">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48">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8">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48">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48">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8">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8">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8">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8">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8">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8">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8">
        <f ca="1">+SUM(F283:Q283)</f>
        <v>0</v>
      </c>
      <c r="S283" s="248">
        <f ca="1">+R282+R283</f>
        <v>0</v>
      </c>
      <c r="T283" s="248">
        <f ca="1">+S283</f>
        <v>0</v>
      </c>
      <c r="U283" s="247">
        <f>+IF(E283="Débitos",1,2)</f>
        <v>2</v>
      </c>
      <c r="V283" s="350" t="str">
        <f>+VLOOKUP(A283,bd_lista!$A$3:$E$590,5,FALSE)</f>
        <v>Instituciones Descentralizadas</v>
      </c>
      <c r="W283" s="455"/>
      <c r="X283" s="245">
        <f>+VLOOKUP(A283,[2]Sheet1!$A$13:$D$744,4,FALSE)</f>
        <v>66</v>
      </c>
      <c r="Y283" s="245" t="str">
        <f>+VLOOKUP(X283,bd_lista!$A$3:$C$590,3,FALSE)</f>
        <v>Ministerio de Planificación del Desarrollo</v>
      </c>
      <c r="Z283" s="304"/>
      <c r="AA283" s="338"/>
    </row>
    <row r="284" spans="1:27" customFormat="1" ht="15" customHeight="1">
      <c r="A284" s="32">
        <v>190</v>
      </c>
      <c r="B284" s="452">
        <f>+A284</f>
        <v>190</v>
      </c>
      <c r="C284" s="250" t="str">
        <f>+VLOOKUP(A284,bd_lista!$A$3:$C$590,3,FALSE)</f>
        <v>Autoridad Jurisdiccional Administrativa Minera</v>
      </c>
      <c r="D284" s="456" t="str">
        <f>+C284</f>
        <v>Autoridad Jurisdiccional Administrativa Minera</v>
      </c>
      <c r="E284" s="250" t="s">
        <v>1311</v>
      </c>
      <c r="F284" s="246">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6">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6">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6">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6">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6">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6">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6">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6">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6">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6">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6">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6">
        <f ca="1">+SUM(F284:Q284)</f>
        <v>0</v>
      </c>
      <c r="S284" s="246"/>
      <c r="T284" s="246">
        <f ca="1">+T285</f>
        <v>3524.06</v>
      </c>
      <c r="U284" s="245">
        <f>+IF(E284="Débitos",1,2)</f>
        <v>1</v>
      </c>
      <c r="V284" s="350" t="str">
        <f>+VLOOKUP(A284,bd_lista!$A$3:$E$590,5,FALSE)</f>
        <v>Instituciones Descentralizadas</v>
      </c>
      <c r="W284" s="454" t="str">
        <f>+V284</f>
        <v>Instituciones Descentralizadas</v>
      </c>
      <c r="X284" s="245">
        <f>+VLOOKUP(A284,[2]Sheet1!$A$13:$D$744,4,FALSE)</f>
        <v>76</v>
      </c>
      <c r="Y284" s="245" t="str">
        <f>+VLOOKUP(X284,bd_lista!$A$3:$C$590,3,FALSE)</f>
        <v>Ministerio de Minería y Metalurgia</v>
      </c>
      <c r="Z284" s="306">
        <f>+X284</f>
        <v>76</v>
      </c>
      <c r="AA284" s="336" t="str">
        <f>+Y284</f>
        <v>Ministerio de Minería y Metalurgia</v>
      </c>
    </row>
    <row r="285" spans="1:27" customFormat="1" ht="15" customHeight="1">
      <c r="A285" s="32">
        <v>190</v>
      </c>
      <c r="B285" s="453"/>
      <c r="C285" s="350" t="str">
        <f>+VLOOKUP(A285,bd_lista!$A$3:$C$590,3,FALSE)</f>
        <v>Autoridad Jurisdiccional Administrativa Minera</v>
      </c>
      <c r="D285" s="457"/>
      <c r="E285" s="497" t="s">
        <v>1312</v>
      </c>
      <c r="F285" s="246">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6">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3524.06</v>
      </c>
      <c r="H285" s="246">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46">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6">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6">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6">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6">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6">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6">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6">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6">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6">
        <f ca="1">+SUM(F285:Q285)</f>
        <v>3524.06</v>
      </c>
      <c r="S285" s="246">
        <f ca="1">+R284+R285</f>
        <v>3524.06</v>
      </c>
      <c r="T285" s="246">
        <f ca="1">+S285</f>
        <v>3524.06</v>
      </c>
      <c r="U285" s="245">
        <f>+IF(E285="Débitos",1,2)</f>
        <v>2</v>
      </c>
      <c r="V285" s="350" t="str">
        <f>+VLOOKUP(A285,bd_lista!$A$3:$E$590,5,FALSE)</f>
        <v>Instituciones Descentralizadas</v>
      </c>
      <c r="W285" s="455"/>
      <c r="X285" s="245">
        <f>+VLOOKUP(A285,[2]Sheet1!$A$13:$D$744,4,FALSE)</f>
        <v>76</v>
      </c>
      <c r="Y285" s="245" t="str">
        <f>+VLOOKUP(X285,bd_lista!$A$3:$C$590,3,FALSE)</f>
        <v>Ministerio de Minería y Metalurgia</v>
      </c>
      <c r="Z285" s="304"/>
      <c r="AA285" s="338"/>
    </row>
    <row r="286" spans="1:27" customFormat="1" ht="15" customHeight="1">
      <c r="A286" s="32">
        <v>292</v>
      </c>
      <c r="B286" s="452">
        <f>+A286</f>
        <v>292</v>
      </c>
      <c r="C286" s="250" t="str">
        <f>+VLOOKUP(A286,bd_lista!$A$3:$C$590,3,FALSE)</f>
        <v>Vías Bolivia</v>
      </c>
      <c r="D286" s="456" t="str">
        <f>+C286</f>
        <v>Vías Bolivia</v>
      </c>
      <c r="E286" s="250" t="s">
        <v>1311</v>
      </c>
      <c r="F286" s="246">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6">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6">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6">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6">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6">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6">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6">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6">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6">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6">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6">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6">
        <f ca="1">+SUM(F286:Q286)</f>
        <v>0</v>
      </c>
      <c r="S286" s="246"/>
      <c r="T286" s="246">
        <f ca="1">+T287</f>
        <v>3021</v>
      </c>
      <c r="U286" s="245">
        <f>+IF(E286="Débitos",1,2)</f>
        <v>1</v>
      </c>
      <c r="V286" s="350" t="str">
        <f>+VLOOKUP(A286,bd_lista!$A$3:$E$590,5,FALSE)</f>
        <v>Instituciones Descentralizadas</v>
      </c>
      <c r="W286" s="454" t="str">
        <f>+V286</f>
        <v>Instituciones Descentralizadas</v>
      </c>
      <c r="X286" s="245">
        <f>+VLOOKUP(A286,[2]Sheet1!$A$13:$D$744,4,FALSE)</f>
        <v>81</v>
      </c>
      <c r="Y286" s="245" t="str">
        <f>+VLOOKUP(X286,bd_lista!$A$3:$C$590,3,FALSE)</f>
        <v>Ministerio de Obras Públicas, Servicios y Vivienda</v>
      </c>
      <c r="Z286" s="306">
        <f>+X286</f>
        <v>81</v>
      </c>
      <c r="AA286" s="336" t="str">
        <f>+Y286</f>
        <v>Ministerio de Obras Públicas, Servicios y Vivienda</v>
      </c>
    </row>
    <row r="287" spans="1:27" customFormat="1" ht="15" customHeight="1">
      <c r="A287" s="32">
        <v>292</v>
      </c>
      <c r="B287" s="453"/>
      <c r="C287" s="350" t="str">
        <f>+VLOOKUP(A287,bd_lista!$A$3:$C$590,3,FALSE)</f>
        <v>Vías Bolivia</v>
      </c>
      <c r="D287" s="457"/>
      <c r="E287" s="350" t="s">
        <v>1312</v>
      </c>
      <c r="F287" s="248">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54</v>
      </c>
      <c r="G287" s="248">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2967</v>
      </c>
      <c r="H287" s="248">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48">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248">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48">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48">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8">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8">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8">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8">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8">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8">
        <f ca="1">+SUM(F287:Q287)</f>
        <v>3021</v>
      </c>
      <c r="S287" s="248">
        <f ca="1">+R286+R287</f>
        <v>3021</v>
      </c>
      <c r="T287" s="246">
        <f ca="1">+S287</f>
        <v>3021</v>
      </c>
      <c r="U287" s="499">
        <f>+IF(E287="Débitos",1,2)</f>
        <v>2</v>
      </c>
      <c r="V287" s="350" t="str">
        <f>+VLOOKUP(A287,bd_lista!$A$3:$E$590,5,FALSE)</f>
        <v>Instituciones Descentralizadas</v>
      </c>
      <c r="W287" s="455"/>
      <c r="X287" s="245">
        <f>+VLOOKUP(A287,[2]Sheet1!$A$13:$D$744,4,FALSE)</f>
        <v>81</v>
      </c>
      <c r="Y287" s="245" t="str">
        <f>+VLOOKUP(X287,bd_lista!$A$3:$C$590,3,FALSE)</f>
        <v>Ministerio de Obras Públicas, Servicios y Vivienda</v>
      </c>
      <c r="Z287" s="304"/>
      <c r="AA287" s="338"/>
    </row>
    <row r="288" spans="1:27" customFormat="1" ht="15" hidden="1" customHeight="1">
      <c r="A288" s="32">
        <v>244</v>
      </c>
      <c r="B288" s="452">
        <f>+A288</f>
        <v>244</v>
      </c>
      <c r="C288" s="250" t="str">
        <f>+VLOOKUP(A288,bd_lista!$A$3:$C$590,3,FALSE)</f>
        <v>Servicio Nacional de Aerofotogrametría</v>
      </c>
      <c r="D288" s="456" t="str">
        <f>+C288</f>
        <v>Servicio Nacional de Aerofotogrametría</v>
      </c>
      <c r="E288" s="250" t="s">
        <v>1311</v>
      </c>
      <c r="F288" s="246">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6">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6">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6">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6">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6">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6">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6">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6">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6">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6">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6">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6">
        <f ca="1">+SUM(F288:Q288)</f>
        <v>0</v>
      </c>
      <c r="S288" s="246"/>
      <c r="T288" s="246">
        <f ca="1">+T289</f>
        <v>0</v>
      </c>
      <c r="U288" s="245">
        <f>+IF(E288="Débitos",1,2)</f>
        <v>1</v>
      </c>
      <c r="V288" s="350" t="str">
        <f>+VLOOKUP(A288,bd_lista!$A$3:$E$590,5,FALSE)</f>
        <v>Instituciones Descentralizadas</v>
      </c>
      <c r="W288" s="454" t="str">
        <f>+V288</f>
        <v>Instituciones Descentralizadas</v>
      </c>
      <c r="X288" s="245">
        <f>+VLOOKUP(A288,[2]Sheet1!$A$13:$D$744,4,FALSE)</f>
        <v>20</v>
      </c>
      <c r="Y288" s="245" t="str">
        <f>+VLOOKUP(X288,bd_lista!$A$3:$C$590,3,FALSE)</f>
        <v>Ministerio de Defensa</v>
      </c>
      <c r="Z288" s="306">
        <f>+X288</f>
        <v>20</v>
      </c>
      <c r="AA288" s="307" t="str">
        <f>+Y288</f>
        <v>Ministerio de Defensa</v>
      </c>
    </row>
    <row r="289" spans="1:27" customFormat="1" ht="15" hidden="1" customHeight="1">
      <c r="A289" s="32">
        <v>244</v>
      </c>
      <c r="B289" s="453"/>
      <c r="C289" s="350" t="str">
        <f>+VLOOKUP(A289,bd_lista!$A$3:$C$590,3,FALSE)</f>
        <v>Servicio Nacional de Aerofotogrametría</v>
      </c>
      <c r="D289" s="457"/>
      <c r="E289" s="350" t="s">
        <v>1312</v>
      </c>
      <c r="F289" s="248">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8">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8">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48">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8">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8">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8">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8">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8">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8">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8">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8">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8">
        <f ca="1">+SUM(F289:Q289)</f>
        <v>0</v>
      </c>
      <c r="S289" s="248">
        <f ca="1">+R288+R289</f>
        <v>0</v>
      </c>
      <c r="T289" s="246">
        <f ca="1">+S289</f>
        <v>0</v>
      </c>
      <c r="U289" s="245">
        <f>+IF(E289="Débitos",1,2)</f>
        <v>2</v>
      </c>
      <c r="V289" s="350" t="str">
        <f>+VLOOKUP(A289,bd_lista!$A$3:$E$590,5,FALSE)</f>
        <v>Instituciones Descentralizadas</v>
      </c>
      <c r="W289" s="455"/>
      <c r="X289" s="245">
        <f>+VLOOKUP(A289,[2]Sheet1!$A$13:$D$744,4,FALSE)</f>
        <v>20</v>
      </c>
      <c r="Y289" s="245" t="str">
        <f>+VLOOKUP(X289,bd_lista!$A$3:$C$590,3,FALSE)</f>
        <v>Ministerio de Defensa</v>
      </c>
      <c r="Z289" s="304"/>
      <c r="AA289" s="305"/>
    </row>
    <row r="290" spans="1:27" customFormat="1" ht="15" hidden="1" customHeight="1">
      <c r="A290" s="32">
        <v>159</v>
      </c>
      <c r="B290" s="452">
        <f>+A290</f>
        <v>159</v>
      </c>
      <c r="C290" s="250" t="str">
        <f>+VLOOKUP(A290,bd_lista!$A$3:$C$590,3,FALSE)</f>
        <v>OficinaTécnica para el Fortalecimiento de la Empresa Pública</v>
      </c>
      <c r="D290" s="456" t="str">
        <f>+C290</f>
        <v>OficinaTécnica para el Fortalecimiento de la Empresa Pública</v>
      </c>
      <c r="E290" s="250" t="s">
        <v>1311</v>
      </c>
      <c r="F290" s="246">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6">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6">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6">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6">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6">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6">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6">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6">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6">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6">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6">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6">
        <f ca="1">+SUM(F290:Q290)</f>
        <v>0</v>
      </c>
      <c r="S290" s="246"/>
      <c r="T290" s="246">
        <f ca="1">+T291</f>
        <v>0</v>
      </c>
      <c r="U290" s="245">
        <f>+IF(E290="Débitos",1,2)</f>
        <v>1</v>
      </c>
      <c r="V290" s="350" t="str">
        <f>+VLOOKUP(A290,bd_lista!$A$3:$E$590,5,FALSE)</f>
        <v>Instituciones Descentralizadas</v>
      </c>
      <c r="W290" s="454" t="str">
        <f>+V290</f>
        <v>Instituciones Descentralizadas</v>
      </c>
      <c r="X290" s="245">
        <f>+VLOOKUP(A290,[2]Sheet1!$A$13:$D$744,4,FALSE)</f>
        <v>25</v>
      </c>
      <c r="Y290" s="245" t="str">
        <f>+VLOOKUP(X290,bd_lista!$A$3:$C$590,3,FALSE)</f>
        <v>Ministerio de la Presidencia</v>
      </c>
      <c r="Z290" s="306">
        <f>+X290</f>
        <v>25</v>
      </c>
      <c r="AA290" s="307" t="str">
        <f>+Y290</f>
        <v>Ministerio de la Presidencia</v>
      </c>
    </row>
    <row r="291" spans="1:27" customFormat="1" ht="15" hidden="1" customHeight="1">
      <c r="A291" s="32">
        <v>159</v>
      </c>
      <c r="B291" s="453"/>
      <c r="C291" s="350" t="str">
        <f>+VLOOKUP(A291,bd_lista!$A$3:$C$590,3,FALSE)</f>
        <v>OficinaTécnica para el Fortalecimiento de la Empresa Pública</v>
      </c>
      <c r="D291" s="457"/>
      <c r="E291" s="250" t="s">
        <v>1312</v>
      </c>
      <c r="F291" s="246">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6">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6">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6">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6">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6">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6">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6">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6">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6">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6">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6">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6">
        <f ca="1">+SUM(F291:Q291)</f>
        <v>0</v>
      </c>
      <c r="S291" s="246">
        <f ca="1">+R290+R291</f>
        <v>0</v>
      </c>
      <c r="T291" s="246">
        <f ca="1">+S291</f>
        <v>0</v>
      </c>
      <c r="U291" s="245">
        <f>+IF(E291="Débitos",1,2)</f>
        <v>2</v>
      </c>
      <c r="V291" s="350" t="str">
        <f>+VLOOKUP(A291,bd_lista!$A$3:$E$590,5,FALSE)</f>
        <v>Instituciones Descentralizadas</v>
      </c>
      <c r="W291" s="455"/>
      <c r="X291" s="245">
        <f>+VLOOKUP(A291,[2]Sheet1!$A$13:$D$744,4,FALSE)</f>
        <v>25</v>
      </c>
      <c r="Y291" s="245" t="str">
        <f>+VLOOKUP(X291,bd_lista!$A$3:$C$590,3,FALSE)</f>
        <v>Ministerio de la Presidencia</v>
      </c>
      <c r="Z291" s="304"/>
      <c r="AA291" s="305"/>
    </row>
    <row r="292" spans="1:27" customFormat="1" ht="15" customHeight="1">
      <c r="A292" s="32">
        <v>314</v>
      </c>
      <c r="B292" s="452">
        <f>+A292</f>
        <v>314</v>
      </c>
      <c r="C292" s="250" t="str">
        <f>+VLOOKUP(A292,bd_lista!$A$3:$C$590,3,FALSE)</f>
        <v>Autoridad de Fiscalización de Electricidad y Tecnología Nuclear</v>
      </c>
      <c r="D292" s="456" t="str">
        <f>+C292</f>
        <v>Autoridad de Fiscalización de Electricidad y Tecnología Nuclear</v>
      </c>
      <c r="E292" s="250" t="s">
        <v>1311</v>
      </c>
      <c r="F292" s="246">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6">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6">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6">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6">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46">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6">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6">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6">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6">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6">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6">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6">
        <f ca="1">+SUM(F292:Q292)</f>
        <v>0</v>
      </c>
      <c r="S292" s="246"/>
      <c r="T292" s="246">
        <f ca="1">+T293</f>
        <v>2758.69</v>
      </c>
      <c r="U292" s="245">
        <f>+IF(E292="Débitos",1,2)</f>
        <v>1</v>
      </c>
      <c r="V292" s="350" t="str">
        <f>+VLOOKUP(A292,bd_lista!$A$3:$E$590,5,FALSE)</f>
        <v>Instituciones Descentralizadas</v>
      </c>
      <c r="W292" s="454" t="str">
        <f>+V292</f>
        <v>Instituciones Descentralizadas</v>
      </c>
      <c r="X292" s="245">
        <v>78</v>
      </c>
      <c r="Y292" s="245" t="str">
        <f>+VLOOKUP(X292,bd_lista!$A$3:$C$590,3,FALSE)</f>
        <v>Ministerio de Hidrocarburos y Energías</v>
      </c>
      <c r="Z292" s="306">
        <f>+X292</f>
        <v>78</v>
      </c>
      <c r="AA292" s="307" t="str">
        <f>+Y292</f>
        <v>Ministerio de Hidrocarburos y Energías</v>
      </c>
    </row>
    <row r="293" spans="1:27" customFormat="1" ht="15" customHeight="1">
      <c r="A293" s="32">
        <v>314</v>
      </c>
      <c r="B293" s="453"/>
      <c r="C293" s="350" t="str">
        <f>+VLOOKUP(A293,bd_lista!$A$3:$C$590,3,FALSE)</f>
        <v>Autoridad de Fiscalización de Electricidad y Tecnología Nuclear</v>
      </c>
      <c r="D293" s="457"/>
      <c r="E293" s="350" t="s">
        <v>1312</v>
      </c>
      <c r="F293" s="248">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8">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2758.69</v>
      </c>
      <c r="H293" s="248">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6">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6">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46">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46">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46">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6">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6">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6">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6">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8">
        <f ca="1">+SUM(F293:Q293)</f>
        <v>2758.69</v>
      </c>
      <c r="S293" s="248">
        <f ca="1">+R292+R293</f>
        <v>2758.69</v>
      </c>
      <c r="T293" s="246">
        <f ca="1">+S293</f>
        <v>2758.69</v>
      </c>
      <c r="U293" s="245">
        <f>+IF(E293="Débitos",1,2)</f>
        <v>2</v>
      </c>
      <c r="V293" s="350" t="str">
        <f>+VLOOKUP(A293,bd_lista!$A$3:$E$590,5,FALSE)</f>
        <v>Instituciones Descentralizadas</v>
      </c>
      <c r="W293" s="455"/>
      <c r="X293" s="245">
        <v>78</v>
      </c>
      <c r="Y293" s="245" t="str">
        <f>+VLOOKUP(X293,bd_lista!$A$3:$C$590,3,FALSE)</f>
        <v>Ministerio de Hidrocarburos y Energías</v>
      </c>
      <c r="Z293" s="304"/>
      <c r="AA293" s="305"/>
    </row>
    <row r="294" spans="1:27" customFormat="1" ht="27" hidden="1" customHeight="1">
      <c r="A294" s="32">
        <v>243</v>
      </c>
      <c r="B294" s="452">
        <f>+A294</f>
        <v>243</v>
      </c>
      <c r="C294" s="250" t="str">
        <f>+VLOOKUP(A294,bd_lista!$A$3:$C$590,3,FALSE)</f>
        <v>Servicio Nacional de Hidrografía Naval</v>
      </c>
      <c r="D294" s="456" t="str">
        <f>+C294</f>
        <v>Servicio Nacional de Hidrografía Naval</v>
      </c>
      <c r="E294" s="250" t="s">
        <v>1311</v>
      </c>
      <c r="F294" s="246">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6">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6">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6">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6">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6">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6">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6">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6">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6">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6">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6">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6">
        <f ca="1">+SUM(F294:Q294)</f>
        <v>0</v>
      </c>
      <c r="S294" s="246"/>
      <c r="T294" s="246">
        <f ca="1">+T295</f>
        <v>0</v>
      </c>
      <c r="U294" s="245">
        <f>+IF(E294="Débitos",1,2)</f>
        <v>1</v>
      </c>
      <c r="V294" s="350" t="str">
        <f>+VLOOKUP(A294,bd_lista!$A$3:$E$590,5,FALSE)</f>
        <v>Instituciones Descentralizadas</v>
      </c>
      <c r="W294" s="454" t="str">
        <f>+V294</f>
        <v>Instituciones Descentralizadas</v>
      </c>
      <c r="X294" s="245">
        <f>+VLOOKUP(A294,[2]Sheet1!$A$13:$D$744,4,FALSE)</f>
        <v>20</v>
      </c>
      <c r="Y294" s="245" t="str">
        <f>+VLOOKUP(X294,bd_lista!$A$3:$C$590,3,FALSE)</f>
        <v>Ministerio de Defensa</v>
      </c>
      <c r="Z294" s="306">
        <f>+X294</f>
        <v>20</v>
      </c>
      <c r="AA294" s="307" t="str">
        <f>+Y294</f>
        <v>Ministerio de Defensa</v>
      </c>
    </row>
    <row r="295" spans="1:27" customFormat="1" ht="15" hidden="1" customHeight="1">
      <c r="A295" s="32">
        <v>243</v>
      </c>
      <c r="B295" s="453"/>
      <c r="C295" s="350" t="str">
        <f>+VLOOKUP(A295,bd_lista!$A$3:$C$590,3,FALSE)</f>
        <v>Servicio Nacional de Hidrografía Naval</v>
      </c>
      <c r="D295" s="457"/>
      <c r="E295" s="250" t="s">
        <v>1312</v>
      </c>
      <c r="F295" s="246">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6">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6">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6">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6">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6">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6">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6">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6">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6">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6">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6">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6">
        <f ca="1">+SUM(F295:Q295)</f>
        <v>0</v>
      </c>
      <c r="S295" s="246">
        <f ca="1">+R294+R295</f>
        <v>0</v>
      </c>
      <c r="T295" s="246">
        <f ca="1">+S295</f>
        <v>0</v>
      </c>
      <c r="U295" s="245">
        <f>+IF(E295="Débitos",1,2)</f>
        <v>2</v>
      </c>
      <c r="V295" s="350" t="str">
        <f>+VLOOKUP(A295,bd_lista!$A$3:$E$590,5,FALSE)</f>
        <v>Instituciones Descentralizadas</v>
      </c>
      <c r="W295" s="455"/>
      <c r="X295" s="245">
        <f>+VLOOKUP(A295,[2]Sheet1!$A$13:$D$744,4,FALSE)</f>
        <v>20</v>
      </c>
      <c r="Y295" s="245" t="str">
        <f>+VLOOKUP(X295,bd_lista!$A$3:$C$590,3,FALSE)</f>
        <v>Ministerio de Defensa</v>
      </c>
      <c r="Z295" s="304"/>
      <c r="AA295" s="305"/>
    </row>
    <row r="296" spans="1:27" customFormat="1" ht="15" hidden="1" customHeight="1">
      <c r="A296" s="32">
        <v>157</v>
      </c>
      <c r="B296" s="452">
        <f>+A296</f>
        <v>157</v>
      </c>
      <c r="C296" s="250" t="str">
        <f>+VLOOKUP(A296,bd_lista!$A$3:$C$590,3,FALSE)</f>
        <v>Servicio para la Prevención de la Tortura</v>
      </c>
      <c r="D296" s="456" t="str">
        <f>+C296</f>
        <v>Servicio para la Prevención de la Tortura</v>
      </c>
      <c r="E296" s="250" t="s">
        <v>1311</v>
      </c>
      <c r="F296" s="246">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6">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6">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6">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6">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6">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6">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6">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6">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6">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6">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6">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6">
        <f ca="1">+SUM(F296:Q296)</f>
        <v>0</v>
      </c>
      <c r="S296" s="246"/>
      <c r="T296" s="246">
        <f ca="1">+T297</f>
        <v>0</v>
      </c>
      <c r="U296" s="245">
        <f>+IF(E296="Débitos",1,2)</f>
        <v>1</v>
      </c>
      <c r="V296" s="350" t="str">
        <f>+VLOOKUP(A296,bd_lista!$A$3:$E$590,5,FALSE)</f>
        <v>Instituciones Descentralizadas</v>
      </c>
      <c r="W296" s="454" t="str">
        <f>+V296</f>
        <v>Instituciones Descentralizadas</v>
      </c>
      <c r="X296" s="245">
        <f>+VLOOKUP(A296,[2]Sheet1!$A$13:$D$744,4,FALSE)</f>
        <v>30</v>
      </c>
      <c r="Y296" s="245" t="str">
        <f>+VLOOKUP(X296,bd_lista!$A$3:$C$590,3,FALSE)</f>
        <v>Ministerio de Justicia y Transparencia Institucional</v>
      </c>
      <c r="Z296" s="306">
        <f>+X296</f>
        <v>30</v>
      </c>
      <c r="AA296" s="307" t="str">
        <f>+Y296</f>
        <v>Ministerio de Justicia y Transparencia Institucional</v>
      </c>
    </row>
    <row r="297" spans="1:27" customFormat="1" ht="15" hidden="1" customHeight="1">
      <c r="A297" s="32">
        <v>157</v>
      </c>
      <c r="B297" s="453"/>
      <c r="C297" s="350" t="str">
        <f>+VLOOKUP(A297,bd_lista!$A$3:$C$590,3,FALSE)</f>
        <v>Servicio para la Prevención de la Tortura</v>
      </c>
      <c r="D297" s="457"/>
      <c r="E297" s="250" t="s">
        <v>1312</v>
      </c>
      <c r="F297" s="246">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246">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46">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6">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6">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6">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6">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6">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6">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6">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6">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6">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6">
        <f ca="1">+SUM(F297:Q297)</f>
        <v>0</v>
      </c>
      <c r="S297" s="246">
        <f ca="1">+R296+R297</f>
        <v>0</v>
      </c>
      <c r="T297" s="246">
        <f ca="1">+S297</f>
        <v>0</v>
      </c>
      <c r="U297" s="245">
        <f>+IF(E297="Débitos",1,2)</f>
        <v>2</v>
      </c>
      <c r="V297" s="350" t="str">
        <f>+VLOOKUP(A297,bd_lista!$A$3:$E$590,5,FALSE)</f>
        <v>Instituciones Descentralizadas</v>
      </c>
      <c r="W297" s="455"/>
      <c r="X297" s="245">
        <f>+VLOOKUP(A297,[2]Sheet1!$A$13:$D$744,4,FALSE)</f>
        <v>30</v>
      </c>
      <c r="Y297" s="245" t="str">
        <f>+VLOOKUP(X297,bd_lista!$A$3:$C$590,3,FALSE)</f>
        <v>Ministerio de Justicia y Transparencia Institucional</v>
      </c>
      <c r="Z297" s="304"/>
      <c r="AA297" s="305"/>
    </row>
    <row r="298" spans="1:27" customFormat="1" ht="15" customHeight="1">
      <c r="A298" s="32">
        <v>251</v>
      </c>
      <c r="B298" s="452">
        <f>+A298</f>
        <v>251</v>
      </c>
      <c r="C298" s="250" t="str">
        <f>+VLOOKUP(A298,bd_lista!$A$3:$C$590,3,FALSE)</f>
        <v>Instituto Nacional de Salud Ocupacional</v>
      </c>
      <c r="D298" s="456" t="str">
        <f>+C298</f>
        <v>Instituto Nacional de Salud Ocupacional</v>
      </c>
      <c r="E298" s="250" t="s">
        <v>1311</v>
      </c>
      <c r="F298" s="246">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6">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6">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6">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6">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6">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6">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6">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6">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6">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6">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6">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6">
        <f ca="1">+SUM(F298:Q298)</f>
        <v>0</v>
      </c>
      <c r="S298" s="246"/>
      <c r="T298" s="246">
        <f ca="1">+T299</f>
        <v>2752</v>
      </c>
      <c r="U298" s="245">
        <f>+IF(E298="Débitos",1,2)</f>
        <v>1</v>
      </c>
      <c r="V298" s="350" t="str">
        <f>+VLOOKUP(A298,bd_lista!$A$3:$E$590,5,FALSE)</f>
        <v>Instituciones Descentralizadas</v>
      </c>
      <c r="W298" s="454" t="str">
        <f>+V298</f>
        <v>Instituciones Descentralizadas</v>
      </c>
      <c r="X298" s="245">
        <f>+VLOOKUP(A298,[2]Sheet1!$A$13:$D$744,4,FALSE)</f>
        <v>46</v>
      </c>
      <c r="Y298" s="245" t="str">
        <f>+VLOOKUP(X298,bd_lista!$A$3:$C$590,3,FALSE)</f>
        <v>Ministerio de Salud y Deportes</v>
      </c>
      <c r="Z298" s="306">
        <f>+X298</f>
        <v>46</v>
      </c>
      <c r="AA298" s="336" t="str">
        <f>+Y298</f>
        <v>Ministerio de Salud y Deportes</v>
      </c>
    </row>
    <row r="299" spans="1:27" customFormat="1" ht="15" customHeight="1">
      <c r="A299" s="32">
        <v>251</v>
      </c>
      <c r="B299" s="453"/>
      <c r="C299" s="350" t="str">
        <f>+VLOOKUP(A299,bd_lista!$A$3:$C$590,3,FALSE)</f>
        <v>Instituto Nacional de Salud Ocupacional</v>
      </c>
      <c r="D299" s="457"/>
      <c r="E299" s="350" t="s">
        <v>1312</v>
      </c>
      <c r="F299" s="248">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2482</v>
      </c>
      <c r="G299" s="248">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270</v>
      </c>
      <c r="H299" s="248">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248">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8">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48">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8">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8">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8">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8">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8">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8">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8">
        <f ca="1">+SUM(F299:Q299)</f>
        <v>2752</v>
      </c>
      <c r="S299" s="248">
        <f ca="1">+R298+R299</f>
        <v>2752</v>
      </c>
      <c r="T299" s="246">
        <f ca="1">+S299</f>
        <v>2752</v>
      </c>
      <c r="U299" s="245">
        <f>+IF(E299="Débitos",1,2)</f>
        <v>2</v>
      </c>
      <c r="V299" s="350" t="str">
        <f>+VLOOKUP(A299,bd_lista!$A$3:$E$590,5,FALSE)</f>
        <v>Instituciones Descentralizadas</v>
      </c>
      <c r="W299" s="455"/>
      <c r="X299" s="245">
        <f>+VLOOKUP(A299,[2]Sheet1!$A$13:$D$744,4,FALSE)</f>
        <v>46</v>
      </c>
      <c r="Y299" s="245" t="str">
        <f>+VLOOKUP(X299,bd_lista!$A$3:$C$590,3,FALSE)</f>
        <v>Ministerio de Salud y Deportes</v>
      </c>
      <c r="Z299" s="304"/>
      <c r="AA299" s="338"/>
    </row>
    <row r="300" spans="1:27" customFormat="1" ht="15" hidden="1" customHeight="1">
      <c r="A300" s="32">
        <v>154</v>
      </c>
      <c r="B300" s="452">
        <f>+A300</f>
        <v>154</v>
      </c>
      <c r="C300" s="250" t="str">
        <f>+VLOOKUP(A300,bd_lista!$A$3:$C$590,3,FALSE)</f>
        <v>Museo Nacional de Historia Natural</v>
      </c>
      <c r="D300" s="456" t="str">
        <f>+C300</f>
        <v>Museo Nacional de Historia Natural</v>
      </c>
      <c r="E300" s="250" t="s">
        <v>1311</v>
      </c>
      <c r="F300" s="246">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6">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6">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46">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46">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46">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6">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6">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6">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6">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6">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6">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6">
        <f ca="1">+SUM(F300:Q300)</f>
        <v>0</v>
      </c>
      <c r="S300" s="246"/>
      <c r="T300" s="246">
        <f ca="1">+T301</f>
        <v>0</v>
      </c>
      <c r="U300" s="245">
        <f>+IF(E300="Débitos",1,2)</f>
        <v>1</v>
      </c>
      <c r="V300" s="350" t="str">
        <f>+VLOOKUP(A300,bd_lista!$A$3:$E$590,5,FALSE)</f>
        <v>Instituciones Descentralizadas</v>
      </c>
      <c r="W300" s="454" t="str">
        <f>+V300</f>
        <v>Instituciones Descentralizadas</v>
      </c>
      <c r="X300" s="245">
        <f>+VLOOKUP(A300,[2]Sheet1!$A$13:$D$744,4,FALSE)</f>
        <v>86</v>
      </c>
      <c r="Y300" s="245" t="str">
        <f>+VLOOKUP(X300,bd_lista!$A$3:$C$590,3,FALSE)</f>
        <v>Ministerio de Medio Ambiente y Agua</v>
      </c>
      <c r="Z300" s="306">
        <f>+X300</f>
        <v>86</v>
      </c>
      <c r="AA300" s="307" t="str">
        <f>+Y300</f>
        <v>Ministerio de Medio Ambiente y Agua</v>
      </c>
    </row>
    <row r="301" spans="1:27" customFormat="1" ht="15" hidden="1" customHeight="1">
      <c r="A301" s="32">
        <v>154</v>
      </c>
      <c r="B301" s="453"/>
      <c r="C301" s="350" t="str">
        <f>+VLOOKUP(A301,bd_lista!$A$3:$C$590,3,FALSE)</f>
        <v>Museo Nacional de Historia Natural</v>
      </c>
      <c r="D301" s="457"/>
      <c r="E301" s="250" t="s">
        <v>1312</v>
      </c>
      <c r="F301" s="246">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6">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6">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46">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46">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46">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6">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6">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6">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6">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6">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6">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6">
        <f ca="1">+SUM(F301:Q301)</f>
        <v>0</v>
      </c>
      <c r="S301" s="246">
        <f ca="1">+R300+R301</f>
        <v>0</v>
      </c>
      <c r="T301" s="246">
        <f ca="1">+S301</f>
        <v>0</v>
      </c>
      <c r="U301" s="245">
        <f>+IF(E301="Débitos",1,2)</f>
        <v>2</v>
      </c>
      <c r="V301" s="350" t="str">
        <f>+VLOOKUP(A301,bd_lista!$A$3:$E$590,5,FALSE)</f>
        <v>Instituciones Descentralizadas</v>
      </c>
      <c r="W301" s="455"/>
      <c r="X301" s="245">
        <f>+VLOOKUP(A301,[2]Sheet1!$A$13:$D$744,4,FALSE)</f>
        <v>86</v>
      </c>
      <c r="Y301" s="245" t="str">
        <f>+VLOOKUP(X301,bd_lista!$A$3:$C$590,3,FALSE)</f>
        <v>Ministerio de Medio Ambiente y Agua</v>
      </c>
      <c r="Z301" s="304"/>
      <c r="AA301" s="305"/>
    </row>
    <row r="302" spans="1:27" customFormat="1" ht="15" customHeight="1">
      <c r="A302" s="32">
        <v>153</v>
      </c>
      <c r="B302" s="452">
        <f>+A302</f>
        <v>153</v>
      </c>
      <c r="C302" s="250" t="str">
        <f>+VLOOKUP(A302,bd_lista!$A$3:$C$590,3,FALSE)</f>
        <v>Observatorio Plurinacional de la Calidad  Educativa</v>
      </c>
      <c r="D302" s="456" t="str">
        <f>+C302</f>
        <v>Observatorio Plurinacional de la Calidad  Educativa</v>
      </c>
      <c r="E302" s="497" t="s">
        <v>1311</v>
      </c>
      <c r="F302" s="246">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6">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6">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6">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6">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6">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6">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6">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6">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6">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6">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6">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6">
        <f ca="1">+SUM(F302:Q302)</f>
        <v>0</v>
      </c>
      <c r="S302" s="246"/>
      <c r="T302" s="246">
        <f ca="1">+T303</f>
        <v>2058.56</v>
      </c>
      <c r="U302" s="245">
        <f>+IF(E302="Débitos",1,2)</f>
        <v>1</v>
      </c>
      <c r="V302" s="350" t="str">
        <f>+VLOOKUP(A302,bd_lista!$A$3:$E$590,5,FALSE)</f>
        <v>Instituciones Descentralizadas</v>
      </c>
      <c r="W302" s="454" t="str">
        <f>+V302</f>
        <v>Instituciones Descentralizadas</v>
      </c>
      <c r="X302" s="245">
        <f>+VLOOKUP(A302,[2]Sheet1!$A$13:$D$744,4,FALSE)</f>
        <v>16</v>
      </c>
      <c r="Y302" s="245" t="str">
        <f>+VLOOKUP(X302,bd_lista!$A$3:$C$590,3,FALSE)</f>
        <v>Ministerio de Educación</v>
      </c>
      <c r="Z302" s="306">
        <f>+X302</f>
        <v>16</v>
      </c>
      <c r="AA302" s="336" t="str">
        <f>+Y302</f>
        <v>Ministerio de Educación</v>
      </c>
    </row>
    <row r="303" spans="1:27" customFormat="1" ht="15" customHeight="1">
      <c r="A303" s="32">
        <v>153</v>
      </c>
      <c r="B303" s="453"/>
      <c r="C303" s="350" t="str">
        <f>+VLOOKUP(A303,bd_lista!$A$3:$C$590,3,FALSE)</f>
        <v>Observatorio Plurinacional de la Calidad  Educativa</v>
      </c>
      <c r="D303" s="457"/>
      <c r="E303" s="350" t="s">
        <v>1312</v>
      </c>
      <c r="F303" s="248">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8">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2058.56</v>
      </c>
      <c r="H303" s="248">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248">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48">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48">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48">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8">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8">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8">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8">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8">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8">
        <f ca="1">+SUM(F303:Q303)</f>
        <v>2058.56</v>
      </c>
      <c r="S303" s="248">
        <f ca="1">+R302+R303</f>
        <v>2058.56</v>
      </c>
      <c r="T303" s="246">
        <f ca="1">+S303</f>
        <v>2058.56</v>
      </c>
      <c r="U303" s="499">
        <f>+IF(E303="Débitos",1,2)</f>
        <v>2</v>
      </c>
      <c r="V303" s="350" t="str">
        <f>+VLOOKUP(A303,bd_lista!$A$3:$E$590,5,FALSE)</f>
        <v>Instituciones Descentralizadas</v>
      </c>
      <c r="W303" s="455"/>
      <c r="X303" s="245">
        <f>+VLOOKUP(A303,[2]Sheet1!$A$13:$D$744,4,FALSE)</f>
        <v>16</v>
      </c>
      <c r="Y303" s="245" t="str">
        <f>+VLOOKUP(X303,bd_lista!$A$3:$C$590,3,FALSE)</f>
        <v>Ministerio de Educación</v>
      </c>
      <c r="Z303" s="304"/>
      <c r="AA303" s="338"/>
    </row>
    <row r="304" spans="1:27" customFormat="1" ht="15" hidden="1" customHeight="1">
      <c r="A304" s="32">
        <v>200</v>
      </c>
      <c r="B304" s="452">
        <f>+A304</f>
        <v>200</v>
      </c>
      <c r="C304" s="250" t="str">
        <f>+VLOOKUP(A304,bd_lista!$A$3:$C$590,3,FALSE)</f>
        <v>Registro Único para la Administración Tributaria Municipal</v>
      </c>
      <c r="D304" s="456" t="str">
        <f>+C304</f>
        <v>Registro Único para la Administración Tributaria Municipal</v>
      </c>
      <c r="E304" s="250" t="s">
        <v>1311</v>
      </c>
      <c r="F304" s="246">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6">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6">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46">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46">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46">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46">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46">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6">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6">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6">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6">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6">
        <f ca="1">+SUM(F304:Q304)</f>
        <v>0</v>
      </c>
      <c r="S304" s="246"/>
      <c r="T304" s="246">
        <f ca="1">+T305</f>
        <v>0</v>
      </c>
      <c r="U304" s="245">
        <f>+IF(E304="Débitos",1,2)</f>
        <v>1</v>
      </c>
      <c r="V304" s="350" t="str">
        <f>+VLOOKUP(A304,bd_lista!$A$3:$E$590,5,FALSE)</f>
        <v>Instituciones Descentralizadas</v>
      </c>
      <c r="W304" s="454" t="str">
        <f>+V304</f>
        <v>Instituciones Descentralizadas</v>
      </c>
      <c r="X304" s="245">
        <f>+VLOOKUP(A304,[2]Sheet1!$A$13:$D$744,4,FALSE)</f>
        <v>35</v>
      </c>
      <c r="Y304" s="245" t="str">
        <f>+VLOOKUP(X304,bd_lista!$A$3:$C$590,3,FALSE)</f>
        <v>Ministerio de Economía y Finanzas Públicas</v>
      </c>
      <c r="Z304" s="306">
        <f>+X304</f>
        <v>35</v>
      </c>
      <c r="AA304" s="336" t="str">
        <f>+Y304</f>
        <v>Ministerio de Economía y Finanzas Públicas</v>
      </c>
    </row>
    <row r="305" spans="1:27" customFormat="1" ht="15" hidden="1" customHeight="1">
      <c r="A305" s="32">
        <v>200</v>
      </c>
      <c r="B305" s="453"/>
      <c r="C305" s="350" t="str">
        <f>+VLOOKUP(A305,bd_lista!$A$3:$C$590,3,FALSE)</f>
        <v>Registro Único para la Administración Tributaria Municipal</v>
      </c>
      <c r="D305" s="457"/>
      <c r="E305" s="350" t="s">
        <v>1312</v>
      </c>
      <c r="F305" s="248">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8">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8">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46">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46">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46">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6">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46">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6">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6">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6">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6">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8">
        <f ca="1">+SUM(F305:Q305)</f>
        <v>0</v>
      </c>
      <c r="S305" s="248">
        <f ca="1">+R304+R305</f>
        <v>0</v>
      </c>
      <c r="T305" s="246">
        <f ca="1">+S305</f>
        <v>0</v>
      </c>
      <c r="U305" s="245">
        <f>+IF(E305="Débitos",1,2)</f>
        <v>2</v>
      </c>
      <c r="V305" s="350" t="str">
        <f>+VLOOKUP(A305,bd_lista!$A$3:$E$590,5,FALSE)</f>
        <v>Instituciones Descentralizadas</v>
      </c>
      <c r="W305" s="455"/>
      <c r="X305" s="245">
        <f>+VLOOKUP(A305,[2]Sheet1!$A$13:$D$744,4,FALSE)</f>
        <v>35</v>
      </c>
      <c r="Y305" s="245" t="str">
        <f>+VLOOKUP(X305,bd_lista!$A$3:$C$590,3,FALSE)</f>
        <v>Ministerio de Economía y Finanzas Públicas</v>
      </c>
      <c r="Z305" s="304"/>
      <c r="AA305" s="338"/>
    </row>
    <row r="306" spans="1:27" customFormat="1" ht="15" hidden="1" customHeight="1">
      <c r="A306" s="32">
        <v>112</v>
      </c>
      <c r="B306" s="452">
        <f>+A306</f>
        <v>112</v>
      </c>
      <c r="C306" s="250" t="str">
        <f>+VLOOKUP(A306,bd_lista!$A$3:$C$590,3,FALSE)</f>
        <v>Comité Nacional de la Persona con Discapacidad</v>
      </c>
      <c r="D306" s="456" t="str">
        <f>+C306</f>
        <v>Comité Nacional de la Persona con Discapacidad</v>
      </c>
      <c r="E306" s="250" t="s">
        <v>1311</v>
      </c>
      <c r="F306" s="246">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6">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6">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6">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6">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6">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6">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6">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6">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6">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6">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6">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6">
        <f ca="1">+SUM(F306:Q306)</f>
        <v>0</v>
      </c>
      <c r="S306" s="246"/>
      <c r="T306" s="246">
        <f ca="1">+T307</f>
        <v>0</v>
      </c>
      <c r="U306" s="245">
        <f>+IF(E306="Débitos",1,2)</f>
        <v>1</v>
      </c>
      <c r="V306" s="350" t="str">
        <f>+VLOOKUP(A306,bd_lista!$A$3:$E$590,5,FALSE)</f>
        <v>Instituciones Descentralizadas</v>
      </c>
      <c r="W306" s="454" t="str">
        <f>+V306</f>
        <v>Instituciones Descentralizadas</v>
      </c>
      <c r="X306" s="245">
        <f>+VLOOKUP(A306,[2]Sheet1!$A$13:$D$744,4,FALSE)</f>
        <v>30</v>
      </c>
      <c r="Y306" s="245" t="str">
        <f>+VLOOKUP(X306,bd_lista!$A$3:$C$590,3,FALSE)</f>
        <v>Ministerio de Justicia y Transparencia Institucional</v>
      </c>
      <c r="Z306" s="306">
        <f>+X306</f>
        <v>30</v>
      </c>
      <c r="AA306" s="307" t="str">
        <f>+Y306</f>
        <v>Ministerio de Justicia y Transparencia Institucional</v>
      </c>
    </row>
    <row r="307" spans="1:27" customFormat="1" ht="15" hidden="1" customHeight="1">
      <c r="A307" s="32">
        <v>112</v>
      </c>
      <c r="B307" s="453"/>
      <c r="C307" s="350" t="str">
        <f>+VLOOKUP(A307,bd_lista!$A$3:$C$590,3,FALSE)</f>
        <v>Comité Nacional de la Persona con Discapacidad</v>
      </c>
      <c r="D307" s="457"/>
      <c r="E307" s="250" t="s">
        <v>1312</v>
      </c>
      <c r="F307" s="246">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6">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6">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6">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6">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6">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6">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6">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6">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6">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6">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6">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6">
        <f ca="1">+SUM(F307:Q307)</f>
        <v>0</v>
      </c>
      <c r="S307" s="246">
        <f ca="1">+R306+R307</f>
        <v>0</v>
      </c>
      <c r="T307" s="246">
        <f ca="1">+S307</f>
        <v>0</v>
      </c>
      <c r="U307" s="245">
        <f>+IF(E307="Débitos",1,2)</f>
        <v>2</v>
      </c>
      <c r="V307" s="350" t="str">
        <f>+VLOOKUP(A307,bd_lista!$A$3:$E$590,5,FALSE)</f>
        <v>Instituciones Descentralizadas</v>
      </c>
      <c r="W307" s="455"/>
      <c r="X307" s="245">
        <f>+VLOOKUP(A307,[2]Sheet1!$A$13:$D$744,4,FALSE)</f>
        <v>30</v>
      </c>
      <c r="Y307" s="245" t="str">
        <f>+VLOOKUP(X307,bd_lista!$A$3:$C$590,3,FALSE)</f>
        <v>Ministerio de Justicia y Transparencia Institucional</v>
      </c>
      <c r="Z307" s="304"/>
      <c r="AA307" s="305"/>
    </row>
    <row r="308" spans="1:27" customFormat="1" ht="15" hidden="1" customHeight="1">
      <c r="A308" s="32">
        <v>111</v>
      </c>
      <c r="B308" s="452">
        <f>+A308</f>
        <v>111</v>
      </c>
      <c r="C308" s="250" t="str">
        <f>+VLOOKUP(A308,bd_lista!$A$3:$C$590,3,FALSE)</f>
        <v>Instituto Boliviano de la Ceguera</v>
      </c>
      <c r="D308" s="456" t="str">
        <f>+C308</f>
        <v>Instituto Boliviano de la Ceguera</v>
      </c>
      <c r="E308" s="250" t="s">
        <v>1311</v>
      </c>
      <c r="F308" s="246">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6">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6">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6">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6">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6">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6">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6">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6">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6">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6">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6">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6">
        <f ca="1">+SUM(F308:Q308)</f>
        <v>0</v>
      </c>
      <c r="S308" s="246"/>
      <c r="T308" s="246">
        <f ca="1">+T309</f>
        <v>0</v>
      </c>
      <c r="U308" s="245">
        <f>+IF(E308="Débitos",1,2)</f>
        <v>1</v>
      </c>
      <c r="V308" s="350" t="str">
        <f>+VLOOKUP(A308,bd_lista!$A$3:$E$590,5,FALSE)</f>
        <v>Instituciones Descentralizadas</v>
      </c>
      <c r="W308" s="454" t="str">
        <f>+V308</f>
        <v>Instituciones Descentralizadas</v>
      </c>
      <c r="X308" s="245">
        <f>+VLOOKUP(A308,[2]Sheet1!$A$13:$D$744,4,FALSE)</f>
        <v>46</v>
      </c>
      <c r="Y308" s="245" t="str">
        <f>+VLOOKUP(X308,bd_lista!$A$3:$C$590,3,FALSE)</f>
        <v>Ministerio de Salud y Deportes</v>
      </c>
      <c r="Z308" s="306">
        <f>+X308</f>
        <v>46</v>
      </c>
      <c r="AA308" s="307" t="str">
        <f>+Y308</f>
        <v>Ministerio de Salud y Deportes</v>
      </c>
    </row>
    <row r="309" spans="1:27" customFormat="1" ht="15" hidden="1" customHeight="1">
      <c r="A309" s="32">
        <v>111</v>
      </c>
      <c r="B309" s="453"/>
      <c r="C309" s="350" t="str">
        <f>+VLOOKUP(A309,bd_lista!$A$3:$C$590,3,FALSE)</f>
        <v>Instituto Boliviano de la Ceguera</v>
      </c>
      <c r="D309" s="457"/>
      <c r="E309" s="250" t="s">
        <v>1312</v>
      </c>
      <c r="F309" s="246">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6">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6">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6">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6">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6">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6">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6">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6">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6">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6">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6">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6">
        <f ca="1">+SUM(F309:Q309)</f>
        <v>0</v>
      </c>
      <c r="S309" s="246">
        <f ca="1">+R308+R309</f>
        <v>0</v>
      </c>
      <c r="T309" s="246">
        <f ca="1">+S309</f>
        <v>0</v>
      </c>
      <c r="U309" s="245">
        <f>+IF(E309="Débitos",1,2)</f>
        <v>2</v>
      </c>
      <c r="V309" s="350" t="str">
        <f>+VLOOKUP(A309,bd_lista!$A$3:$E$590,5,FALSE)</f>
        <v>Instituciones Descentralizadas</v>
      </c>
      <c r="W309" s="455"/>
      <c r="X309" s="245">
        <f>+VLOOKUP(A309,[2]Sheet1!$A$13:$D$744,4,FALSE)</f>
        <v>46</v>
      </c>
      <c r="Y309" s="245" t="str">
        <f>+VLOOKUP(X309,bd_lista!$A$3:$C$590,3,FALSE)</f>
        <v>Ministerio de Salud y Deportes</v>
      </c>
      <c r="Z309" s="304"/>
      <c r="AA309" s="305"/>
    </row>
    <row r="310" spans="1:27" customFormat="1" ht="15" customHeight="1">
      <c r="A310" s="32">
        <v>382</v>
      </c>
      <c r="B310" s="452">
        <f>+A310</f>
        <v>382</v>
      </c>
      <c r="C310" s="250" t="str">
        <f>+VLOOKUP(A310,bd_lista!$A$3:$C$590,3,FALSE)</f>
        <v>Agencia de Infraestructura en Salud y Equipamiento Médico</v>
      </c>
      <c r="D310" s="456" t="str">
        <f>+C310</f>
        <v>Agencia de Infraestructura en Salud y Equipamiento Médico</v>
      </c>
      <c r="E310" s="250" t="s">
        <v>1311</v>
      </c>
      <c r="F310" s="246">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6">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6">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6">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6">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6">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6">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6">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6">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6">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6">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6">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6">
        <f ca="1">+SUM(F310:Q310)</f>
        <v>0</v>
      </c>
      <c r="S310" s="269"/>
      <c r="T310" s="246">
        <f ca="1">+T311</f>
        <v>1401.49</v>
      </c>
      <c r="U310" s="245">
        <f>+IF(E310="Débitos",1,2)</f>
        <v>1</v>
      </c>
      <c r="V310" s="350" t="str">
        <f>+VLOOKUP(A310,bd_lista!$A$3:$E$590,5,FALSE)</f>
        <v>Instituciones Descentralizadas</v>
      </c>
      <c r="W310" s="454" t="str">
        <f>+V310</f>
        <v>Instituciones Descentralizadas</v>
      </c>
      <c r="X310" s="245">
        <f>+VLOOKUP(A310,[2]Sheet1!$A$13:$D$744,4,FALSE)</f>
        <v>46</v>
      </c>
      <c r="Y310" s="245" t="str">
        <f>+VLOOKUP(X310,bd_lista!$A$3:$C$590,3,FALSE)</f>
        <v>Ministerio de Salud y Deportes</v>
      </c>
      <c r="Z310" s="306">
        <f>+X310</f>
        <v>46</v>
      </c>
      <c r="AA310" s="307" t="str">
        <f>+Y310</f>
        <v>Ministerio de Salud y Deportes</v>
      </c>
    </row>
    <row r="311" spans="1:27" customFormat="1" ht="15" customHeight="1">
      <c r="A311" s="32">
        <v>382</v>
      </c>
      <c r="B311" s="453"/>
      <c r="C311" s="350" t="str">
        <f>+VLOOKUP(A311,bd_lista!$A$3:$C$590,3,FALSE)</f>
        <v>Agencia de Infraestructura en Salud y Equipamiento Médico</v>
      </c>
      <c r="D311" s="457"/>
      <c r="E311" s="497" t="s">
        <v>1312</v>
      </c>
      <c r="F311" s="246">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6">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1401.49</v>
      </c>
      <c r="H311" s="246">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6">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46">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6">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6">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6">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6">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6">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6">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6">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6">
        <f ca="1">+SUM(F311:Q311)</f>
        <v>1401.49</v>
      </c>
      <c r="S311" s="498">
        <f ca="1">+R310+R311</f>
        <v>1401.49</v>
      </c>
      <c r="T311" s="246">
        <f ca="1">+S311</f>
        <v>1401.49</v>
      </c>
      <c r="U311" s="245">
        <f>+IF(E311="Débitos",1,2)</f>
        <v>2</v>
      </c>
      <c r="V311" s="350" t="str">
        <f>+VLOOKUP(A311,bd_lista!$A$3:$E$590,5,FALSE)</f>
        <v>Instituciones Descentralizadas</v>
      </c>
      <c r="W311" s="455"/>
      <c r="X311" s="245">
        <f>+VLOOKUP(A311,[2]Sheet1!$A$13:$D$744,4,FALSE)</f>
        <v>46</v>
      </c>
      <c r="Y311" s="245" t="str">
        <f>+VLOOKUP(X311,bd_lista!$A$3:$C$590,3,FALSE)</f>
        <v>Ministerio de Salud y Deportes</v>
      </c>
      <c r="Z311" s="304"/>
      <c r="AA311" s="305"/>
    </row>
    <row r="312" spans="1:27" customFormat="1" ht="15" customHeight="1">
      <c r="A312" s="32">
        <v>295</v>
      </c>
      <c r="B312" s="452">
        <f>+A312</f>
        <v>295</v>
      </c>
      <c r="C312" s="250" t="str">
        <f>+VLOOKUP(A312,bd_lista!$A$3:$C$590,3,FALSE)</f>
        <v>Univ. Indígena Bol. Comun. Intercult Prod. Casimiro Huanca</v>
      </c>
      <c r="D312" s="456" t="str">
        <f>+C312</f>
        <v>Univ. Indígena Bol. Comun. Intercult Prod. Casimiro Huanca</v>
      </c>
      <c r="E312" s="250" t="s">
        <v>1311</v>
      </c>
      <c r="F312" s="246">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6">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6">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6">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46">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46">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6">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6">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6">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6">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6">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6">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6">
        <f ca="1">+SUM(F312:Q312)</f>
        <v>0</v>
      </c>
      <c r="S312" s="246"/>
      <c r="T312" s="246">
        <f ca="1">+T313</f>
        <v>1300</v>
      </c>
      <c r="U312" s="245">
        <f>+IF(E312="Débitos",1,2)</f>
        <v>1</v>
      </c>
      <c r="V312" s="350" t="str">
        <f>+VLOOKUP(A312,bd_lista!$A$3:$E$590,5,FALSE)</f>
        <v>Instituciones Descentralizadas</v>
      </c>
      <c r="W312" s="454" t="str">
        <f>+V312</f>
        <v>Instituciones Descentralizadas</v>
      </c>
      <c r="X312" s="245">
        <f>+VLOOKUP(A312,[2]Sheet1!$A$13:$D$744,4,FALSE)</f>
        <v>16</v>
      </c>
      <c r="Y312" s="245" t="str">
        <f>+VLOOKUP(X312,bd_lista!$A$3:$C$590,3,FALSE)</f>
        <v>Ministerio de Educación</v>
      </c>
      <c r="Z312" s="306">
        <f>+X312</f>
        <v>16</v>
      </c>
      <c r="AA312" s="335" t="str">
        <f>+Y312</f>
        <v>Ministerio de Educación</v>
      </c>
    </row>
    <row r="313" spans="1:27" customFormat="1" ht="15" customHeight="1">
      <c r="A313" s="32">
        <v>295</v>
      </c>
      <c r="B313" s="453"/>
      <c r="C313" s="350" t="str">
        <f>+VLOOKUP(A313,bd_lista!$A$3:$C$590,3,FALSE)</f>
        <v>Univ. Indígena Bol. Comun. Intercult Prod. Casimiro Huanca</v>
      </c>
      <c r="D313" s="457"/>
      <c r="E313" s="350" t="s">
        <v>1312</v>
      </c>
      <c r="F313" s="248">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8">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1300</v>
      </c>
      <c r="H313" s="248">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246">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46">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46">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6">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6">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6">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6">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6">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6">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8">
        <f ca="1">+SUM(F313:Q313)</f>
        <v>1300</v>
      </c>
      <c r="S313" s="248">
        <f ca="1">+R312+R313</f>
        <v>1300</v>
      </c>
      <c r="T313" s="246">
        <f ca="1">+S313</f>
        <v>1300</v>
      </c>
      <c r="U313" s="499">
        <f>+IF(E313="Débitos",1,2)</f>
        <v>2</v>
      </c>
      <c r="V313" s="350" t="str">
        <f>+VLOOKUP(A313,bd_lista!$A$3:$E$590,5,FALSE)</f>
        <v>Instituciones Descentralizadas</v>
      </c>
      <c r="W313" s="455"/>
      <c r="X313" s="245">
        <f>+VLOOKUP(A313,[2]Sheet1!$A$13:$D$744,4,FALSE)</f>
        <v>16</v>
      </c>
      <c r="Y313" s="245" t="str">
        <f>+VLOOKUP(X313,bd_lista!$A$3:$C$590,3,FALSE)</f>
        <v>Ministerio de Educación</v>
      </c>
      <c r="Z313" s="304"/>
      <c r="AA313" s="337"/>
    </row>
    <row r="314" spans="1:27" customFormat="1" ht="15" hidden="1" customHeight="1">
      <c r="A314" s="32">
        <v>124</v>
      </c>
      <c r="B314" s="452">
        <f>+A314</f>
        <v>124</v>
      </c>
      <c r="C314" s="250" t="str">
        <f>+VLOOKUP(A314,bd_lista!$A$3:$C$590,3,FALSE)</f>
        <v>Academia Nacional de Ciencias</v>
      </c>
      <c r="D314" s="456" t="str">
        <f>+C314</f>
        <v>Academia Nacional de Ciencias</v>
      </c>
      <c r="E314" s="250" t="s">
        <v>1311</v>
      </c>
      <c r="F314" s="246">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6">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6">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6">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6">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6">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6">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6">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6">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6">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6">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6">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6">
        <f ca="1">+SUM(F314:Q314)</f>
        <v>0</v>
      </c>
      <c r="S314" s="246"/>
      <c r="T314" s="246">
        <f ca="1">+T315</f>
        <v>0</v>
      </c>
      <c r="U314" s="245">
        <f>+IF(E314="Débitos",1,2)</f>
        <v>1</v>
      </c>
      <c r="V314" s="350" t="str">
        <f>+VLOOKUP(A314,bd_lista!$A$3:$E$590,5,FALSE)</f>
        <v>Instituciones Descentralizadas</v>
      </c>
      <c r="W314" s="454" t="str">
        <f>+V314</f>
        <v>Instituciones Descentralizadas</v>
      </c>
      <c r="X314" s="245">
        <f>+VLOOKUP(A314,[2]Sheet1!$A$13:$D$744,4,FALSE)</f>
        <v>16</v>
      </c>
      <c r="Y314" s="245" t="str">
        <f>+VLOOKUP(X314,bd_lista!$A$3:$C$590,3,FALSE)</f>
        <v>Ministerio de Educación</v>
      </c>
      <c r="Z314" s="306">
        <f>+X314</f>
        <v>16</v>
      </c>
      <c r="AA314" s="307" t="str">
        <f>+Y314</f>
        <v>Ministerio de Educación</v>
      </c>
    </row>
    <row r="315" spans="1:27" customFormat="1" ht="15" hidden="1" customHeight="1">
      <c r="A315" s="32">
        <v>124</v>
      </c>
      <c r="B315" s="453"/>
      <c r="C315" s="350" t="str">
        <f>+VLOOKUP(A315,bd_lista!$A$3:$C$590,3,FALSE)</f>
        <v>Academia Nacional de Ciencias</v>
      </c>
      <c r="D315" s="457"/>
      <c r="E315" s="250" t="s">
        <v>1312</v>
      </c>
      <c r="F315" s="246">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6">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6">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6">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6">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6">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6">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6">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6">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6">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6">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6">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6">
        <f ca="1">+SUM(F315:Q315)</f>
        <v>0</v>
      </c>
      <c r="S315" s="246">
        <f ca="1">+R314+R315</f>
        <v>0</v>
      </c>
      <c r="T315" s="246">
        <f ca="1">+S315</f>
        <v>0</v>
      </c>
      <c r="U315" s="245">
        <f>+IF(E315="Débitos",1,2)</f>
        <v>2</v>
      </c>
      <c r="V315" s="350" t="str">
        <f>+VLOOKUP(A315,bd_lista!$A$3:$E$590,5,FALSE)</f>
        <v>Instituciones Descentralizadas</v>
      </c>
      <c r="W315" s="455"/>
      <c r="X315" s="245">
        <f>+VLOOKUP(A315,[2]Sheet1!$A$13:$D$744,4,FALSE)</f>
        <v>16</v>
      </c>
      <c r="Y315" s="245" t="str">
        <f>+VLOOKUP(X315,bd_lista!$A$3:$C$590,3,FALSE)</f>
        <v>Ministerio de Educación</v>
      </c>
      <c r="Z315" s="304"/>
      <c r="AA315" s="305"/>
    </row>
    <row r="316" spans="1:27" customFormat="1" ht="27" customHeight="1">
      <c r="A316" s="32">
        <v>203</v>
      </c>
      <c r="B316" s="452">
        <f>+A316</f>
        <v>203</v>
      </c>
      <c r="C316" s="250" t="str">
        <f>+VLOOKUP(A316,bd_lista!$A$3:$C$590,3,FALSE)</f>
        <v>Autoridad de Supervisión del Sistema Financiero</v>
      </c>
      <c r="D316" s="456" t="str">
        <f>+C316</f>
        <v>Autoridad de Supervisión del Sistema Financiero</v>
      </c>
      <c r="E316" s="250" t="s">
        <v>1311</v>
      </c>
      <c r="F316" s="246">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6">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6">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6">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46">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46">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46">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6">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6">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6">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6">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6">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6">
        <f ca="1">+SUM(F316:Q316)</f>
        <v>0</v>
      </c>
      <c r="S316" s="246"/>
      <c r="T316" s="246">
        <f ca="1">+T317</f>
        <v>1284.8400000000001</v>
      </c>
      <c r="U316" s="245">
        <f>+IF(E316="Débitos",1,2)</f>
        <v>1</v>
      </c>
      <c r="V316" s="350" t="str">
        <f>+VLOOKUP(A316,bd_lista!$A$3:$E$590,5,FALSE)</f>
        <v>Instituciones Descentralizadas</v>
      </c>
      <c r="W316" s="454" t="str">
        <f>+V316</f>
        <v>Instituciones Descentralizadas</v>
      </c>
      <c r="X316" s="245">
        <f>+VLOOKUP(A316,[2]Sheet1!$A$13:$D$744,4,FALSE)</f>
        <v>35</v>
      </c>
      <c r="Y316" s="245" t="str">
        <f>+VLOOKUP(X316,bd_lista!$A$3:$C$590,3,FALSE)</f>
        <v>Ministerio de Economía y Finanzas Públicas</v>
      </c>
      <c r="Z316" s="306">
        <f>+X316</f>
        <v>35</v>
      </c>
      <c r="AA316" s="336" t="str">
        <f>+Y316</f>
        <v>Ministerio de Economía y Finanzas Públicas</v>
      </c>
    </row>
    <row r="317" spans="1:27" customFormat="1" ht="15" customHeight="1">
      <c r="A317" s="32">
        <v>203</v>
      </c>
      <c r="B317" s="453"/>
      <c r="C317" s="350" t="str">
        <f>+VLOOKUP(A317,bd_lista!$A$3:$C$590,3,FALSE)</f>
        <v>Autoridad de Supervisión del Sistema Financiero</v>
      </c>
      <c r="D317" s="457"/>
      <c r="E317" s="497" t="s">
        <v>1312</v>
      </c>
      <c r="F317" s="246">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46">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1284.8400000000001</v>
      </c>
      <c r="H317" s="246">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246">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246">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246">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46">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6">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6">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6">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6">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6">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6">
        <f ca="1">+SUM(F317:Q317)</f>
        <v>1284.8400000000001</v>
      </c>
      <c r="S317" s="246">
        <f ca="1">+R316+R317</f>
        <v>1284.8400000000001</v>
      </c>
      <c r="T317" s="246">
        <f ca="1">+S317</f>
        <v>1284.8400000000001</v>
      </c>
      <c r="U317" s="499">
        <f>+IF(E317="Débitos",1,2)</f>
        <v>2</v>
      </c>
      <c r="V317" s="350" t="str">
        <f>+VLOOKUP(A317,bd_lista!$A$3:$E$590,5,FALSE)</f>
        <v>Instituciones Descentralizadas</v>
      </c>
      <c r="W317" s="455"/>
      <c r="X317" s="245">
        <f>+VLOOKUP(A317,[2]Sheet1!$A$13:$D$744,4,FALSE)</f>
        <v>35</v>
      </c>
      <c r="Y317" s="245" t="str">
        <f>+VLOOKUP(X317,bd_lista!$A$3:$C$590,3,FALSE)</f>
        <v>Ministerio de Economía y Finanzas Públicas</v>
      </c>
      <c r="Z317" s="304"/>
      <c r="AA317" s="338"/>
    </row>
    <row r="318" spans="1:27" customFormat="1" ht="15" hidden="1" customHeight="1">
      <c r="A318" s="32">
        <v>170</v>
      </c>
      <c r="B318" s="452">
        <f>+A318</f>
        <v>170</v>
      </c>
      <c r="C318" s="250" t="str">
        <f>+VLOOKUP(A318,bd_lista!$A$3:$C$590,3,FALSE)</f>
        <v>Escuela Militar de Ingeniería</v>
      </c>
      <c r="D318" s="456" t="str">
        <f>+C318</f>
        <v>Escuela Militar de Ingeniería</v>
      </c>
      <c r="E318" s="250" t="s">
        <v>1311</v>
      </c>
      <c r="F318" s="246">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6">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6">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6">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6">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6">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6">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6">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6">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6">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6">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6">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6">
        <f ca="1">+SUM(F318:Q318)</f>
        <v>0</v>
      </c>
      <c r="S318" s="246"/>
      <c r="T318" s="246">
        <f ca="1">+T319</f>
        <v>0</v>
      </c>
      <c r="U318" s="245">
        <f>+IF(E318="Débitos",1,2)</f>
        <v>1</v>
      </c>
      <c r="V318" s="350" t="str">
        <f>+VLOOKUP(A318,bd_lista!$A$3:$E$590,5,FALSE)</f>
        <v>Instituciones Descentralizadas</v>
      </c>
      <c r="W318" s="454" t="str">
        <f>+V318</f>
        <v>Instituciones Descentralizadas</v>
      </c>
      <c r="X318" s="245">
        <f>+VLOOKUP(A318,[2]Sheet1!$A$13:$D$744,4,FALSE)</f>
        <v>20</v>
      </c>
      <c r="Y318" s="245" t="str">
        <f>+VLOOKUP(X318,bd_lista!$A$3:$C$590,3,FALSE)</f>
        <v>Ministerio de Defensa</v>
      </c>
      <c r="Z318" s="306">
        <f>+X318</f>
        <v>20</v>
      </c>
      <c r="AA318" s="307" t="str">
        <f>+Y318</f>
        <v>Ministerio de Defensa</v>
      </c>
    </row>
    <row r="319" spans="1:27" customFormat="1" ht="15" hidden="1" customHeight="1">
      <c r="A319" s="32">
        <v>170</v>
      </c>
      <c r="B319" s="453"/>
      <c r="C319" s="350" t="str">
        <f>+VLOOKUP(A319,bd_lista!$A$3:$C$590,3,FALSE)</f>
        <v>Escuela Militar de Ingeniería</v>
      </c>
      <c r="D319" s="457"/>
      <c r="E319" s="250" t="s">
        <v>1312</v>
      </c>
      <c r="F319" s="246">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6">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6">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6">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6">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6">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6">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6">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6">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6">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6">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6">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6">
        <f ca="1">+SUM(F319:Q319)</f>
        <v>0</v>
      </c>
      <c r="S319" s="246">
        <f ca="1">+R318+R319</f>
        <v>0</v>
      </c>
      <c r="T319" s="246">
        <f ca="1">+S319</f>
        <v>0</v>
      </c>
      <c r="U319" s="245">
        <f>+IF(E319="Débitos",1,2)</f>
        <v>2</v>
      </c>
      <c r="V319" s="350" t="str">
        <f>+VLOOKUP(A319,bd_lista!$A$3:$E$590,5,FALSE)</f>
        <v>Instituciones Descentralizadas</v>
      </c>
      <c r="W319" s="455"/>
      <c r="X319" s="245">
        <f>+VLOOKUP(A319,[2]Sheet1!$A$13:$D$744,4,FALSE)</f>
        <v>20</v>
      </c>
      <c r="Y319" s="245" t="str">
        <f>+VLOOKUP(X319,bd_lista!$A$3:$C$590,3,FALSE)</f>
        <v>Ministerio de Defensa</v>
      </c>
      <c r="Z319" s="304"/>
      <c r="AA319" s="305"/>
    </row>
    <row r="320" spans="1:27" ht="15" customHeight="1">
      <c r="A320" s="32">
        <v>374</v>
      </c>
      <c r="B320" s="452">
        <f>+A320</f>
        <v>374</v>
      </c>
      <c r="C320" s="250" t="str">
        <f>+VLOOKUP(A320,bd_lista!$A$3:$C$590,3,FALSE)</f>
        <v>Agencia de Gobierno Electrónico y Tecnologías de Información y Comunicación</v>
      </c>
      <c r="D320" s="456" t="str">
        <f>+C320</f>
        <v>Agencia de Gobierno Electrónico y Tecnologías de Información y Comunicación</v>
      </c>
      <c r="E320" s="349" t="s">
        <v>1311</v>
      </c>
      <c r="F320" s="274">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274">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74">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74">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74">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74">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74">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74">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74">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74">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74">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74">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74">
        <f ca="1">+SUM(F320:Q320)</f>
        <v>0</v>
      </c>
      <c r="S320" s="281"/>
      <c r="T320" s="246">
        <f ca="1">+T321</f>
        <v>1242</v>
      </c>
      <c r="U320" s="245">
        <f>+IF(E320="Débitos",1,2)</f>
        <v>1</v>
      </c>
      <c r="V320" s="350" t="str">
        <f>+VLOOKUP(A320,bd_lista!$A$3:$E$590,5,FALSE)</f>
        <v>Instituciones Descentralizadas</v>
      </c>
      <c r="W320" s="454" t="str">
        <f>+V320</f>
        <v>Instituciones Descentralizadas</v>
      </c>
      <c r="X320" s="245">
        <f>+VLOOKUP(A320,[2]Sheet1!$A$13:$D$744,4,FALSE)</f>
        <v>25</v>
      </c>
      <c r="Y320" s="245" t="str">
        <f>+VLOOKUP(X320,bd_lista!$A$3:$C$590,3,FALSE)</f>
        <v>Ministerio de la Presidencia</v>
      </c>
      <c r="Z320" s="306">
        <f>+X320</f>
        <v>25</v>
      </c>
      <c r="AA320" s="336" t="str">
        <f>+Y320</f>
        <v>Ministerio de la Presidencia</v>
      </c>
    </row>
    <row r="321" spans="1:27" ht="15" customHeight="1">
      <c r="A321" s="32">
        <v>374</v>
      </c>
      <c r="B321" s="453"/>
      <c r="C321" s="350" t="str">
        <f>+VLOOKUP(A321,bd_lista!$A$3:$C$590,3,FALSE)</f>
        <v>Agencia de Gobierno Electrónico y Tecnologías de Información y Comunicación</v>
      </c>
      <c r="D321" s="457"/>
      <c r="E321" s="350" t="s">
        <v>1312</v>
      </c>
      <c r="F321" s="248">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1242</v>
      </c>
      <c r="G321" s="248">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0</v>
      </c>
      <c r="H321" s="248">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0</v>
      </c>
      <c r="I321" s="248">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248">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48">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48">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48">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8">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8">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8">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8">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8">
        <f ca="1">+SUM(F321:Q321)</f>
        <v>1242</v>
      </c>
      <c r="S321" s="268">
        <f ca="1">+R320+R321</f>
        <v>1242</v>
      </c>
      <c r="T321" s="248">
        <f ca="1">+S321</f>
        <v>1242</v>
      </c>
      <c r="U321" s="247">
        <f>+IF(E321="Débitos",1,2)</f>
        <v>2</v>
      </c>
      <c r="V321" s="350" t="str">
        <f>+VLOOKUP(A321,bd_lista!$A$3:$E$590,5,FALSE)</f>
        <v>Instituciones Descentralizadas</v>
      </c>
      <c r="W321" s="455"/>
      <c r="X321" s="245">
        <f>+VLOOKUP(A321,[2]Sheet1!$A$13:$D$744,4,FALSE)</f>
        <v>25</v>
      </c>
      <c r="Y321" s="245" t="str">
        <f>+VLOOKUP(X321,bd_lista!$A$3:$C$590,3,FALSE)</f>
        <v>Ministerio de la Presidencia</v>
      </c>
      <c r="Z321" s="304"/>
      <c r="AA321" s="338"/>
    </row>
    <row r="322" spans="1:27" customFormat="1" ht="15" customHeight="1">
      <c r="A322" s="255">
        <v>682</v>
      </c>
      <c r="B322" s="452">
        <f>+A322</f>
        <v>682</v>
      </c>
      <c r="C322" s="250" t="str">
        <f>+VLOOKUP(A322,bd_lista!$A$3:$C$590,3,FALSE)</f>
        <v>Defensoria del Pueblo</v>
      </c>
      <c r="D322" s="456" t="str">
        <f>+C322</f>
        <v>Defensoria del Pueblo</v>
      </c>
      <c r="E322" s="250" t="s">
        <v>1311</v>
      </c>
      <c r="F322" s="246">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6">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6">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46">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46">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6">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6">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6">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6">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6">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6">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6">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6">
        <f ca="1">+SUM(F322:Q322)</f>
        <v>0</v>
      </c>
      <c r="S322" s="269"/>
      <c r="T322" s="246">
        <f ca="1">+T323</f>
        <v>1079.8399999999999</v>
      </c>
      <c r="U322" s="245">
        <f>+IF(E322="Débitos",1,2)</f>
        <v>1</v>
      </c>
      <c r="V322" s="350" t="str">
        <f>+VLOOKUP(A322,bd_lista!$A$3:$E$590,5,FALSE)</f>
        <v>Instituciones Descentralizadas</v>
      </c>
      <c r="W322" s="454" t="str">
        <f>+V322</f>
        <v>Instituciones Descentralizadas</v>
      </c>
      <c r="X322" s="245">
        <v>0</v>
      </c>
      <c r="Y322" s="245" t="e">
        <f>+VLOOKUP(X322,bd_lista!$A$3:$C$590,3,FALSE)</f>
        <v>#N/A</v>
      </c>
      <c r="Z322" s="306">
        <f>+X322</f>
        <v>0</v>
      </c>
      <c r="AA322" s="336" t="e">
        <f>+Y322</f>
        <v>#N/A</v>
      </c>
    </row>
    <row r="323" spans="1:27" customFormat="1" ht="15" customHeight="1">
      <c r="A323" s="32">
        <v>682</v>
      </c>
      <c r="B323" s="453"/>
      <c r="C323" s="350" t="str">
        <f>+VLOOKUP(A323,bd_lista!$A$3:$C$590,3,FALSE)</f>
        <v>Defensoria del Pueblo</v>
      </c>
      <c r="D323" s="457"/>
      <c r="E323" s="250" t="s">
        <v>1312</v>
      </c>
      <c r="F323" s="246">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46">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1079.8399999999999</v>
      </c>
      <c r="H323" s="246">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0</v>
      </c>
      <c r="I323" s="246">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246">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46">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6">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6">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6">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6">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6">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6">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6">
        <f ca="1">+SUM(F323:Q323)</f>
        <v>1079.8399999999999</v>
      </c>
      <c r="S323" s="269">
        <f ca="1">+R322+R323</f>
        <v>1079.8399999999999</v>
      </c>
      <c r="T323" s="246">
        <f ca="1">+S323</f>
        <v>1079.8399999999999</v>
      </c>
      <c r="U323" s="245">
        <f>+IF(E323="Débitos",1,2)</f>
        <v>2</v>
      </c>
      <c r="V323" s="350" t="str">
        <f>+VLOOKUP(A323,bd_lista!$A$3:$E$590,5,FALSE)</f>
        <v>Instituciones Descentralizadas</v>
      </c>
      <c r="W323" s="455"/>
      <c r="X323" s="245">
        <v>0</v>
      </c>
      <c r="Y323" s="245" t="e">
        <f>+VLOOKUP(X323,bd_lista!$A$3:$C$590,3,FALSE)</f>
        <v>#N/A</v>
      </c>
      <c r="Z323" s="304"/>
      <c r="AA323" s="338"/>
    </row>
    <row r="324" spans="1:27" ht="15" hidden="1" customHeight="1">
      <c r="A324" s="32">
        <v>298</v>
      </c>
      <c r="B324" s="452">
        <f>+A324</f>
        <v>298</v>
      </c>
      <c r="C324" s="250" t="str">
        <f>+VLOOKUP(A324,bd_lista!$A$3:$C$590,3,FALSE)</f>
        <v>Servicio Departamental de Riego - Chuquisaca</v>
      </c>
      <c r="D324" s="456" t="str">
        <f>+C324</f>
        <v>Servicio Departamental de Riego - Chuquisaca</v>
      </c>
      <c r="E324" s="250" t="s">
        <v>1311</v>
      </c>
      <c r="F324" s="246">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6">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6">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6">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6">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6">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6">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6">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6">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6">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6">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6">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6">
        <f ca="1">+SUM(F324:Q324)</f>
        <v>0</v>
      </c>
      <c r="S324" s="246"/>
      <c r="T324" s="246">
        <f ca="1">+T325</f>
        <v>0</v>
      </c>
      <c r="U324" s="245">
        <f>+IF(E324="Débitos",1,2)</f>
        <v>1</v>
      </c>
      <c r="V324" s="350" t="str">
        <f>+VLOOKUP(A324,bd_lista!$A$3:$E$590,5,FALSE)</f>
        <v>Instituciones Descentralizadas</v>
      </c>
      <c r="W324" s="454" t="str">
        <f>+V324</f>
        <v>Instituciones Descentralizadas</v>
      </c>
      <c r="X324" s="245">
        <f>+VLOOKUP(A324,[2]Sheet1!$A$13:$D$744,4,FALSE)</f>
        <v>86</v>
      </c>
      <c r="Y324" s="245" t="str">
        <f>+VLOOKUP(X324,bd_lista!$A$3:$C$590,3,FALSE)</f>
        <v>Ministerio de Medio Ambiente y Agua</v>
      </c>
      <c r="Z324" s="306">
        <f>+X324</f>
        <v>86</v>
      </c>
      <c r="AA324" s="307" t="str">
        <f>+Y324</f>
        <v>Ministerio de Medio Ambiente y Agua</v>
      </c>
    </row>
    <row r="325" spans="1:27" ht="15" hidden="1" customHeight="1">
      <c r="A325" s="32">
        <v>298</v>
      </c>
      <c r="B325" s="453"/>
      <c r="C325" s="350" t="str">
        <f>+VLOOKUP(A325,bd_lista!$A$3:$C$590,3,FALSE)</f>
        <v>Servicio Departamental de Riego - Chuquisaca</v>
      </c>
      <c r="D325" s="457"/>
      <c r="E325" s="350" t="s">
        <v>1312</v>
      </c>
      <c r="F325" s="248">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8">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8">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8">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8">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8">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8">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8">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8">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8">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8">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8">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8">
        <f ca="1">+SUM(F325:Q325)</f>
        <v>0</v>
      </c>
      <c r="S325" s="248">
        <f ca="1">+R324+R325</f>
        <v>0</v>
      </c>
      <c r="T325" s="248">
        <f ca="1">+S325</f>
        <v>0</v>
      </c>
      <c r="U325" s="247">
        <f>+IF(E325="Débitos",1,2)</f>
        <v>2</v>
      </c>
      <c r="V325" s="350" t="str">
        <f>+VLOOKUP(A325,bd_lista!$A$3:$E$590,5,FALSE)</f>
        <v>Instituciones Descentralizadas</v>
      </c>
      <c r="W325" s="455"/>
      <c r="X325" s="245">
        <f>+VLOOKUP(A325,[2]Sheet1!$A$13:$D$744,4,FALSE)</f>
        <v>86</v>
      </c>
      <c r="Y325" s="245" t="str">
        <f>+VLOOKUP(X325,bd_lista!$A$3:$C$590,3,FALSE)</f>
        <v>Ministerio de Medio Ambiente y Agua</v>
      </c>
      <c r="Z325" s="304"/>
      <c r="AA325" s="305"/>
    </row>
    <row r="326" spans="1:27" customFormat="1" ht="15" customHeight="1">
      <c r="A326" s="255">
        <v>344</v>
      </c>
      <c r="B326" s="452">
        <f>+A326</f>
        <v>344</v>
      </c>
      <c r="C326" s="250" t="str">
        <f>+VLOOKUP(A326,bd_lista!$A$3:$C$590,3,FALSE)</f>
        <v>Instituto Plurinacional de Estudio de Lenguas y Culturas</v>
      </c>
      <c r="D326" s="456" t="str">
        <f>+C326</f>
        <v>Instituto Plurinacional de Estudio de Lenguas y Culturas</v>
      </c>
      <c r="E326" s="250" t="s">
        <v>1311</v>
      </c>
      <c r="F326" s="246">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6">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6">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6">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6">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6">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6">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6">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6">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6">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6">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6">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6">
        <f ca="1">+SUM(F326:Q326)</f>
        <v>0</v>
      </c>
      <c r="S326" s="246"/>
      <c r="T326" s="246">
        <f ca="1">+T327</f>
        <v>990.68</v>
      </c>
      <c r="U326" s="245">
        <f>+IF(E326="Débitos",1,2)</f>
        <v>1</v>
      </c>
      <c r="V326" s="350" t="str">
        <f>+VLOOKUP(A326,bd_lista!$A$3:$E$590,5,FALSE)</f>
        <v>Instituciones Descentralizadas</v>
      </c>
      <c r="W326" s="454" t="str">
        <f>+V326</f>
        <v>Instituciones Descentralizadas</v>
      </c>
      <c r="X326" s="245">
        <f>+VLOOKUP(A326,[2]Sheet1!$A$13:$D$744,4,FALSE)</f>
        <v>16</v>
      </c>
      <c r="Y326" s="245" t="str">
        <f>+VLOOKUP(X326,bd_lista!$A$3:$C$590,3,FALSE)</f>
        <v>Ministerio de Educación</v>
      </c>
      <c r="Z326" s="306">
        <f>+X326</f>
        <v>16</v>
      </c>
      <c r="AA326" s="307" t="str">
        <f>+Y326</f>
        <v>Ministerio de Educación</v>
      </c>
    </row>
    <row r="327" spans="1:27" customFormat="1" ht="15" customHeight="1">
      <c r="A327" s="32">
        <v>344</v>
      </c>
      <c r="B327" s="453"/>
      <c r="C327" s="350" t="str">
        <f>+VLOOKUP(A327,bd_lista!$A$3:$C$590,3,FALSE)</f>
        <v>Instituto Plurinacional de Estudio de Lenguas y Culturas</v>
      </c>
      <c r="D327" s="457"/>
      <c r="E327" s="350" t="s">
        <v>1312</v>
      </c>
      <c r="F327" s="248">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990.68</v>
      </c>
      <c r="G327" s="248">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8">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48">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8">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8">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8">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8">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8">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8">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8">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8">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8">
        <f ca="1">+SUM(F327:Q327)</f>
        <v>990.68</v>
      </c>
      <c r="S327" s="248">
        <f ca="1">+R326+R327</f>
        <v>990.68</v>
      </c>
      <c r="T327" s="246">
        <f ca="1">+S327</f>
        <v>990.68</v>
      </c>
      <c r="U327" s="245">
        <f>+IF(E327="Débitos",1,2)</f>
        <v>2</v>
      </c>
      <c r="V327" s="350" t="str">
        <f>+VLOOKUP(A327,bd_lista!$A$3:$E$590,5,FALSE)</f>
        <v>Instituciones Descentralizadas</v>
      </c>
      <c r="W327" s="455"/>
      <c r="X327" s="245">
        <f>+VLOOKUP(A327,[2]Sheet1!$A$13:$D$744,4,FALSE)</f>
        <v>16</v>
      </c>
      <c r="Y327" s="245" t="str">
        <f>+VLOOKUP(X327,bd_lista!$A$3:$C$590,3,FALSE)</f>
        <v>Ministerio de Educación</v>
      </c>
      <c r="Z327" s="304"/>
      <c r="AA327" s="305"/>
    </row>
    <row r="328" spans="1:27" ht="15" hidden="1" customHeight="1">
      <c r="A328" s="32">
        <v>349</v>
      </c>
      <c r="B328" s="452">
        <f>+A328</f>
        <v>349</v>
      </c>
      <c r="C328" s="250" t="str">
        <f>+VLOOKUP(A328,bd_lista!$A$3:$C$590,3,FALSE)</f>
        <v>Centro de Inv.Arqueológicas,Antropológicas y Adm.de Tiwanaku</v>
      </c>
      <c r="D328" s="456" t="str">
        <f>+C328</f>
        <v>Centro de Inv.Arqueológicas,Antropológicas y Adm.de Tiwanaku</v>
      </c>
      <c r="E328" s="250" t="s">
        <v>1311</v>
      </c>
      <c r="F328" s="246">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6">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6">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6">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6">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6">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6">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6">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6">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6">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6">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6">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6">
        <f ca="1">+SUM(F328:Q328)</f>
        <v>0</v>
      </c>
      <c r="S328" s="246"/>
      <c r="T328" s="246">
        <f ca="1">+T329</f>
        <v>0</v>
      </c>
      <c r="U328" s="245">
        <f>+IF(E328="Débitos",1,2)</f>
        <v>1</v>
      </c>
      <c r="V328" s="350" t="str">
        <f>+VLOOKUP(A328,bd_lista!$A$3:$E$590,5,FALSE)</f>
        <v>Instituciones Descentralizadas</v>
      </c>
      <c r="W328" s="454" t="str">
        <f>+V328</f>
        <v>Instituciones Descentralizadas</v>
      </c>
      <c r="X328" s="245">
        <f>+VLOOKUP(A328,[2]Sheet1!$A$13:$D$744,4,FALSE)</f>
        <v>52</v>
      </c>
      <c r="Y328" s="245" t="e">
        <f>+VLOOKUP(X328,bd_lista!$A$3:$C$590,3,FALSE)</f>
        <v>#N/A</v>
      </c>
      <c r="Z328" s="306">
        <f>+X328</f>
        <v>52</v>
      </c>
      <c r="AA328" s="307" t="e">
        <f>+Y328</f>
        <v>#N/A</v>
      </c>
    </row>
    <row r="329" spans="1:27" ht="15" hidden="1" customHeight="1">
      <c r="A329" s="32">
        <v>349</v>
      </c>
      <c r="B329" s="453"/>
      <c r="C329" s="350" t="str">
        <f>+VLOOKUP(A329,bd_lista!$A$3:$C$590,3,FALSE)</f>
        <v>Centro de Inv.Arqueológicas,Antropológicas y Adm.de Tiwanaku</v>
      </c>
      <c r="D329" s="457"/>
      <c r="E329" s="350" t="s">
        <v>1312</v>
      </c>
      <c r="F329" s="248">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8">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48">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8">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8">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8">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8">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8">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8">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8">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8">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8">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8">
        <f ca="1">+SUM(F329:Q329)</f>
        <v>0</v>
      </c>
      <c r="S329" s="248">
        <f ca="1">+R328+R329</f>
        <v>0</v>
      </c>
      <c r="T329" s="248">
        <f ca="1">+S329</f>
        <v>0</v>
      </c>
      <c r="U329" s="247">
        <f>+IF(E329="Débitos",1,2)</f>
        <v>2</v>
      </c>
      <c r="V329" s="350" t="str">
        <f>+VLOOKUP(A329,bd_lista!$A$3:$E$590,5,FALSE)</f>
        <v>Instituciones Descentralizadas</v>
      </c>
      <c r="W329" s="455"/>
      <c r="X329" s="245">
        <f>+VLOOKUP(A329,[2]Sheet1!$A$13:$D$744,4,FALSE)</f>
        <v>52</v>
      </c>
      <c r="Y329" s="245" t="e">
        <f>+VLOOKUP(X329,bd_lista!$A$3:$C$590,3,FALSE)</f>
        <v>#N/A</v>
      </c>
      <c r="Z329" s="304"/>
      <c r="AA329" s="305"/>
    </row>
    <row r="330" spans="1:27" ht="15" hidden="1" customHeight="1">
      <c r="A330" s="255">
        <v>171</v>
      </c>
      <c r="B330" s="452">
        <f>+A330</f>
        <v>171</v>
      </c>
      <c r="C330" s="250" t="str">
        <f>+VLOOKUP(A330,bd_lista!$A$3:$C$590,3,FALSE)</f>
        <v>Centro de Investigación Agrícola Tropical</v>
      </c>
      <c r="D330" s="456" t="str">
        <f>+C330</f>
        <v>Centro de Investigación Agrícola Tropical</v>
      </c>
      <c r="E330" s="250" t="s">
        <v>1311</v>
      </c>
      <c r="F330" s="274">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6">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6">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6">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6">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6">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6">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6">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6">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6">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6">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6">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6">
        <f ca="1">+SUM(F330:Q330)</f>
        <v>0</v>
      </c>
      <c r="S330" s="246"/>
      <c r="T330" s="274">
        <f ca="1">+T331</f>
        <v>0</v>
      </c>
      <c r="U330" s="281">
        <f>+IF(E330="Débitos",1,2)</f>
        <v>1</v>
      </c>
      <c r="V330" s="350" t="str">
        <f>+VLOOKUP(A330,bd_lista!$A$3:$E$590,5,FALSE)</f>
        <v>Instituciones Descentralizadas</v>
      </c>
      <c r="W330" s="454" t="str">
        <f>+V330</f>
        <v>Instituciones Descentralizadas</v>
      </c>
      <c r="X330" s="245">
        <f>+VLOOKUP(A330,[2]Sheet1!$A$13:$D$744,4,FALSE)</f>
        <v>0</v>
      </c>
      <c r="Y330" s="245" t="e">
        <f>+VLOOKUP(X330,bd_lista!$A$3:$C$590,3,FALSE)</f>
        <v>#N/A</v>
      </c>
      <c r="Z330" s="306">
        <f>+X330</f>
        <v>0</v>
      </c>
      <c r="AA330" s="307" t="e">
        <f>+Y330</f>
        <v>#N/A</v>
      </c>
    </row>
    <row r="331" spans="1:27" ht="15" hidden="1" customHeight="1">
      <c r="A331" s="32">
        <v>171</v>
      </c>
      <c r="B331" s="453"/>
      <c r="C331" s="350" t="str">
        <f>+VLOOKUP(A331,bd_lista!$A$3:$C$590,3,FALSE)</f>
        <v>Centro de Investigación Agrícola Tropical</v>
      </c>
      <c r="D331" s="457"/>
      <c r="E331" s="350" t="s">
        <v>1312</v>
      </c>
      <c r="F331" s="248">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8">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8">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8">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8">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8">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8">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8">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8">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8">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8">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8">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8">
        <f ca="1">+SUM(F331:Q331)</f>
        <v>0</v>
      </c>
      <c r="S331" s="248">
        <f ca="1">+R330+R331</f>
        <v>0</v>
      </c>
      <c r="T331" s="248">
        <f ca="1">+S331</f>
        <v>0</v>
      </c>
      <c r="U331" s="247">
        <f>+IF(E331="Débitos",1,2)</f>
        <v>2</v>
      </c>
      <c r="V331" s="350" t="str">
        <f>+VLOOKUP(A331,bd_lista!$A$3:$E$590,5,FALSE)</f>
        <v>Instituciones Descentralizadas</v>
      </c>
      <c r="W331" s="455"/>
      <c r="X331" s="245">
        <f>+VLOOKUP(A331,[2]Sheet1!$A$13:$D$744,4,FALSE)</f>
        <v>0</v>
      </c>
      <c r="Y331" s="245" t="e">
        <f>+VLOOKUP(X331,bd_lista!$A$3:$C$590,3,FALSE)</f>
        <v>#N/A</v>
      </c>
      <c r="Z331" s="304"/>
      <c r="AA331" s="305"/>
    </row>
    <row r="332" spans="1:27" ht="27" hidden="1" customHeight="1">
      <c r="A332" s="255">
        <v>108</v>
      </c>
      <c r="B332" s="452">
        <f>+A332</f>
        <v>108</v>
      </c>
      <c r="C332" s="250" t="str">
        <f>+VLOOKUP(A332,bd_lista!$A$3:$C$590,3,FALSE)</f>
        <v>Orquesta Sinfónica Nacional</v>
      </c>
      <c r="D332" s="456" t="str">
        <f>+C332</f>
        <v>Orquesta Sinfónica Nacional</v>
      </c>
      <c r="E332" s="250" t="s">
        <v>1311</v>
      </c>
      <c r="F332" s="246">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46">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6">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46">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46">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46">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6">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6">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6">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6">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6">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6">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6">
        <f ca="1">+SUM(F332:Q332)</f>
        <v>0</v>
      </c>
      <c r="S332" s="246"/>
      <c r="T332" s="246">
        <f ca="1">+T333</f>
        <v>0</v>
      </c>
      <c r="U332" s="245">
        <f>+IF(E332="Débitos",1,2)</f>
        <v>1</v>
      </c>
      <c r="V332" s="350" t="str">
        <f>+VLOOKUP(A332,bd_lista!$A$3:$E$590,5,FALSE)</f>
        <v>Instituciones Descentralizadas</v>
      </c>
      <c r="W332" s="454" t="str">
        <f>+V332</f>
        <v>Instituciones Descentralizadas</v>
      </c>
      <c r="X332" s="245">
        <v>53</v>
      </c>
      <c r="Y332" s="245" t="str">
        <f>+VLOOKUP(X332,bd_lista!$A$3:$C$590,3,FALSE)</f>
        <v>Ministerio de Culturas, Descolonización y Despatriarcalización</v>
      </c>
      <c r="Z332" s="306">
        <f>+X332</f>
        <v>53</v>
      </c>
      <c r="AA332" s="336" t="str">
        <f>+Y332</f>
        <v>Ministerio de Culturas, Descolonización y Despatriarcalización</v>
      </c>
    </row>
    <row r="333" spans="1:27" ht="15" hidden="1" customHeight="1">
      <c r="A333" s="32">
        <v>108</v>
      </c>
      <c r="B333" s="453"/>
      <c r="C333" s="350" t="str">
        <f>+VLOOKUP(A333,bd_lista!$A$3:$C$590,3,FALSE)</f>
        <v>Orquesta Sinfónica Nacional</v>
      </c>
      <c r="D333" s="457"/>
      <c r="E333" s="350" t="s">
        <v>1312</v>
      </c>
      <c r="F333" s="248">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0</v>
      </c>
      <c r="G333" s="248">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v>
      </c>
      <c r="H333" s="248">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0</v>
      </c>
      <c r="I333" s="248">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0</v>
      </c>
      <c r="J333" s="248">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248">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48">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48">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8">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8">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8">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8">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8">
        <f ca="1">+SUM(F333:Q333)</f>
        <v>0</v>
      </c>
      <c r="S333" s="248">
        <f ca="1">+R332+R333</f>
        <v>0</v>
      </c>
      <c r="T333" s="248">
        <f ca="1">+S333</f>
        <v>0</v>
      </c>
      <c r="U333" s="247">
        <f>+IF(E333="Débitos",1,2)</f>
        <v>2</v>
      </c>
      <c r="V333" s="350" t="str">
        <f>+VLOOKUP(A333,bd_lista!$A$3:$E$590,5,FALSE)</f>
        <v>Instituciones Descentralizadas</v>
      </c>
      <c r="W333" s="455"/>
      <c r="X333" s="245">
        <v>53</v>
      </c>
      <c r="Y333" s="245" t="str">
        <f>+VLOOKUP(X333,bd_lista!$A$3:$C$590,3,FALSE)</f>
        <v>Ministerio de Culturas, Descolonización y Despatriarcalización</v>
      </c>
      <c r="Z333" s="304"/>
      <c r="AA333" s="338"/>
    </row>
    <row r="334" spans="1:27" customFormat="1" ht="15" hidden="1" customHeight="1">
      <c r="A334" s="255">
        <v>130</v>
      </c>
      <c r="B334" s="452">
        <f>+A334</f>
        <v>130</v>
      </c>
      <c r="C334" s="250" t="str">
        <f>+VLOOKUP(A334,bd_lista!$A$3:$C$590,3,FALSE)</f>
        <v>Fondo de Financiamiento para la Minería</v>
      </c>
      <c r="D334" s="456" t="str">
        <f>+C334</f>
        <v>Fondo de Financiamiento para la Minería</v>
      </c>
      <c r="E334" s="250" t="s">
        <v>1311</v>
      </c>
      <c r="F334" s="246">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246">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6">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6">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6">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46">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46">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46">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6">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6">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6">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6">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6">
        <f ca="1">+SUM(F334:Q334)</f>
        <v>0</v>
      </c>
      <c r="S334" s="246"/>
      <c r="T334" s="246">
        <f ca="1">+T335</f>
        <v>0</v>
      </c>
      <c r="U334" s="245">
        <f>+IF(E334="Débitos",1,2)</f>
        <v>1</v>
      </c>
      <c r="V334" s="350" t="str">
        <f>+VLOOKUP(A334,bd_lista!$A$3:$E$590,5,FALSE)</f>
        <v>Instituciones Descentralizadas</v>
      </c>
      <c r="W334" s="454" t="str">
        <f>+V334</f>
        <v>Instituciones Descentralizadas</v>
      </c>
      <c r="X334" s="245">
        <f>+VLOOKUP(A334,[2]Sheet1!$A$13:$D$744,4,FALSE)</f>
        <v>76</v>
      </c>
      <c r="Y334" s="245" t="str">
        <f>+VLOOKUP(X334,bd_lista!$A$3:$C$590,3,FALSE)</f>
        <v>Ministerio de Minería y Metalurgia</v>
      </c>
      <c r="Z334" s="306">
        <f>+X334</f>
        <v>76</v>
      </c>
      <c r="AA334" s="336" t="str">
        <f>+Y334</f>
        <v>Ministerio de Minería y Metalurgia</v>
      </c>
    </row>
    <row r="335" spans="1:27" customFormat="1" ht="15" hidden="1" customHeight="1">
      <c r="A335" s="32">
        <v>130</v>
      </c>
      <c r="B335" s="453"/>
      <c r="C335" s="350" t="str">
        <f>+VLOOKUP(A335,bd_lista!$A$3:$C$590,3,FALSE)</f>
        <v>Fondo de Financiamiento para la Minería</v>
      </c>
      <c r="D335" s="457"/>
      <c r="E335" s="350" t="s">
        <v>1312</v>
      </c>
      <c r="F335" s="248">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8">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48">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0</v>
      </c>
      <c r="I335" s="248">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248">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248">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48">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48">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8">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8">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8">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8">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8">
        <f ca="1">+SUM(F335:Q335)</f>
        <v>0</v>
      </c>
      <c r="S335" s="248">
        <f ca="1">+R334+R335</f>
        <v>0</v>
      </c>
      <c r="T335" s="246">
        <f ca="1">+S335</f>
        <v>0</v>
      </c>
      <c r="U335" s="245">
        <f>+IF(E335="Débitos",1,2)</f>
        <v>2</v>
      </c>
      <c r="V335" s="350" t="str">
        <f>+VLOOKUP(A335,bd_lista!$A$3:$E$590,5,FALSE)</f>
        <v>Instituciones Descentralizadas</v>
      </c>
      <c r="W335" s="455"/>
      <c r="X335" s="245">
        <f>+VLOOKUP(A335,[2]Sheet1!$A$13:$D$744,4,FALSE)</f>
        <v>76</v>
      </c>
      <c r="Y335" s="245" t="str">
        <f>+VLOOKUP(X335,bd_lista!$A$3:$C$590,3,FALSE)</f>
        <v>Ministerio de Minería y Metalurgia</v>
      </c>
      <c r="Z335" s="304"/>
      <c r="AA335" s="338"/>
    </row>
    <row r="336" spans="1:27" customFormat="1" ht="15" hidden="1" customHeight="1">
      <c r="A336" s="32">
        <v>254</v>
      </c>
      <c r="B336" s="452">
        <f>+A336</f>
        <v>254</v>
      </c>
      <c r="C336" s="250" t="str">
        <f>+VLOOKUP(A336,bd_lista!$A$3:$C$590,3,FALSE)</f>
        <v>Instituto del Seguro Agrario</v>
      </c>
      <c r="D336" s="456" t="str">
        <f>+C336</f>
        <v>Instituto del Seguro Agrario</v>
      </c>
      <c r="E336" s="250" t="s">
        <v>1311</v>
      </c>
      <c r="F336" s="246">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6">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6">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6">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6">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6">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6">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6">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6">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6">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6">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6">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6">
        <f ca="1">+SUM(F336:Q336)</f>
        <v>0</v>
      </c>
      <c r="S336" s="246"/>
      <c r="T336" s="246">
        <f ca="1">+T337</f>
        <v>0</v>
      </c>
      <c r="U336" s="245">
        <f>+IF(E336="Débitos",1,2)</f>
        <v>1</v>
      </c>
      <c r="V336" s="350" t="str">
        <f>+VLOOKUP(A336,bd_lista!$A$3:$E$590,5,FALSE)</f>
        <v>Instituciones Descentralizadas</v>
      </c>
      <c r="W336" s="454" t="str">
        <f>+V336</f>
        <v>Instituciones Descentralizadas</v>
      </c>
      <c r="X336" s="245">
        <f>+VLOOKUP(A336,[2]Sheet1!$A$13:$D$744,4,FALSE)</f>
        <v>47</v>
      </c>
      <c r="Y336" s="245" t="str">
        <f>+VLOOKUP(X336,bd_lista!$A$3:$C$590,3,FALSE)</f>
        <v>Ministerio de Desarrollo Rural y Tierras</v>
      </c>
      <c r="Z336" s="306">
        <f>+X336</f>
        <v>47</v>
      </c>
      <c r="AA336" s="336" t="str">
        <f>+Y336</f>
        <v>Ministerio de Desarrollo Rural y Tierras</v>
      </c>
    </row>
    <row r="337" spans="1:27" customFormat="1" ht="15" hidden="1" customHeight="1">
      <c r="A337" s="32">
        <v>254</v>
      </c>
      <c r="B337" s="453"/>
      <c r="C337" s="350" t="str">
        <f>+VLOOKUP(A337,bd_lista!$A$3:$C$590,3,FALSE)</f>
        <v>Instituto del Seguro Agrario</v>
      </c>
      <c r="D337" s="457"/>
      <c r="E337" s="350" t="s">
        <v>1312</v>
      </c>
      <c r="F337" s="248">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8">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48">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8">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48">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48">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8">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8">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8">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8">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8">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8">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8">
        <f ca="1">+SUM(F337:Q337)</f>
        <v>0</v>
      </c>
      <c r="S337" s="248">
        <f ca="1">+R336+R337</f>
        <v>0</v>
      </c>
      <c r="T337" s="246">
        <f ca="1">+S337</f>
        <v>0</v>
      </c>
      <c r="U337" s="245">
        <f>+IF(E337="Débitos",1,2)</f>
        <v>2</v>
      </c>
      <c r="V337" s="350" t="str">
        <f>+VLOOKUP(A337,bd_lista!$A$3:$E$590,5,FALSE)</f>
        <v>Instituciones Descentralizadas</v>
      </c>
      <c r="W337" s="455"/>
      <c r="X337" s="245">
        <f>+VLOOKUP(A337,[2]Sheet1!$A$13:$D$744,4,FALSE)</f>
        <v>47</v>
      </c>
      <c r="Y337" s="245" t="str">
        <f>+VLOOKUP(X337,bd_lista!$A$3:$C$590,3,FALSE)</f>
        <v>Ministerio de Desarrollo Rural y Tierras</v>
      </c>
      <c r="Z337" s="304"/>
      <c r="AA337" s="338"/>
    </row>
    <row r="338" spans="1:27" customFormat="1" ht="15" customHeight="1">
      <c r="A338" s="32">
        <v>309</v>
      </c>
      <c r="B338" s="452">
        <f>+A338</f>
        <v>309</v>
      </c>
      <c r="C338" s="250" t="str">
        <f>+VLOOKUP(A338,bd_lista!$A$3:$C$590,3,FALSE)</f>
        <v>Autoridad de Fiscalización del Juego</v>
      </c>
      <c r="D338" s="456" t="str">
        <f>+C338</f>
        <v>Autoridad de Fiscalización del Juego</v>
      </c>
      <c r="E338" s="250" t="s">
        <v>1311</v>
      </c>
      <c r="F338" s="246">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6">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6">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6">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6">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6">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6">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6">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6">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6">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6">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6">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6">
        <f ca="1">+SUM(F338:Q338)</f>
        <v>0</v>
      </c>
      <c r="S338" s="246"/>
      <c r="T338" s="246">
        <f ca="1">+T339</f>
        <v>524</v>
      </c>
      <c r="U338" s="245">
        <f>+IF(E338="Débitos",1,2)</f>
        <v>1</v>
      </c>
      <c r="V338" s="350" t="str">
        <f>+VLOOKUP(A338,bd_lista!$A$3:$E$590,5,FALSE)</f>
        <v>Instituciones Descentralizadas</v>
      </c>
      <c r="W338" s="454" t="str">
        <f>+V338</f>
        <v>Instituciones Descentralizadas</v>
      </c>
      <c r="X338" s="245">
        <f>+VLOOKUP(A338,[2]Sheet1!$A$13:$D$744,4,FALSE)</f>
        <v>35</v>
      </c>
      <c r="Y338" s="245" t="str">
        <f>+VLOOKUP(X338,bd_lista!$A$3:$C$590,3,FALSE)</f>
        <v>Ministerio de Economía y Finanzas Públicas</v>
      </c>
      <c r="Z338" s="306">
        <f>+X338</f>
        <v>35</v>
      </c>
      <c r="AA338" s="336" t="str">
        <f>+Y338</f>
        <v>Ministerio de Economía y Finanzas Públicas</v>
      </c>
    </row>
    <row r="339" spans="1:27" customFormat="1" ht="15" customHeight="1">
      <c r="A339" s="32">
        <v>309</v>
      </c>
      <c r="B339" s="453"/>
      <c r="C339" s="350" t="str">
        <f>+VLOOKUP(A339,bd_lista!$A$3:$C$590,3,FALSE)</f>
        <v>Autoridad de Fiscalización del Juego</v>
      </c>
      <c r="D339" s="457"/>
      <c r="E339" s="350" t="s">
        <v>1312</v>
      </c>
      <c r="F339" s="248">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48">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524</v>
      </c>
      <c r="H339" s="248">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48">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48">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8">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8">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48">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8">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8">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8">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8">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8">
        <f ca="1">+SUM(F339:Q339)</f>
        <v>524</v>
      </c>
      <c r="S339" s="248">
        <f ca="1">+R338+R339</f>
        <v>524</v>
      </c>
      <c r="T339" s="246">
        <f ca="1">+S339</f>
        <v>524</v>
      </c>
      <c r="U339" s="245">
        <f>+IF(E339="Débitos",1,2)</f>
        <v>2</v>
      </c>
      <c r="V339" s="350" t="str">
        <f>+VLOOKUP(A339,bd_lista!$A$3:$E$590,5,FALSE)</f>
        <v>Instituciones Descentralizadas</v>
      </c>
      <c r="W339" s="455"/>
      <c r="X339" s="245">
        <f>+VLOOKUP(A339,[2]Sheet1!$A$13:$D$744,4,FALSE)</f>
        <v>35</v>
      </c>
      <c r="Y339" s="245" t="str">
        <f>+VLOOKUP(X339,bd_lista!$A$3:$C$590,3,FALSE)</f>
        <v>Ministerio de Economía y Finanzas Públicas</v>
      </c>
      <c r="Z339" s="304"/>
      <c r="AA339" s="338"/>
    </row>
    <row r="340" spans="1:27" customFormat="1" ht="15" hidden="1" customHeight="1">
      <c r="A340" s="32">
        <v>197</v>
      </c>
      <c r="B340" s="452">
        <f>+A340</f>
        <v>197</v>
      </c>
      <c r="C340" s="250" t="str">
        <f>+VLOOKUP(A340,bd_lista!$A$3:$C$590,3,FALSE)</f>
        <v>DIRECCIÓN ESTRATÉGICA DE REIVINDICACION MARÍTIMA, SILALA Y RECURSOS HÍDRICOS INTERNACIONALES</v>
      </c>
      <c r="D340" s="456" t="str">
        <f>+C340</f>
        <v>DIRECCIÓN ESTRATÉGICA DE REIVINDICACION MARÍTIMA, SILALA Y RECURSOS HÍDRICOS INTERNACIONALES</v>
      </c>
      <c r="E340" s="250" t="s">
        <v>1311</v>
      </c>
      <c r="F340" s="246">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6">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6">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6">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6">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6">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6">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6">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6">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6">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6">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6">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6">
        <f ca="1">+SUM(F340:Q340)</f>
        <v>0</v>
      </c>
      <c r="S340" s="246"/>
      <c r="T340" s="246">
        <f ca="1">+T341</f>
        <v>0</v>
      </c>
      <c r="U340" s="245">
        <f>+IF(E340="Débitos",1,2)</f>
        <v>1</v>
      </c>
      <c r="V340" s="350" t="str">
        <f>+VLOOKUP(A340,bd_lista!$A$3:$E$590,5,FALSE)</f>
        <v>Instituciones Descentralizadas</v>
      </c>
      <c r="W340" s="454" t="str">
        <f>+V340</f>
        <v>Instituciones Descentralizadas</v>
      </c>
      <c r="X340" s="245">
        <f>+VLOOKUP(A340,[2]Sheet1!$A$13:$D$744,4,FALSE)</f>
        <v>10</v>
      </c>
      <c r="Y340" s="245" t="str">
        <f>+VLOOKUP(X340,bd_lista!$A$3:$C$590,3,FALSE)</f>
        <v>Ministerio de Relaciones Exteriores</v>
      </c>
      <c r="Z340" s="306">
        <f>+X340</f>
        <v>10</v>
      </c>
      <c r="AA340" s="336" t="str">
        <f>+Y340</f>
        <v>Ministerio de Relaciones Exteriores</v>
      </c>
    </row>
    <row r="341" spans="1:27" customFormat="1" ht="15" hidden="1" customHeight="1">
      <c r="A341" s="32">
        <v>197</v>
      </c>
      <c r="B341" s="453"/>
      <c r="C341" s="350" t="str">
        <f>+VLOOKUP(A341,bd_lista!$A$3:$C$590,3,FALSE)</f>
        <v>DIRECCIÓN ESTRATÉGICA DE REIVINDICACION MARÍTIMA, SILALA Y RECURSOS HÍDRICOS INTERNACIONALES</v>
      </c>
      <c r="D341" s="457"/>
      <c r="E341" s="350" t="s">
        <v>1312</v>
      </c>
      <c r="F341" s="248">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8">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48">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8">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48">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8">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8">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8">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8">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8">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8">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8">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8">
        <f ca="1">+SUM(F341:Q341)</f>
        <v>0</v>
      </c>
      <c r="S341" s="248">
        <f ca="1">+R340+R341</f>
        <v>0</v>
      </c>
      <c r="T341" s="248">
        <f ca="1">+S341</f>
        <v>0</v>
      </c>
      <c r="U341" s="245">
        <f>+IF(E341="Débitos",1,2)</f>
        <v>2</v>
      </c>
      <c r="V341" s="350" t="str">
        <f>+VLOOKUP(A341,bd_lista!$A$3:$E$590,5,FALSE)</f>
        <v>Instituciones Descentralizadas</v>
      </c>
      <c r="W341" s="455"/>
      <c r="X341" s="245">
        <f>+VLOOKUP(A341,[2]Sheet1!$A$13:$D$744,4,FALSE)</f>
        <v>10</v>
      </c>
      <c r="Y341" s="245" t="str">
        <f>+VLOOKUP(X341,bd_lista!$A$3:$C$590,3,FALSE)</f>
        <v>Ministerio de Relaciones Exteriores</v>
      </c>
      <c r="Z341" s="304"/>
      <c r="AA341" s="338"/>
    </row>
    <row r="342" spans="1:27" customFormat="1" ht="15" customHeight="1">
      <c r="A342" s="32">
        <v>119</v>
      </c>
      <c r="B342" s="452">
        <f>+A342</f>
        <v>119</v>
      </c>
      <c r="C342" s="250" t="str">
        <f>+VLOOKUP(A342,bd_lista!$A$3:$C$590,3,FALSE)</f>
        <v>Agencia para el Des. de la Soc. de la Información en Bolivia</v>
      </c>
      <c r="D342" s="456" t="str">
        <f>+C342</f>
        <v>Agencia para el Des. de la Soc. de la Información en Bolivia</v>
      </c>
      <c r="E342" s="250" t="s">
        <v>1311</v>
      </c>
      <c r="F342" s="246">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46">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100</v>
      </c>
      <c r="H342" s="246">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6">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6">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6">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6">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6">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6">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6">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6">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6">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6">
        <f ca="1">+SUM(F342:Q342)</f>
        <v>100</v>
      </c>
      <c r="S342" s="246"/>
      <c r="T342" s="246">
        <f ca="1">+T343</f>
        <v>290</v>
      </c>
      <c r="U342" s="281">
        <f>+IF(E342="Débitos",1,2)</f>
        <v>1</v>
      </c>
      <c r="V342" s="350" t="str">
        <f>+VLOOKUP(A342,bd_lista!$A$3:$E$590,5,FALSE)</f>
        <v>Instituciones Descentralizadas</v>
      </c>
      <c r="W342" s="454" t="str">
        <f>+V342</f>
        <v>Instituciones Descentralizadas</v>
      </c>
      <c r="X342" s="245">
        <f>+VLOOKUP(A342,[2]Sheet1!$A$13:$D$744,4,FALSE)</f>
        <v>6</v>
      </c>
      <c r="Y342" s="245" t="str">
        <f>+VLOOKUP(X342,bd_lista!$A$3:$C$590,3,FALSE)</f>
        <v>Vicepresidencia del Estado Plurinacional</v>
      </c>
      <c r="Z342" s="306">
        <f>+X342</f>
        <v>6</v>
      </c>
      <c r="AA342" s="336" t="str">
        <f>+Y342</f>
        <v>Vicepresidencia del Estado Plurinacional</v>
      </c>
    </row>
    <row r="343" spans="1:27" customFormat="1" ht="15" customHeight="1">
      <c r="A343" s="32">
        <v>119</v>
      </c>
      <c r="B343" s="453"/>
      <c r="C343" s="350" t="str">
        <f>+VLOOKUP(A343,bd_lista!$A$3:$C$590,3,FALSE)</f>
        <v>Agencia para el Des. de la Soc. de la Información en Bolivia</v>
      </c>
      <c r="D343" s="457"/>
      <c r="E343" s="497" t="s">
        <v>1312</v>
      </c>
      <c r="F343" s="248">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6">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190</v>
      </c>
      <c r="H343" s="248">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248">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8">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48">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8">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8">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8">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8">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8">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8">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8">
        <f ca="1">+SUM(F343:Q343)</f>
        <v>190</v>
      </c>
      <c r="S343" s="246">
        <f ca="1">+R342+R343</f>
        <v>290</v>
      </c>
      <c r="T343" s="248">
        <f ca="1">+S343</f>
        <v>290</v>
      </c>
      <c r="U343" s="247">
        <f>+IF(E343="Débitos",1,2)</f>
        <v>2</v>
      </c>
      <c r="V343" s="350" t="str">
        <f>+VLOOKUP(A343,bd_lista!$A$3:$E$590,5,FALSE)</f>
        <v>Instituciones Descentralizadas</v>
      </c>
      <c r="W343" s="455"/>
      <c r="X343" s="245">
        <f>+VLOOKUP(A343,[2]Sheet1!$A$13:$D$744,4,FALSE)</f>
        <v>6</v>
      </c>
      <c r="Y343" s="245" t="str">
        <f>+VLOOKUP(X343,bd_lista!$A$3:$C$590,3,FALSE)</f>
        <v>Vicepresidencia del Estado Plurinacional</v>
      </c>
      <c r="Z343" s="304"/>
      <c r="AA343" s="338"/>
    </row>
    <row r="344" spans="1:27" customFormat="1" ht="15" hidden="1" customHeight="1">
      <c r="A344" s="32">
        <v>386</v>
      </c>
      <c r="B344" s="452">
        <f>+A344</f>
        <v>386</v>
      </c>
      <c r="C344" s="250" t="str">
        <f>+VLOOKUP(A344,bd_lista!$A$3:$C$590,3,FALSE)</f>
        <v>Servicio Plurinacional de la Mujer y de la Despatriarcalización Ana María Romero</v>
      </c>
      <c r="D344" s="456" t="str">
        <f>+C344</f>
        <v>Servicio Plurinacional de la Mujer y de la Despatriarcalización Ana María Romero</v>
      </c>
      <c r="E344" s="250" t="s">
        <v>1311</v>
      </c>
      <c r="F344" s="246">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6">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46">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6">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6">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6">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6">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6">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6">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6">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6">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6">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6">
        <f ca="1">+SUM(F344:Q344)</f>
        <v>0</v>
      </c>
      <c r="S344" s="269"/>
      <c r="T344" s="246">
        <f ca="1">+T345</f>
        <v>0</v>
      </c>
      <c r="U344" s="245">
        <f>+IF(E344="Débitos",1,2)</f>
        <v>1</v>
      </c>
      <c r="V344" s="350" t="str">
        <f>+VLOOKUP(A344,bd_lista!$A$3:$E$590,5,FALSE)</f>
        <v>Instituciones Descentralizadas</v>
      </c>
      <c r="W344" s="454" t="str">
        <f>+V344</f>
        <v>Instituciones Descentralizadas</v>
      </c>
      <c r="X344" s="245">
        <f>+VLOOKUP(A344,[2]Sheet1!$A$13:$D$744,4,FALSE)</f>
        <v>30</v>
      </c>
      <c r="Y344" s="245" t="str">
        <f>+VLOOKUP(X344,bd_lista!$A$3:$C$590,3,FALSE)</f>
        <v>Ministerio de Justicia y Transparencia Institucional</v>
      </c>
      <c r="Z344" s="306">
        <f>+X344</f>
        <v>30</v>
      </c>
      <c r="AA344" s="336" t="str">
        <f>+Y344</f>
        <v>Ministerio de Justicia y Transparencia Institucional</v>
      </c>
    </row>
    <row r="345" spans="1:27" customFormat="1" ht="15" hidden="1" customHeight="1">
      <c r="A345" s="32">
        <v>386</v>
      </c>
      <c r="B345" s="453"/>
      <c r="C345" s="350" t="str">
        <f>+VLOOKUP(A345,bd_lista!$A$3:$C$590,3,FALSE)</f>
        <v>Servicio Plurinacional de la Mujer y de la Despatriarcalización Ana María Romero</v>
      </c>
      <c r="D345" s="457"/>
      <c r="E345" s="250" t="s">
        <v>1312</v>
      </c>
      <c r="F345" s="248">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48">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48">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8">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48">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8">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8">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8">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8">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8">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8">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8">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8">
        <f ca="1">+SUM(F345:Q345)</f>
        <v>0</v>
      </c>
      <c r="S345" s="269">
        <f ca="1">+R344+R345</f>
        <v>0</v>
      </c>
      <c r="T345" s="246">
        <f ca="1">+S345</f>
        <v>0</v>
      </c>
      <c r="U345" s="245">
        <f>+IF(E345="Débitos",1,2)</f>
        <v>2</v>
      </c>
      <c r="V345" s="350" t="str">
        <f>+VLOOKUP(A345,bd_lista!$A$3:$E$590,5,FALSE)</f>
        <v>Instituciones Descentralizadas</v>
      </c>
      <c r="W345" s="455"/>
      <c r="X345" s="245">
        <f>+VLOOKUP(A345,[2]Sheet1!$A$13:$D$744,4,FALSE)</f>
        <v>30</v>
      </c>
      <c r="Y345" s="245" t="str">
        <f>+VLOOKUP(X345,bd_lista!$A$3:$C$590,3,FALSE)</f>
        <v>Ministerio de Justicia y Transparencia Institucional</v>
      </c>
      <c r="Z345" s="304"/>
      <c r="AA345" s="338"/>
    </row>
    <row r="346" spans="1:27" customFormat="1" ht="27" customHeight="1">
      <c r="A346" s="32">
        <v>137</v>
      </c>
      <c r="B346" s="452">
        <f>+A346</f>
        <v>137</v>
      </c>
      <c r="C346" s="250" t="str">
        <f>+VLOOKUP(A346,bd_lista!$A$3:$C$590,3,FALSE)</f>
        <v>Comité Ejecutivo de la Universidad Boliviana</v>
      </c>
      <c r="D346" s="456" t="str">
        <f>+C346</f>
        <v>Comité Ejecutivo de la Universidad Boliviana</v>
      </c>
      <c r="E346" s="250" t="s">
        <v>1311</v>
      </c>
      <c r="F346" s="246">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6">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6">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6">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6">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6">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6">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6">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6">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6">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6">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6">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6">
        <f ca="1">+SUM(F346:Q346)</f>
        <v>0</v>
      </c>
      <c r="S346" s="246"/>
      <c r="T346" s="246">
        <f ca="1">+T347</f>
        <v>277</v>
      </c>
      <c r="U346" s="245">
        <f>+IF(E346="Débitos",1,2)</f>
        <v>1</v>
      </c>
      <c r="V346" s="350" t="str">
        <f>+VLOOKUP(A346,bd_lista!$A$3:$E$590,5,FALSE)</f>
        <v>Instituciones Descentralizadas</v>
      </c>
      <c r="W346" s="454" t="str">
        <f>+V346</f>
        <v>Instituciones Descentralizadas</v>
      </c>
      <c r="X346" s="245">
        <f>+VLOOKUP(A346,[2]Sheet1!$A$13:$D$744,4,FALSE)</f>
        <v>0</v>
      </c>
      <c r="Y346" s="245" t="e">
        <f>+VLOOKUP(X346,bd_lista!$A$3:$C$590,3,FALSE)</f>
        <v>#N/A</v>
      </c>
      <c r="Z346" s="306">
        <f>+X346</f>
        <v>0</v>
      </c>
      <c r="AA346" s="307" t="e">
        <f>+Y346</f>
        <v>#N/A</v>
      </c>
    </row>
    <row r="347" spans="1:27" customFormat="1" ht="15" customHeight="1">
      <c r="A347" s="32">
        <v>137</v>
      </c>
      <c r="B347" s="453"/>
      <c r="C347" s="350" t="str">
        <f>+VLOOKUP(A347,bd_lista!$A$3:$C$590,3,FALSE)</f>
        <v>Comité Ejecutivo de la Universidad Boliviana</v>
      </c>
      <c r="D347" s="457"/>
      <c r="E347" s="350" t="s">
        <v>1312</v>
      </c>
      <c r="F347" s="248">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8">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277</v>
      </c>
      <c r="H347" s="248">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8">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8">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8">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8">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8">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8">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8">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8">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8">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8">
        <f ca="1">+SUM(F347:Q347)</f>
        <v>277</v>
      </c>
      <c r="S347" s="248">
        <f ca="1">+R346+R347</f>
        <v>277</v>
      </c>
      <c r="T347" s="246">
        <f ca="1">+S347</f>
        <v>277</v>
      </c>
      <c r="U347" s="245">
        <f>+IF(E347="Débitos",1,2)</f>
        <v>2</v>
      </c>
      <c r="V347" s="350" t="str">
        <f>+VLOOKUP(A347,bd_lista!$A$3:$E$590,5,FALSE)</f>
        <v>Instituciones Descentralizadas</v>
      </c>
      <c r="W347" s="455"/>
      <c r="X347" s="245">
        <f>+VLOOKUP(A347,[2]Sheet1!$A$13:$D$744,4,FALSE)</f>
        <v>0</v>
      </c>
      <c r="Y347" s="245" t="e">
        <f>+VLOOKUP(X347,bd_lista!$A$3:$C$590,3,FALSE)</f>
        <v>#N/A</v>
      </c>
      <c r="Z347" s="304"/>
      <c r="AA347" s="305"/>
    </row>
    <row r="348" spans="1:27" ht="15" customHeight="1">
      <c r="A348" s="32">
        <v>206</v>
      </c>
      <c r="B348" s="452">
        <f>+A348</f>
        <v>206</v>
      </c>
      <c r="C348" s="250" t="str">
        <f>+VLOOKUP(A348,bd_lista!$A$3:$C$590,3,FALSE)</f>
        <v>Instituto Nacional de Estadística</v>
      </c>
      <c r="D348" s="456" t="str">
        <f>+C348</f>
        <v>Instituto Nacional de Estadística</v>
      </c>
      <c r="E348" s="250" t="s">
        <v>1311</v>
      </c>
      <c r="F348" s="246">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6">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50.01</v>
      </c>
      <c r="H348" s="246">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6">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6">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6">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6">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6">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6">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6">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6">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6">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6">
        <f ca="1">+SUM(F348:Q348)</f>
        <v>50.01</v>
      </c>
      <c r="S348" s="246"/>
      <c r="T348" s="246">
        <f ca="1">+T349</f>
        <v>170.41</v>
      </c>
      <c r="U348" s="245">
        <f>+IF(E348="Débitos",1,2)</f>
        <v>1</v>
      </c>
      <c r="V348" s="350" t="str">
        <f>+VLOOKUP(A348,bd_lista!$A$3:$E$590,5,FALSE)</f>
        <v>Instituciones Descentralizadas</v>
      </c>
      <c r="W348" s="454" t="str">
        <f>+V348</f>
        <v>Instituciones Descentralizadas</v>
      </c>
      <c r="X348" s="245">
        <f>+VLOOKUP(A348,[2]Sheet1!$A$13:$D$744,4,FALSE)</f>
        <v>66</v>
      </c>
      <c r="Y348" s="245" t="str">
        <f>+VLOOKUP(X348,bd_lista!$A$3:$C$590,3,FALSE)</f>
        <v>Ministerio de Planificación del Desarrollo</v>
      </c>
      <c r="Z348" s="306">
        <f>+X348</f>
        <v>66</v>
      </c>
      <c r="AA348" s="336" t="str">
        <f>+Y348</f>
        <v>Ministerio de Planificación del Desarrollo</v>
      </c>
    </row>
    <row r="349" spans="1:27" ht="15" customHeight="1">
      <c r="A349" s="32">
        <v>206</v>
      </c>
      <c r="B349" s="453"/>
      <c r="C349" s="350" t="str">
        <f>+VLOOKUP(A349,bd_lista!$A$3:$C$590,3,FALSE)</f>
        <v>Instituto Nacional de Estadística</v>
      </c>
      <c r="D349" s="457"/>
      <c r="E349" s="350" t="s">
        <v>1312</v>
      </c>
      <c r="F349" s="248">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8">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120.4</v>
      </c>
      <c r="H349" s="248">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8">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8">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8">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8">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8">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8">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8">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8">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8">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8">
        <f ca="1">+SUM(F349:Q349)</f>
        <v>120.4</v>
      </c>
      <c r="S349" s="248">
        <f ca="1">+R348+R349</f>
        <v>170.41</v>
      </c>
      <c r="T349" s="248">
        <f ca="1">+S349</f>
        <v>170.41</v>
      </c>
      <c r="U349" s="247">
        <f>+IF(E349="Débitos",1,2)</f>
        <v>2</v>
      </c>
      <c r="V349" s="350" t="str">
        <f>+VLOOKUP(A349,bd_lista!$A$3:$E$590,5,FALSE)</f>
        <v>Instituciones Descentralizadas</v>
      </c>
      <c r="W349" s="455"/>
      <c r="X349" s="245">
        <f>+VLOOKUP(A349,[2]Sheet1!$A$13:$D$744,4,FALSE)</f>
        <v>66</v>
      </c>
      <c r="Y349" s="245" t="str">
        <f>+VLOOKUP(X349,bd_lista!$A$3:$C$590,3,FALSE)</f>
        <v>Ministerio de Planificación del Desarrollo</v>
      </c>
      <c r="Z349" s="304"/>
      <c r="AA349" s="338"/>
    </row>
    <row r="350" spans="1:27" customFormat="1" ht="15" customHeight="1">
      <c r="A350" s="255">
        <v>383</v>
      </c>
      <c r="B350" s="452">
        <f>+A350</f>
        <v>383</v>
      </c>
      <c r="C350" s="250" t="str">
        <f>+VLOOKUP(A350,bd_lista!$A$3:$C$590,3,FALSE)</f>
        <v>Agencia Boliviana de Correos "Correos de Bolivia"</v>
      </c>
      <c r="D350" s="456" t="str">
        <f>+C350</f>
        <v>Agencia Boliviana de Correos "Correos de Bolivia"</v>
      </c>
      <c r="E350" s="250" t="s">
        <v>1311</v>
      </c>
      <c r="F350" s="246">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6">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100</v>
      </c>
      <c r="H350" s="246">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6">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6">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6">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6">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6">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6">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6">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6">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6">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6">
        <f ca="1">+SUM(F350:Q350)</f>
        <v>100</v>
      </c>
      <c r="S350" s="269"/>
      <c r="T350" s="246">
        <f ca="1">+T351</f>
        <v>100</v>
      </c>
      <c r="U350" s="245">
        <f>+IF(E350="Débitos",1,2)</f>
        <v>1</v>
      </c>
      <c r="V350" s="350" t="str">
        <f>+VLOOKUP(A350,bd_lista!$A$3:$E$590,5,FALSE)</f>
        <v>Instituciones Descentralizadas</v>
      </c>
      <c r="W350" s="454" t="str">
        <f>+V350</f>
        <v>Instituciones Descentralizadas</v>
      </c>
      <c r="X350" s="245">
        <f>+VLOOKUP(A350,[2]Sheet1!$A$13:$D$744,4,FALSE)</f>
        <v>81</v>
      </c>
      <c r="Y350" s="245" t="str">
        <f>+VLOOKUP(X350,bd_lista!$A$3:$C$590,3,FALSE)</f>
        <v>Ministerio de Obras Públicas, Servicios y Vivienda</v>
      </c>
      <c r="Z350" s="306">
        <f>+X350</f>
        <v>81</v>
      </c>
      <c r="AA350" s="336" t="str">
        <f>+Y350</f>
        <v>Ministerio de Obras Públicas, Servicios y Vivienda</v>
      </c>
    </row>
    <row r="351" spans="1:27" customFormat="1" ht="15" customHeight="1">
      <c r="A351" s="32">
        <v>383</v>
      </c>
      <c r="B351" s="453"/>
      <c r="C351" s="350" t="str">
        <f>+VLOOKUP(A351,bd_lista!$A$3:$C$590,3,FALSE)</f>
        <v>Agencia Boliviana de Correos "Correos de Bolivia"</v>
      </c>
      <c r="D351" s="457"/>
      <c r="E351" s="350" t="s">
        <v>1312</v>
      </c>
      <c r="F351" s="248">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248">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248">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48">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48">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48">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48">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48">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8">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8">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8">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8">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8">
        <f ca="1">+SUM(F351:Q351)</f>
        <v>0</v>
      </c>
      <c r="S351" s="268">
        <f ca="1">+R350+R351</f>
        <v>100</v>
      </c>
      <c r="T351" s="246">
        <f ca="1">+S351</f>
        <v>100</v>
      </c>
      <c r="U351" s="499">
        <f>+IF(E351="Débitos",1,2)</f>
        <v>2</v>
      </c>
      <c r="V351" s="350" t="str">
        <f>+VLOOKUP(A351,bd_lista!$A$3:$E$590,5,FALSE)</f>
        <v>Instituciones Descentralizadas</v>
      </c>
      <c r="W351" s="455"/>
      <c r="X351" s="245">
        <f>+VLOOKUP(A351,[2]Sheet1!$A$13:$D$744,4,FALSE)</f>
        <v>81</v>
      </c>
      <c r="Y351" s="245" t="str">
        <f>+VLOOKUP(X351,bd_lista!$A$3:$C$590,3,FALSE)</f>
        <v>Ministerio de Obras Públicas, Servicios y Vivienda</v>
      </c>
      <c r="Z351" s="304"/>
      <c r="AA351" s="338"/>
    </row>
    <row r="352" spans="1:27" customFormat="1" ht="27" hidden="1" customHeight="1">
      <c r="A352" s="32">
        <v>418</v>
      </c>
      <c r="B352" s="452">
        <f>+A352</f>
        <v>418</v>
      </c>
      <c r="C352" s="250" t="str">
        <f>+VLOOKUP(A352,bd_lista!$A$3:$C$590,3,FALSE)</f>
        <v>Caja Petrolera de Salud</v>
      </c>
      <c r="D352" s="456" t="str">
        <f>+C352</f>
        <v>Caja Petrolera de Salud</v>
      </c>
      <c r="E352" s="250" t="s">
        <v>1311</v>
      </c>
      <c r="F352" s="246">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6">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46">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6">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6">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6">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6">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6">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6">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6">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6">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6">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6">
        <f ca="1">+SUM(F352:Q352)</f>
        <v>0</v>
      </c>
      <c r="S352" s="253"/>
      <c r="T352" s="246">
        <f ca="1">+T353</f>
        <v>0</v>
      </c>
      <c r="U352" s="245">
        <f>+IF(E352="Débitos",1,2)</f>
        <v>1</v>
      </c>
      <c r="V352" s="350" t="str">
        <f>+VLOOKUP(A352,bd_lista!$A$3:$E$590,5,FALSE)</f>
        <v>Instituciones de Seguridad Social</v>
      </c>
      <c r="W352" s="454" t="str">
        <f>+V352</f>
        <v>Instituciones de Seguridad Social</v>
      </c>
      <c r="X352" s="245">
        <f>+VLOOKUP(A352,[2]Sheet1!$A$13:$D$744,4,FALSE)</f>
        <v>46</v>
      </c>
      <c r="Y352" s="245" t="str">
        <f>+VLOOKUP(X352,bd_lista!$A$3:$C$590,3,FALSE)</f>
        <v>Ministerio de Salud y Deportes</v>
      </c>
      <c r="Z352" s="306">
        <f>+X352</f>
        <v>46</v>
      </c>
      <c r="AA352" s="307" t="str">
        <f>+Y352</f>
        <v>Ministerio de Salud y Deportes</v>
      </c>
    </row>
    <row r="353" spans="1:27" customFormat="1" ht="15" hidden="1" customHeight="1">
      <c r="A353" s="32">
        <v>418</v>
      </c>
      <c r="B353" s="453"/>
      <c r="C353" s="350" t="str">
        <f>+VLOOKUP(A353,bd_lista!$A$3:$C$590,3,FALSE)</f>
        <v>Caja Petrolera de Salud</v>
      </c>
      <c r="D353" s="457"/>
      <c r="E353" s="250" t="s">
        <v>1312</v>
      </c>
      <c r="F353" s="246">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46">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46">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246">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246">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46">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6">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6">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6">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6">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6">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6">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6">
        <f ca="1">+SUM(F353:Q353)</f>
        <v>0</v>
      </c>
      <c r="S353" s="253">
        <f ca="1">+R352+R353</f>
        <v>0</v>
      </c>
      <c r="T353" s="246">
        <f ca="1">+S353</f>
        <v>0</v>
      </c>
      <c r="U353" s="245">
        <f>+IF(E353="Débitos",1,2)</f>
        <v>2</v>
      </c>
      <c r="V353" s="350" t="str">
        <f>+VLOOKUP(A353,bd_lista!$A$3:$E$590,5,FALSE)</f>
        <v>Instituciones de Seguridad Social</v>
      </c>
      <c r="W353" s="455"/>
      <c r="X353" s="245">
        <f>+VLOOKUP(A353,[2]Sheet1!$A$13:$D$744,4,FALSE)</f>
        <v>46</v>
      </c>
      <c r="Y353" s="245" t="str">
        <f>+VLOOKUP(X353,bd_lista!$A$3:$C$590,3,FALSE)</f>
        <v>Ministerio de Salud y Deportes</v>
      </c>
      <c r="Z353" s="304"/>
      <c r="AA353" s="305"/>
    </row>
    <row r="354" spans="1:27" customFormat="1" ht="15" customHeight="1">
      <c r="A354" s="32">
        <v>152</v>
      </c>
      <c r="B354" s="452">
        <f>+A354</f>
        <v>152</v>
      </c>
      <c r="C354" s="250" t="str">
        <f>+VLOOKUP(A354,bd_lista!$A$3:$C$590,3,FALSE)</f>
        <v>Servicio Plurinacional de Defensa Pública</v>
      </c>
      <c r="D354" s="456" t="str">
        <f>+C354</f>
        <v>Servicio Plurinacional de Defensa Pública</v>
      </c>
      <c r="E354" s="250" t="s">
        <v>1311</v>
      </c>
      <c r="F354" s="246">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6">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6">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6">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6">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6">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6">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6">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6">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6">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6">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6">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6">
        <f ca="1">+SUM(F354:Q354)</f>
        <v>0</v>
      </c>
      <c r="S354" s="246"/>
      <c r="T354" s="246">
        <f ca="1">+T355</f>
        <v>90</v>
      </c>
      <c r="U354" s="245">
        <f>+IF(E354="Débitos",1,2)</f>
        <v>1</v>
      </c>
      <c r="V354" s="350" t="str">
        <f>+VLOOKUP(A354,bd_lista!$A$3:$E$590,5,FALSE)</f>
        <v>Instituciones Descentralizadas</v>
      </c>
      <c r="W354" s="454" t="str">
        <f>+V354</f>
        <v>Instituciones Descentralizadas</v>
      </c>
      <c r="X354" s="245">
        <f>+VLOOKUP(A354,[2]Sheet1!$A$13:$D$744,4,FALSE)</f>
        <v>30</v>
      </c>
      <c r="Y354" s="245" t="str">
        <f>+VLOOKUP(X354,bd_lista!$A$3:$C$590,3,FALSE)</f>
        <v>Ministerio de Justicia y Transparencia Institucional</v>
      </c>
      <c r="Z354" s="306">
        <f>+X354</f>
        <v>30</v>
      </c>
      <c r="AA354" s="336" t="str">
        <f>+Y354</f>
        <v>Ministerio de Justicia y Transparencia Institucional</v>
      </c>
    </row>
    <row r="355" spans="1:27" customFormat="1" ht="15" customHeight="1">
      <c r="A355" s="32">
        <v>152</v>
      </c>
      <c r="B355" s="453"/>
      <c r="C355" s="350" t="str">
        <f>+VLOOKUP(A355,bd_lista!$A$3:$C$590,3,FALSE)</f>
        <v>Servicio Plurinacional de Defensa Pública</v>
      </c>
      <c r="D355" s="457"/>
      <c r="E355" s="350" t="s">
        <v>1312</v>
      </c>
      <c r="F355" s="248">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0</v>
      </c>
      <c r="G355" s="248">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90</v>
      </c>
      <c r="H355" s="248">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48">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248">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48">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48">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48">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8">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8">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8">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6">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8">
        <f ca="1">+SUM(F355:Q355)</f>
        <v>90</v>
      </c>
      <c r="S355" s="248">
        <f ca="1">+R354+R355</f>
        <v>90</v>
      </c>
      <c r="T355" s="248">
        <f ca="1">+S355</f>
        <v>90</v>
      </c>
      <c r="U355" s="247">
        <f>+IF(E355="Débitos",1,2)</f>
        <v>2</v>
      </c>
      <c r="V355" s="350" t="str">
        <f>+VLOOKUP(A355,bd_lista!$A$3:$E$590,5,FALSE)</f>
        <v>Instituciones Descentralizadas</v>
      </c>
      <c r="W355" s="455"/>
      <c r="X355" s="245">
        <f>+VLOOKUP(A355,[2]Sheet1!$A$13:$D$744,4,FALSE)</f>
        <v>30</v>
      </c>
      <c r="Y355" s="245" t="str">
        <f>+VLOOKUP(X355,bd_lista!$A$3:$C$590,3,FALSE)</f>
        <v>Ministerio de Justicia y Transparencia Institucional</v>
      </c>
      <c r="Z355" s="304"/>
      <c r="AA355" s="338"/>
    </row>
    <row r="356" spans="1:27" ht="15" customHeight="1">
      <c r="A356" s="32">
        <v>192</v>
      </c>
      <c r="B356" s="452">
        <f>+A356</f>
        <v>192</v>
      </c>
      <c r="C356" s="250" t="str">
        <f>+VLOOKUP(A356,bd_lista!$A$3:$C$590,3,FALSE)</f>
        <v>Servicio al Mejoramiento de la Navegación Amazónica</v>
      </c>
      <c r="D356" s="456" t="str">
        <f>+C356</f>
        <v>Servicio al Mejoramiento de la Navegación Amazónica</v>
      </c>
      <c r="E356" s="250" t="s">
        <v>1311</v>
      </c>
      <c r="F356" s="246">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6">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6">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6">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6">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6">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6">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6">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6">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6">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6">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74">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6">
        <f ca="1">+SUM(F356:Q356)</f>
        <v>0</v>
      </c>
      <c r="S356" s="246"/>
      <c r="T356" s="246">
        <f ca="1">+T357</f>
        <v>50</v>
      </c>
      <c r="U356" s="245">
        <f>+IF(E356="Débitos",1,2)</f>
        <v>1</v>
      </c>
      <c r="V356" s="350" t="str">
        <f>+VLOOKUP(A356,bd_lista!$A$3:$E$590,5,FALSE)</f>
        <v>Instituciones Descentralizadas</v>
      </c>
      <c r="W356" s="454" t="str">
        <f>+V356</f>
        <v>Instituciones Descentralizadas</v>
      </c>
      <c r="X356" s="245">
        <f>+VLOOKUP(A356,[2]Sheet1!$A$13:$D$744,4,FALSE)</f>
        <v>81</v>
      </c>
      <c r="Y356" s="245" t="str">
        <f>+VLOOKUP(X356,bd_lista!$A$3:$C$590,3,FALSE)</f>
        <v>Ministerio de Obras Públicas, Servicios y Vivienda</v>
      </c>
      <c r="Z356" s="306">
        <f>+X356</f>
        <v>81</v>
      </c>
      <c r="AA356" s="336" t="str">
        <f>+Y356</f>
        <v>Ministerio de Obras Públicas, Servicios y Vivienda</v>
      </c>
    </row>
    <row r="357" spans="1:27" ht="15" customHeight="1">
      <c r="A357" s="32">
        <v>192</v>
      </c>
      <c r="B357" s="453"/>
      <c r="C357" s="350" t="str">
        <f>+VLOOKUP(A357,bd_lista!$A$3:$C$590,3,FALSE)</f>
        <v>Servicio al Mejoramiento de la Navegación Amazónica</v>
      </c>
      <c r="D357" s="457"/>
      <c r="E357" s="350" t="s">
        <v>1312</v>
      </c>
      <c r="F357" s="248">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248">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50</v>
      </c>
      <c r="H357" s="248">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48">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48">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48">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8">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8">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8">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8">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8">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8">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8">
        <f ca="1">+SUM(F357:Q357)</f>
        <v>50</v>
      </c>
      <c r="S357" s="248">
        <f ca="1">+R356+R357</f>
        <v>50</v>
      </c>
      <c r="T357" s="248">
        <f ca="1">+S357</f>
        <v>50</v>
      </c>
      <c r="U357" s="247">
        <f>+IF(E357="Débitos",1,2)</f>
        <v>2</v>
      </c>
      <c r="V357" s="350" t="str">
        <f>+VLOOKUP(A357,bd_lista!$A$3:$E$590,5,FALSE)</f>
        <v>Instituciones Descentralizadas</v>
      </c>
      <c r="W357" s="455"/>
      <c r="X357" s="245">
        <f>+VLOOKUP(A357,[2]Sheet1!$A$13:$D$744,4,FALSE)</f>
        <v>81</v>
      </c>
      <c r="Y357" s="245" t="str">
        <f>+VLOOKUP(X357,bd_lista!$A$3:$C$590,3,FALSE)</f>
        <v>Ministerio de Obras Públicas, Servicios y Vivienda</v>
      </c>
      <c r="Z357" s="304"/>
      <c r="AA357" s="338"/>
    </row>
    <row r="358" spans="1:27" ht="15" hidden="1" customHeight="1">
      <c r="A358" s="255">
        <v>424</v>
      </c>
      <c r="B358" s="452">
        <f>+A358</f>
        <v>424</v>
      </c>
      <c r="C358" s="250" t="str">
        <f>+VLOOKUP(A358,bd_lista!$A$3:$C$590,3,FALSE)</f>
        <v>Caja de Salud CORDES</v>
      </c>
      <c r="D358" s="456" t="str">
        <f>+C358</f>
        <v>Caja de Salud CORDES</v>
      </c>
      <c r="E358" s="250" t="s">
        <v>1311</v>
      </c>
      <c r="F358" s="246">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6">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6">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6">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6">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6">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6">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6">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6">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6">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6">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6">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6">
        <f ca="1">+SUM(F358:Q358)</f>
        <v>0</v>
      </c>
      <c r="S358" s="253"/>
      <c r="T358" s="246">
        <f ca="1">+T359</f>
        <v>0</v>
      </c>
      <c r="U358" s="245">
        <f>+IF(E358="Débitos",1,2)</f>
        <v>1</v>
      </c>
      <c r="V358" s="350" t="str">
        <f>+VLOOKUP(A358,bd_lista!$A$3:$E$590,5,FALSE)</f>
        <v>Instituciones de Seguridad Social</v>
      </c>
      <c r="W358" s="454" t="str">
        <f>+V358</f>
        <v>Instituciones de Seguridad Social</v>
      </c>
      <c r="X358" s="245">
        <f>+VLOOKUP(A358,[2]Sheet1!$A$13:$D$744,4,FALSE)</f>
        <v>46</v>
      </c>
      <c r="Y358" s="245" t="str">
        <f>+VLOOKUP(X358,bd_lista!$A$3:$C$590,3,FALSE)</f>
        <v>Ministerio de Salud y Deportes</v>
      </c>
      <c r="Z358" s="306">
        <f>+X358</f>
        <v>46</v>
      </c>
      <c r="AA358" s="307" t="str">
        <f>+Y358</f>
        <v>Ministerio de Salud y Deportes</v>
      </c>
    </row>
    <row r="359" spans="1:27" ht="15" hidden="1" customHeight="1">
      <c r="A359" s="32">
        <v>424</v>
      </c>
      <c r="B359" s="453"/>
      <c r="C359" s="350" t="str">
        <f>+VLOOKUP(A359,bd_lista!$A$3:$C$590,3,FALSE)</f>
        <v>Caja de Salud CORDES</v>
      </c>
      <c r="D359" s="457"/>
      <c r="E359" s="350" t="s">
        <v>1312</v>
      </c>
      <c r="F359" s="248">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8">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48">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8">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8">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8">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8">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8">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8">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8">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8">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8">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8">
        <f ca="1">+SUM(F359:Q359)</f>
        <v>0</v>
      </c>
      <c r="S359" s="265">
        <f ca="1">+R358+R359</f>
        <v>0</v>
      </c>
      <c r="T359" s="248">
        <f ca="1">+S359</f>
        <v>0</v>
      </c>
      <c r="U359" s="247">
        <f>+IF(E359="Débitos",1,2)</f>
        <v>2</v>
      </c>
      <c r="V359" s="350" t="str">
        <f>+VLOOKUP(A359,bd_lista!$A$3:$E$590,5,FALSE)</f>
        <v>Instituciones de Seguridad Social</v>
      </c>
      <c r="W359" s="455"/>
      <c r="X359" s="245">
        <f>+VLOOKUP(A359,[2]Sheet1!$A$13:$D$744,4,FALSE)</f>
        <v>46</v>
      </c>
      <c r="Y359" s="245" t="str">
        <f>+VLOOKUP(X359,bd_lista!$A$3:$C$590,3,FALSE)</f>
        <v>Ministerio de Salud y Deportes</v>
      </c>
      <c r="Z359" s="304"/>
      <c r="AA359" s="305"/>
    </row>
    <row r="360" spans="1:27" ht="15" hidden="1" customHeight="1">
      <c r="A360" s="255">
        <v>425</v>
      </c>
      <c r="B360" s="452">
        <f>+A360</f>
        <v>425</v>
      </c>
      <c r="C360" s="250" t="str">
        <f>+VLOOKUP(A360,bd_lista!$A$3:$C$590,3,FALSE)</f>
        <v>Seguro Social Universitario de Cochabamba</v>
      </c>
      <c r="D360" s="456" t="str">
        <f>+C360</f>
        <v>Seguro Social Universitario de Cochabamba</v>
      </c>
      <c r="E360" s="250" t="s">
        <v>1311</v>
      </c>
      <c r="F360" s="246">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6">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6">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6">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6">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6">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6">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6">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6">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6">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6">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6">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6">
        <f ca="1">+SUM(F360:Q360)</f>
        <v>0</v>
      </c>
      <c r="S360" s="253"/>
      <c r="T360" s="246">
        <f ca="1">+T361</f>
        <v>0</v>
      </c>
      <c r="U360" s="245">
        <f>+IF(E360="Débitos",1,2)</f>
        <v>1</v>
      </c>
      <c r="V360" s="350" t="str">
        <f>+VLOOKUP(A360,bd_lista!$A$3:$E$590,5,FALSE)</f>
        <v>Instituciones de Seguridad Social</v>
      </c>
      <c r="W360" s="454" t="str">
        <f>+V360</f>
        <v>Instituciones de Seguridad Social</v>
      </c>
      <c r="X360" s="245">
        <f>+VLOOKUP(A360,[2]Sheet1!$A$13:$D$744,4,FALSE)</f>
        <v>46</v>
      </c>
      <c r="Y360" s="245" t="str">
        <f>+VLOOKUP(X360,bd_lista!$A$3:$C$590,3,FALSE)</f>
        <v>Ministerio de Salud y Deportes</v>
      </c>
      <c r="Z360" s="306">
        <f>+X360</f>
        <v>46</v>
      </c>
      <c r="AA360" s="307" t="str">
        <f>+Y360</f>
        <v>Ministerio de Salud y Deportes</v>
      </c>
    </row>
    <row r="361" spans="1:27" ht="15" hidden="1" customHeight="1">
      <c r="A361" s="32">
        <v>425</v>
      </c>
      <c r="B361" s="453"/>
      <c r="C361" s="350" t="str">
        <f>+VLOOKUP(A361,bd_lista!$A$3:$C$590,3,FALSE)</f>
        <v>Seguro Social Universitario de Cochabamba</v>
      </c>
      <c r="D361" s="457"/>
      <c r="E361" s="350" t="s">
        <v>1312</v>
      </c>
      <c r="F361" s="248">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8">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8">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8">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8">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8">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8">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8">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8">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8">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8">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8">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8">
        <f ca="1">+SUM(F361:Q361)</f>
        <v>0</v>
      </c>
      <c r="S361" s="265">
        <f ca="1">+R360+R361</f>
        <v>0</v>
      </c>
      <c r="T361" s="248">
        <f ca="1">+S361</f>
        <v>0</v>
      </c>
      <c r="U361" s="247">
        <f>+IF(E361="Débitos",1,2)</f>
        <v>2</v>
      </c>
      <c r="V361" s="350" t="str">
        <f>+VLOOKUP(A361,bd_lista!$A$3:$E$590,5,FALSE)</f>
        <v>Instituciones de Seguridad Social</v>
      </c>
      <c r="W361" s="455"/>
      <c r="X361" s="245">
        <f>+VLOOKUP(A361,[2]Sheet1!$A$13:$D$744,4,FALSE)</f>
        <v>46</v>
      </c>
      <c r="Y361" s="245" t="str">
        <f>+VLOOKUP(X361,bd_lista!$A$3:$C$590,3,FALSE)</f>
        <v>Ministerio de Salud y Deportes</v>
      </c>
      <c r="Z361" s="304"/>
      <c r="AA361" s="305"/>
    </row>
    <row r="362" spans="1:27" ht="15" hidden="1" customHeight="1">
      <c r="A362" s="255">
        <v>426</v>
      </c>
      <c r="B362" s="452">
        <f>+A362</f>
        <v>426</v>
      </c>
      <c r="C362" s="250" t="str">
        <f>+VLOOKUP(A362,bd_lista!$A$3:$C$590,3,FALSE)</f>
        <v>Seguro Social Universitario de Oruro</v>
      </c>
      <c r="D362" s="456" t="str">
        <f>+C362</f>
        <v>Seguro Social Universitario de Oruro</v>
      </c>
      <c r="E362" s="250" t="s">
        <v>1311</v>
      </c>
      <c r="F362" s="246">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6">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46">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6">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6">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6">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6">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6">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6">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6">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6">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6">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6">
        <f ca="1">+SUM(F362:Q362)</f>
        <v>0</v>
      </c>
      <c r="S362" s="253"/>
      <c r="T362" s="246">
        <f ca="1">+T363</f>
        <v>0</v>
      </c>
      <c r="U362" s="245">
        <f>+IF(E362="Débitos",1,2)</f>
        <v>1</v>
      </c>
      <c r="V362" s="350" t="str">
        <f>+VLOOKUP(A362,bd_lista!$A$3:$E$590,5,FALSE)</f>
        <v>Instituciones de Seguridad Social</v>
      </c>
      <c r="W362" s="454" t="str">
        <f>+V362</f>
        <v>Instituciones de Seguridad Social</v>
      </c>
      <c r="X362" s="245">
        <f>+VLOOKUP(A362,[2]Sheet1!$A$13:$D$744,4,FALSE)</f>
        <v>46</v>
      </c>
      <c r="Y362" s="245" t="str">
        <f>+VLOOKUP(X362,bd_lista!$A$3:$C$590,3,FALSE)</f>
        <v>Ministerio de Salud y Deportes</v>
      </c>
      <c r="Z362" s="306">
        <f>+X362</f>
        <v>46</v>
      </c>
      <c r="AA362" s="307" t="str">
        <f>+Y362</f>
        <v>Ministerio de Salud y Deportes</v>
      </c>
    </row>
    <row r="363" spans="1:27" ht="15" hidden="1" customHeight="1">
      <c r="A363" s="32">
        <v>426</v>
      </c>
      <c r="B363" s="453"/>
      <c r="C363" s="350" t="str">
        <f>+VLOOKUP(A363,bd_lista!$A$3:$C$590,3,FALSE)</f>
        <v>Seguro Social Universitario de Oruro</v>
      </c>
      <c r="D363" s="457"/>
      <c r="E363" s="350" t="s">
        <v>1312</v>
      </c>
      <c r="F363" s="248">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8">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8">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8">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8">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8">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8">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8">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8">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8">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8">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8">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8">
        <f ca="1">+SUM(F363:Q363)</f>
        <v>0</v>
      </c>
      <c r="S363" s="265">
        <f ca="1">+R362+R363</f>
        <v>0</v>
      </c>
      <c r="T363" s="248">
        <f ca="1">+S363</f>
        <v>0</v>
      </c>
      <c r="U363" s="247">
        <f>+IF(E363="Débitos",1,2)</f>
        <v>2</v>
      </c>
      <c r="V363" s="350" t="str">
        <f>+VLOOKUP(A363,bd_lista!$A$3:$E$590,5,FALSE)</f>
        <v>Instituciones de Seguridad Social</v>
      </c>
      <c r="W363" s="455"/>
      <c r="X363" s="245">
        <f>+VLOOKUP(A363,[2]Sheet1!$A$13:$D$744,4,FALSE)</f>
        <v>46</v>
      </c>
      <c r="Y363" s="245" t="str">
        <f>+VLOOKUP(X363,bd_lista!$A$3:$C$590,3,FALSE)</f>
        <v>Ministerio de Salud y Deportes</v>
      </c>
      <c r="Z363" s="304"/>
      <c r="AA363" s="305"/>
    </row>
    <row r="364" spans="1:27" ht="15" hidden="1" customHeight="1">
      <c r="A364" s="255">
        <v>427</v>
      </c>
      <c r="B364" s="452">
        <f>+A364</f>
        <v>427</v>
      </c>
      <c r="C364" s="250" t="str">
        <f>+VLOOKUP(A364,bd_lista!$A$3:$C$590,3,FALSE)</f>
        <v>Seguro Social Universitario de Santa Cruz</v>
      </c>
      <c r="D364" s="456" t="str">
        <f>+C364</f>
        <v>Seguro Social Universitario de Santa Cruz</v>
      </c>
      <c r="E364" s="250" t="s">
        <v>1311</v>
      </c>
      <c r="F364" s="246">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6">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46">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6">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6">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6">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6">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6">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6">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6">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6">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6">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6">
        <f ca="1">+SUM(F364:Q364)</f>
        <v>0</v>
      </c>
      <c r="S364" s="253"/>
      <c r="T364" s="246">
        <f ca="1">+T365</f>
        <v>0</v>
      </c>
      <c r="U364" s="245">
        <f>+IF(E364="Débitos",1,2)</f>
        <v>1</v>
      </c>
      <c r="V364" s="350" t="str">
        <f>+VLOOKUP(A364,bd_lista!$A$3:$E$590,5,FALSE)</f>
        <v>Instituciones de Seguridad Social</v>
      </c>
      <c r="W364" s="454" t="str">
        <f>+V364</f>
        <v>Instituciones de Seguridad Social</v>
      </c>
      <c r="X364" s="245">
        <f>+VLOOKUP(A364,[2]Sheet1!$A$13:$D$744,4,FALSE)</f>
        <v>46</v>
      </c>
      <c r="Y364" s="245" t="str">
        <f>+VLOOKUP(X364,bd_lista!$A$3:$C$590,3,FALSE)</f>
        <v>Ministerio de Salud y Deportes</v>
      </c>
      <c r="Z364" s="306">
        <f>+X364</f>
        <v>46</v>
      </c>
      <c r="AA364" s="307" t="str">
        <f>+Y364</f>
        <v>Ministerio de Salud y Deportes</v>
      </c>
    </row>
    <row r="365" spans="1:27" ht="15" hidden="1" customHeight="1">
      <c r="A365" s="32">
        <v>427</v>
      </c>
      <c r="B365" s="453"/>
      <c r="C365" s="350" t="str">
        <f>+VLOOKUP(A365,bd_lista!$A$3:$C$590,3,FALSE)</f>
        <v>Seguro Social Universitario de Santa Cruz</v>
      </c>
      <c r="D365" s="457"/>
      <c r="E365" s="350" t="s">
        <v>1312</v>
      </c>
      <c r="F365" s="248">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8">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48">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8">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8">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8">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8">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8">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8">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8">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8">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8">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8">
        <f ca="1">+SUM(F365:Q365)</f>
        <v>0</v>
      </c>
      <c r="S365" s="265">
        <f ca="1">+R364+R365</f>
        <v>0</v>
      </c>
      <c r="T365" s="248">
        <f ca="1">+S365</f>
        <v>0</v>
      </c>
      <c r="U365" s="247">
        <f>+IF(E365="Débitos",1,2)</f>
        <v>2</v>
      </c>
      <c r="V365" s="350" t="str">
        <f>+VLOOKUP(A365,bd_lista!$A$3:$E$590,5,FALSE)</f>
        <v>Instituciones de Seguridad Social</v>
      </c>
      <c r="W365" s="455"/>
      <c r="X365" s="245">
        <f>+VLOOKUP(A365,[2]Sheet1!$A$13:$D$744,4,FALSE)</f>
        <v>46</v>
      </c>
      <c r="Y365" s="245" t="str">
        <f>+VLOOKUP(X365,bd_lista!$A$3:$C$590,3,FALSE)</f>
        <v>Ministerio de Salud y Deportes</v>
      </c>
      <c r="Z365" s="304"/>
      <c r="AA365" s="305"/>
    </row>
    <row r="366" spans="1:27" ht="15" hidden="1" customHeight="1">
      <c r="A366" s="255">
        <v>428</v>
      </c>
      <c r="B366" s="452">
        <f>+A366</f>
        <v>428</v>
      </c>
      <c r="C366" s="250" t="str">
        <f>+VLOOKUP(A366,bd_lista!$A$3:$C$590,3,FALSE)</f>
        <v>Seguro Social Universitario de Sucre</v>
      </c>
      <c r="D366" s="456" t="str">
        <f>+C366</f>
        <v>Seguro Social Universitario de Sucre</v>
      </c>
      <c r="E366" s="250" t="s">
        <v>1311</v>
      </c>
      <c r="F366" s="246">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6">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6">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6">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6">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6">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6">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6">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6">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6">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6">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6">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6">
        <f ca="1">+SUM(F366:Q366)</f>
        <v>0</v>
      </c>
      <c r="S366" s="253"/>
      <c r="T366" s="246">
        <f ca="1">+T367</f>
        <v>0</v>
      </c>
      <c r="U366" s="245">
        <f>+IF(E366="Débitos",1,2)</f>
        <v>1</v>
      </c>
      <c r="V366" s="350" t="str">
        <f>+VLOOKUP(A366,bd_lista!$A$3:$E$590,5,FALSE)</f>
        <v>Instituciones de Seguridad Social</v>
      </c>
      <c r="W366" s="454" t="str">
        <f>+V366</f>
        <v>Instituciones de Seguridad Social</v>
      </c>
      <c r="X366" s="245">
        <f>+VLOOKUP(A366,[2]Sheet1!$A$13:$D$744,4,FALSE)</f>
        <v>46</v>
      </c>
      <c r="Y366" s="245" t="str">
        <f>+VLOOKUP(X366,bd_lista!$A$3:$C$590,3,FALSE)</f>
        <v>Ministerio de Salud y Deportes</v>
      </c>
      <c r="Z366" s="306">
        <f>+X366</f>
        <v>46</v>
      </c>
      <c r="AA366" s="307" t="str">
        <f>+Y366</f>
        <v>Ministerio de Salud y Deportes</v>
      </c>
    </row>
    <row r="367" spans="1:27" ht="15" hidden="1" customHeight="1">
      <c r="A367" s="32">
        <v>428</v>
      </c>
      <c r="B367" s="453"/>
      <c r="C367" s="350" t="str">
        <f>+VLOOKUP(A367,bd_lista!$A$3:$C$590,3,FALSE)</f>
        <v>Seguro Social Universitario de Sucre</v>
      </c>
      <c r="D367" s="457"/>
      <c r="E367" s="350" t="s">
        <v>1312</v>
      </c>
      <c r="F367" s="248">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8">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48">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8">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8">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8">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8">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8">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8">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8">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8">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8">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8">
        <f ca="1">+SUM(F367:Q367)</f>
        <v>0</v>
      </c>
      <c r="S367" s="265">
        <f ca="1">+R366+R367</f>
        <v>0</v>
      </c>
      <c r="T367" s="248">
        <f ca="1">+S367</f>
        <v>0</v>
      </c>
      <c r="U367" s="247">
        <f>+IF(E367="Débitos",1,2)</f>
        <v>2</v>
      </c>
      <c r="V367" s="350" t="str">
        <f>+VLOOKUP(A367,bd_lista!$A$3:$E$590,5,FALSE)</f>
        <v>Instituciones de Seguridad Social</v>
      </c>
      <c r="W367" s="455"/>
      <c r="X367" s="245">
        <f>+VLOOKUP(A367,[2]Sheet1!$A$13:$D$744,4,FALSE)</f>
        <v>46</v>
      </c>
      <c r="Y367" s="245" t="str">
        <f>+VLOOKUP(X367,bd_lista!$A$3:$C$590,3,FALSE)</f>
        <v>Ministerio de Salud y Deportes</v>
      </c>
      <c r="Z367" s="304"/>
      <c r="AA367" s="305"/>
    </row>
    <row r="368" spans="1:27" ht="15" hidden="1" customHeight="1">
      <c r="A368" s="255">
        <v>429</v>
      </c>
      <c r="B368" s="452">
        <f>+A368</f>
        <v>429</v>
      </c>
      <c r="C368" s="250" t="str">
        <f>+VLOOKUP(A368,bd_lista!$A$3:$C$590,3,FALSE)</f>
        <v>Seguro Social Universitario de La Paz</v>
      </c>
      <c r="D368" s="456" t="str">
        <f>+C368</f>
        <v>Seguro Social Universitario de La Paz</v>
      </c>
      <c r="E368" s="250" t="s">
        <v>1311</v>
      </c>
      <c r="F368" s="246">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6">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6">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6">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6">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6">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6">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6">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6">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6">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6">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6">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6">
        <f ca="1">+SUM(F368:Q368)</f>
        <v>0</v>
      </c>
      <c r="S368" s="253"/>
      <c r="T368" s="246">
        <f ca="1">+T369</f>
        <v>0</v>
      </c>
      <c r="U368" s="245">
        <f>+IF(E368="Débitos",1,2)</f>
        <v>1</v>
      </c>
      <c r="V368" s="350" t="str">
        <f>+VLOOKUP(A368,bd_lista!$A$3:$E$590,5,FALSE)</f>
        <v>Instituciones de Seguridad Social</v>
      </c>
      <c r="W368" s="454" t="str">
        <f>+V368</f>
        <v>Instituciones de Seguridad Social</v>
      </c>
      <c r="X368" s="245">
        <f>+VLOOKUP(A368,[2]Sheet1!$A$13:$D$744,4,FALSE)</f>
        <v>46</v>
      </c>
      <c r="Y368" s="245" t="str">
        <f>+VLOOKUP(X368,bd_lista!$A$3:$C$590,3,FALSE)</f>
        <v>Ministerio de Salud y Deportes</v>
      </c>
      <c r="Z368" s="306">
        <f>+X368</f>
        <v>46</v>
      </c>
      <c r="AA368" s="307" t="str">
        <f>+Y368</f>
        <v>Ministerio de Salud y Deportes</v>
      </c>
    </row>
    <row r="369" spans="1:27" ht="15" hidden="1" customHeight="1">
      <c r="A369" s="32">
        <v>429</v>
      </c>
      <c r="B369" s="453"/>
      <c r="C369" s="350" t="str">
        <f>+VLOOKUP(A369,bd_lista!$A$3:$C$590,3,FALSE)</f>
        <v>Seguro Social Universitario de La Paz</v>
      </c>
      <c r="D369" s="457"/>
      <c r="E369" s="350" t="s">
        <v>1312</v>
      </c>
      <c r="F369" s="248">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8">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8">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8">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8">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8">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8">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8">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8">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8">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8">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8">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8">
        <f ca="1">+SUM(F369:Q369)</f>
        <v>0</v>
      </c>
      <c r="S369" s="265">
        <f ca="1">+R368+R369</f>
        <v>0</v>
      </c>
      <c r="T369" s="248">
        <f ca="1">+S369</f>
        <v>0</v>
      </c>
      <c r="U369" s="247">
        <f>+IF(E369="Débitos",1,2)</f>
        <v>2</v>
      </c>
      <c r="V369" s="350" t="str">
        <f>+VLOOKUP(A369,bd_lista!$A$3:$E$590,5,FALSE)</f>
        <v>Instituciones de Seguridad Social</v>
      </c>
      <c r="W369" s="455"/>
      <c r="X369" s="245">
        <f>+VLOOKUP(A369,[2]Sheet1!$A$13:$D$744,4,FALSE)</f>
        <v>46</v>
      </c>
      <c r="Y369" s="245" t="str">
        <f>+VLOOKUP(X369,bd_lista!$A$3:$C$590,3,FALSE)</f>
        <v>Ministerio de Salud y Deportes</v>
      </c>
      <c r="Z369" s="304"/>
      <c r="AA369" s="305"/>
    </row>
    <row r="370" spans="1:27" ht="15" hidden="1" customHeight="1">
      <c r="A370" s="255">
        <v>432</v>
      </c>
      <c r="B370" s="452">
        <f>+A370</f>
        <v>432</v>
      </c>
      <c r="C370" s="250" t="str">
        <f>+VLOOKUP(A370,bd_lista!$A$3:$C$590,3,FALSE)</f>
        <v>Seguro Social Universitario de Tarija</v>
      </c>
      <c r="D370" s="456" t="str">
        <f>+C370</f>
        <v>Seguro Social Universitario de Tarija</v>
      </c>
      <c r="E370" s="250" t="s">
        <v>1311</v>
      </c>
      <c r="F370" s="246">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46">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46">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6">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6">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6">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6">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6">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6">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6">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6">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6">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6">
        <f ca="1">+SUM(F370:Q370)</f>
        <v>0</v>
      </c>
      <c r="S370" s="253"/>
      <c r="T370" s="246">
        <f ca="1">+T371</f>
        <v>0</v>
      </c>
      <c r="U370" s="245">
        <f>+IF(E370="Débitos",1,2)</f>
        <v>1</v>
      </c>
      <c r="V370" s="350" t="str">
        <f>+VLOOKUP(A370,bd_lista!$A$3:$E$590,5,FALSE)</f>
        <v>Instituciones de Seguridad Social</v>
      </c>
      <c r="W370" s="454" t="str">
        <f>+V370</f>
        <v>Instituciones de Seguridad Social</v>
      </c>
      <c r="X370" s="245">
        <f>+VLOOKUP(A370,[2]Sheet1!$A$13:$D$744,4,FALSE)</f>
        <v>46</v>
      </c>
      <c r="Y370" s="245" t="str">
        <f>+VLOOKUP(X370,bd_lista!$A$3:$C$590,3,FALSE)</f>
        <v>Ministerio de Salud y Deportes</v>
      </c>
      <c r="Z370" s="306">
        <f>+X370</f>
        <v>46</v>
      </c>
      <c r="AA370" s="307" t="str">
        <f>+Y370</f>
        <v>Ministerio de Salud y Deportes</v>
      </c>
    </row>
    <row r="371" spans="1:27" ht="15" hidden="1" customHeight="1">
      <c r="A371" s="32">
        <v>432</v>
      </c>
      <c r="B371" s="453"/>
      <c r="C371" s="350" t="str">
        <f>+VLOOKUP(A371,bd_lista!$A$3:$C$590,3,FALSE)</f>
        <v>Seguro Social Universitario de Tarija</v>
      </c>
      <c r="D371" s="457"/>
      <c r="E371" s="350" t="s">
        <v>1312</v>
      </c>
      <c r="F371" s="248">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8">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48">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8">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8">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8">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8">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8">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8">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8">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8">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8">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8">
        <f ca="1">+SUM(F371:Q371)</f>
        <v>0</v>
      </c>
      <c r="S371" s="265">
        <f ca="1">+R370+R371</f>
        <v>0</v>
      </c>
      <c r="T371" s="248">
        <f ca="1">+S371</f>
        <v>0</v>
      </c>
      <c r="U371" s="247">
        <f>+IF(E371="Débitos",1,2)</f>
        <v>2</v>
      </c>
      <c r="V371" s="350" t="str">
        <f>+VLOOKUP(A371,bd_lista!$A$3:$E$590,5,FALSE)</f>
        <v>Instituciones de Seguridad Social</v>
      </c>
      <c r="W371" s="455"/>
      <c r="X371" s="245">
        <f>+VLOOKUP(A371,[2]Sheet1!$A$13:$D$744,4,FALSE)</f>
        <v>46</v>
      </c>
      <c r="Y371" s="245" t="str">
        <f>+VLOOKUP(X371,bd_lista!$A$3:$C$590,3,FALSE)</f>
        <v>Ministerio de Salud y Deportes</v>
      </c>
      <c r="Z371" s="304"/>
      <c r="AA371" s="305"/>
    </row>
    <row r="372" spans="1:27" ht="15" hidden="1" customHeight="1">
      <c r="A372" s="255">
        <v>433</v>
      </c>
      <c r="B372" s="452">
        <f>+A372</f>
        <v>433</v>
      </c>
      <c r="C372" s="250" t="str">
        <f>+VLOOKUP(A372,bd_lista!$A$3:$C$590,3,FALSE)</f>
        <v>Seguro Social Universitario de Potosí</v>
      </c>
      <c r="D372" s="456" t="str">
        <f>+C372</f>
        <v>Seguro Social Universitario de Potosí</v>
      </c>
      <c r="E372" s="250" t="s">
        <v>1311</v>
      </c>
      <c r="F372" s="246">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6">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6">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6">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6">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6">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6">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6">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6">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6">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6">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6">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6">
        <f ca="1">+SUM(F372:Q372)</f>
        <v>0</v>
      </c>
      <c r="S372" s="253"/>
      <c r="T372" s="246">
        <f ca="1">+T373</f>
        <v>0</v>
      </c>
      <c r="U372" s="245">
        <f>+IF(E372="Débitos",1,2)</f>
        <v>1</v>
      </c>
      <c r="V372" s="350" t="str">
        <f>+VLOOKUP(A372,bd_lista!$A$3:$E$590,5,FALSE)</f>
        <v>Instituciones de Seguridad Social</v>
      </c>
      <c r="W372" s="454" t="str">
        <f>+V372</f>
        <v>Instituciones de Seguridad Social</v>
      </c>
      <c r="X372" s="245">
        <f>+VLOOKUP(A372,[2]Sheet1!$A$13:$D$744,4,FALSE)</f>
        <v>46</v>
      </c>
      <c r="Y372" s="245" t="str">
        <f>+VLOOKUP(X372,bd_lista!$A$3:$C$590,3,FALSE)</f>
        <v>Ministerio de Salud y Deportes</v>
      </c>
      <c r="Z372" s="306">
        <f>+X372</f>
        <v>46</v>
      </c>
      <c r="AA372" s="307" t="str">
        <f>+Y372</f>
        <v>Ministerio de Salud y Deportes</v>
      </c>
    </row>
    <row r="373" spans="1:27" ht="15" hidden="1" customHeight="1">
      <c r="A373" s="32">
        <v>433</v>
      </c>
      <c r="B373" s="453"/>
      <c r="C373" s="350" t="str">
        <f>+VLOOKUP(A373,bd_lista!$A$3:$C$590,3,FALSE)</f>
        <v>Seguro Social Universitario de Potosí</v>
      </c>
      <c r="D373" s="457"/>
      <c r="E373" s="350" t="s">
        <v>1312</v>
      </c>
      <c r="F373" s="248">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8">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8">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8">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8">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8">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8">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8">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8">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8">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8">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8">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8">
        <f ca="1">+SUM(F373:Q373)</f>
        <v>0</v>
      </c>
      <c r="S373" s="265">
        <f ca="1">+R372+R373</f>
        <v>0</v>
      </c>
      <c r="T373" s="248">
        <f ca="1">+S373</f>
        <v>0</v>
      </c>
      <c r="U373" s="247">
        <f>+IF(E373="Débitos",1,2)</f>
        <v>2</v>
      </c>
      <c r="V373" s="350" t="str">
        <f>+VLOOKUP(A373,bd_lista!$A$3:$E$590,5,FALSE)</f>
        <v>Instituciones de Seguridad Social</v>
      </c>
      <c r="W373" s="455"/>
      <c r="X373" s="245">
        <f>+VLOOKUP(A373,[2]Sheet1!$A$13:$D$744,4,FALSE)</f>
        <v>46</v>
      </c>
      <c r="Y373" s="245" t="str">
        <f>+VLOOKUP(X373,bd_lista!$A$3:$C$590,3,FALSE)</f>
        <v>Ministerio de Salud y Deportes</v>
      </c>
      <c r="Z373" s="304"/>
      <c r="AA373" s="305"/>
    </row>
    <row r="374" spans="1:27" ht="15" hidden="1" customHeight="1">
      <c r="A374" s="255">
        <v>434</v>
      </c>
      <c r="B374" s="452">
        <f>+A374</f>
        <v>434</v>
      </c>
      <c r="C374" s="250" t="str">
        <f>+VLOOKUP(A374,bd_lista!$A$3:$C$590,3,FALSE)</f>
        <v>Seguro Social Universitario de Beni</v>
      </c>
      <c r="D374" s="456" t="str">
        <f>+C374</f>
        <v>Seguro Social Universitario de Beni</v>
      </c>
      <c r="E374" s="250" t="s">
        <v>1311</v>
      </c>
      <c r="F374" s="246">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46">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6">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6">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6">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6">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6">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6">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6">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6">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6">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6">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6">
        <f ca="1">+SUM(F374:Q374)</f>
        <v>0</v>
      </c>
      <c r="S374" s="253"/>
      <c r="T374" s="246">
        <f ca="1">+T375</f>
        <v>0</v>
      </c>
      <c r="U374" s="245">
        <f>+IF(E374="Débitos",1,2)</f>
        <v>1</v>
      </c>
      <c r="V374" s="350" t="str">
        <f>+VLOOKUP(A374,bd_lista!$A$3:$E$590,5,FALSE)</f>
        <v>Instituciones de Seguridad Social</v>
      </c>
      <c r="W374" s="454" t="str">
        <f>+V374</f>
        <v>Instituciones de Seguridad Social</v>
      </c>
      <c r="X374" s="245">
        <f>+VLOOKUP(A374,[2]Sheet1!$A$13:$D$744,4,FALSE)</f>
        <v>46</v>
      </c>
      <c r="Y374" s="245" t="str">
        <f>+VLOOKUP(X374,bd_lista!$A$3:$C$590,3,FALSE)</f>
        <v>Ministerio de Salud y Deportes</v>
      </c>
      <c r="Z374" s="306">
        <f>+X374</f>
        <v>46</v>
      </c>
      <c r="AA374" s="307" t="str">
        <f>+Y374</f>
        <v>Ministerio de Salud y Deportes</v>
      </c>
    </row>
    <row r="375" spans="1:27" ht="15" hidden="1" customHeight="1">
      <c r="A375" s="32">
        <v>434</v>
      </c>
      <c r="B375" s="453"/>
      <c r="C375" s="350" t="str">
        <f>+VLOOKUP(A375,bd_lista!$A$3:$C$590,3,FALSE)</f>
        <v>Seguro Social Universitario de Beni</v>
      </c>
      <c r="D375" s="457"/>
      <c r="E375" s="350" t="s">
        <v>1312</v>
      </c>
      <c r="F375" s="248">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8">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48">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8">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8">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8">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8">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8">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8">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8">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8">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8">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8">
        <f ca="1">+SUM(F375:Q375)</f>
        <v>0</v>
      </c>
      <c r="S375" s="265">
        <f ca="1">+R374+R375</f>
        <v>0</v>
      </c>
      <c r="T375" s="248">
        <f ca="1">+S375</f>
        <v>0</v>
      </c>
      <c r="U375" s="247">
        <f>+IF(E375="Débitos",1,2)</f>
        <v>2</v>
      </c>
      <c r="V375" s="350" t="str">
        <f>+VLOOKUP(A375,bd_lista!$A$3:$E$590,5,FALSE)</f>
        <v>Instituciones de Seguridad Social</v>
      </c>
      <c r="W375" s="455"/>
      <c r="X375" s="245">
        <f>+VLOOKUP(A375,[2]Sheet1!$A$13:$D$744,4,FALSE)</f>
        <v>46</v>
      </c>
      <c r="Y375" s="245" t="str">
        <f>+VLOOKUP(X375,bd_lista!$A$3:$C$590,3,FALSE)</f>
        <v>Ministerio de Salud y Deportes</v>
      </c>
      <c r="Z375" s="304"/>
      <c r="AA375" s="305"/>
    </row>
    <row r="376" spans="1:27" ht="15" hidden="1" customHeight="1">
      <c r="A376" s="255">
        <v>435</v>
      </c>
      <c r="B376" s="452">
        <f>+A376</f>
        <v>435</v>
      </c>
      <c r="C376" s="250" t="str">
        <f>+VLOOKUP(A376,bd_lista!$A$3:$C$590,3,FALSE)</f>
        <v>Seguro Integral de Salud</v>
      </c>
      <c r="D376" s="456" t="str">
        <f>+C376</f>
        <v>Seguro Integral de Salud</v>
      </c>
      <c r="E376" s="250" t="s">
        <v>1311</v>
      </c>
      <c r="F376" s="246">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6">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6">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6">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6">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6">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6">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6">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6">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6">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6">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6">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6">
        <f ca="1">+SUM(F376:Q376)</f>
        <v>0</v>
      </c>
      <c r="S376" s="253"/>
      <c r="T376" s="246">
        <f ca="1">+T377</f>
        <v>0</v>
      </c>
      <c r="U376" s="245">
        <f>+IF(E376="Débitos",1,2)</f>
        <v>1</v>
      </c>
      <c r="V376" s="350" t="str">
        <f>+VLOOKUP(A376,bd_lista!$A$3:$E$590,5,FALSE)</f>
        <v>Instituciones de Seguridad Social</v>
      </c>
      <c r="W376" s="454" t="str">
        <f>+V376</f>
        <v>Instituciones de Seguridad Social</v>
      </c>
      <c r="X376" s="245">
        <f>+VLOOKUP(A376,[2]Sheet1!$A$13:$D$744,4,FALSE)</f>
        <v>46</v>
      </c>
      <c r="Y376" s="245" t="str">
        <f>+VLOOKUP(X376,bd_lista!$A$3:$C$590,3,FALSE)</f>
        <v>Ministerio de Salud y Deportes</v>
      </c>
      <c r="Z376" s="306">
        <f>+X376</f>
        <v>46</v>
      </c>
      <c r="AA376" s="307" t="str">
        <f>+Y376</f>
        <v>Ministerio de Salud y Deportes</v>
      </c>
    </row>
    <row r="377" spans="1:27" ht="15" hidden="1" customHeight="1">
      <c r="A377" s="32">
        <v>435</v>
      </c>
      <c r="B377" s="453"/>
      <c r="C377" s="350" t="str">
        <f>+VLOOKUP(A377,bd_lista!$A$3:$C$590,3,FALSE)</f>
        <v>Seguro Integral de Salud</v>
      </c>
      <c r="D377" s="457"/>
      <c r="E377" s="350" t="s">
        <v>1312</v>
      </c>
      <c r="F377" s="248">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8">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8">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8">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8">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8">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8">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8">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8">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8">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8">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8">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8">
        <f ca="1">+SUM(F377:Q377)</f>
        <v>0</v>
      </c>
      <c r="S377" s="265">
        <f ca="1">+R376+R377</f>
        <v>0</v>
      </c>
      <c r="T377" s="248">
        <f ca="1">+S377</f>
        <v>0</v>
      </c>
      <c r="U377" s="247">
        <f>+IF(E377="Débitos",1,2)</f>
        <v>2</v>
      </c>
      <c r="V377" s="350" t="str">
        <f>+VLOOKUP(A377,bd_lista!$A$3:$E$590,5,FALSE)</f>
        <v>Instituciones de Seguridad Social</v>
      </c>
      <c r="W377" s="455"/>
      <c r="X377" s="245">
        <f>+VLOOKUP(A377,[2]Sheet1!$A$13:$D$744,4,FALSE)</f>
        <v>46</v>
      </c>
      <c r="Y377" s="245" t="str">
        <f>+VLOOKUP(X377,bd_lista!$A$3:$C$590,3,FALSE)</f>
        <v>Ministerio de Salud y Deportes</v>
      </c>
      <c r="Z377" s="304"/>
      <c r="AA377" s="305"/>
    </row>
    <row r="378" spans="1:27" customFormat="1" ht="27" hidden="1" customHeight="1">
      <c r="A378" s="255">
        <v>4601</v>
      </c>
      <c r="B378" s="452">
        <f>+A378</f>
        <v>4601</v>
      </c>
      <c r="C378" s="250" t="str">
        <f>+VLOOKUP(A378,bd_lista!$A$3:$C$590,3,FALSE)</f>
        <v>Gobierno Autónomo Regional del Gran Chaco</v>
      </c>
      <c r="D378" s="456" t="str">
        <f>+C378</f>
        <v>Gobierno Autónomo Regional del Gran Chaco</v>
      </c>
      <c r="E378" s="245" t="s">
        <v>1311</v>
      </c>
      <c r="F378" s="246">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6">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6">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6">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6">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6">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6">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6">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6">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6">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6">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6">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6">
        <f ca="1">+SUM(F378:Q378)</f>
        <v>0</v>
      </c>
      <c r="S378" s="253"/>
      <c r="T378" s="246">
        <f ca="1">+T379</f>
        <v>0</v>
      </c>
      <c r="U378" s="245">
        <f>+IF(E378="Débitos",1,2)</f>
        <v>1</v>
      </c>
      <c r="V378" s="350" t="str">
        <f>+VLOOKUP(A378,bd_lista!$A$3:$E$590,5,FALSE)</f>
        <v>Gobiernos Autónomos Regionales</v>
      </c>
      <c r="W378" s="454" t="str">
        <f>+V378</f>
        <v>Gobiernos Autónomos Regionales</v>
      </c>
      <c r="X378" s="245">
        <f>+VLOOKUP(A378,[2]Sheet1!$A$13:$D$744,4,FALSE)</f>
        <v>0</v>
      </c>
      <c r="Y378" s="245" t="e">
        <f>+VLOOKUP(X378,bd_lista!$A$3:$C$590,3,FALSE)</f>
        <v>#N/A</v>
      </c>
      <c r="Z378" s="306">
        <f>+X378</f>
        <v>0</v>
      </c>
      <c r="AA378" s="307" t="e">
        <f>+Y378</f>
        <v>#N/A</v>
      </c>
    </row>
    <row r="379" spans="1:27" customFormat="1" ht="15" hidden="1" customHeight="1">
      <c r="A379" s="32">
        <v>4601</v>
      </c>
      <c r="B379" s="453"/>
      <c r="C379" s="350" t="str">
        <f>+VLOOKUP(A379,bd_lista!$A$3:$C$590,3,FALSE)</f>
        <v>Gobierno Autónomo Regional del Gran Chaco</v>
      </c>
      <c r="D379" s="457"/>
      <c r="E379" s="245" t="s">
        <v>1312</v>
      </c>
      <c r="F379" s="246">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6">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6">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6">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6">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6">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6">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6">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6">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6">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6">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6">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6">
        <f ca="1">+SUM(F379:Q379)</f>
        <v>0</v>
      </c>
      <c r="S379" s="253">
        <f ca="1">+R378+R379</f>
        <v>0</v>
      </c>
      <c r="T379" s="246">
        <f ca="1">+S379</f>
        <v>0</v>
      </c>
      <c r="U379" s="245">
        <f>+IF(E379="Débitos",1,2)</f>
        <v>2</v>
      </c>
      <c r="V379" s="350" t="str">
        <f>+VLOOKUP(A379,bd_lista!$A$3:$E$590,5,FALSE)</f>
        <v>Gobiernos Autónomos Regionales</v>
      </c>
      <c r="W379" s="455"/>
      <c r="X379" s="245">
        <f>+VLOOKUP(A379,[2]Sheet1!$A$13:$D$744,4,FALSE)</f>
        <v>0</v>
      </c>
      <c r="Y379" s="245" t="e">
        <f>+VLOOKUP(X379,bd_lista!$A$3:$C$590,3,FALSE)</f>
        <v>#N/A</v>
      </c>
      <c r="Z379" s="304"/>
      <c r="AA379" s="305"/>
    </row>
    <row r="380" spans="1:27" ht="15" hidden="1" customHeight="1">
      <c r="A380" s="32">
        <v>1519</v>
      </c>
      <c r="B380" s="452">
        <f>+A380</f>
        <v>1519</v>
      </c>
      <c r="C380" s="250" t="str">
        <f>+VLOOKUP(A380,bd_lista!$A$3:$C$590,3,FALSE)</f>
        <v>Gobierno Autónomo Municipal de Tupiza</v>
      </c>
      <c r="D380" s="456" t="str">
        <f>+C380</f>
        <v>Gobierno Autónomo Municipal de Tupiza</v>
      </c>
      <c r="E380" s="245" t="s">
        <v>1311</v>
      </c>
      <c r="F380" s="246">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6">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6">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6">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6">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6">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6">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6">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6">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6">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6">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6">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6">
        <f ca="1">+SUM(F380:Q380)</f>
        <v>0</v>
      </c>
      <c r="S380" s="253"/>
      <c r="T380" s="246">
        <f ca="1">+T381</f>
        <v>0</v>
      </c>
      <c r="U380" s="245">
        <f>+IF(E380="Débitos",1,2)</f>
        <v>1</v>
      </c>
      <c r="V380" s="350" t="str">
        <f>+VLOOKUP(A380,bd_lista!$A$3:$E$590,5,FALSE)</f>
        <v>Gobiernos Autonomos Municipales</v>
      </c>
      <c r="W380" s="454" t="str">
        <f>+V380</f>
        <v>Gobiernos Autonomos Municipales</v>
      </c>
      <c r="X380" s="245">
        <f>+VLOOKUP(A380,[2]Sheet1!$A$13:$D$744,4,FALSE)</f>
        <v>0</v>
      </c>
      <c r="Y380" s="245" t="e">
        <f>+VLOOKUP(X380,bd_lista!$A$3:$C$590,3,FALSE)</f>
        <v>#N/A</v>
      </c>
      <c r="Z380" s="306">
        <f>+X380</f>
        <v>0</v>
      </c>
      <c r="AA380" s="307" t="e">
        <f>+Y380</f>
        <v>#N/A</v>
      </c>
    </row>
    <row r="381" spans="1:27" ht="15" hidden="1" customHeight="1">
      <c r="A381" s="32">
        <v>1519</v>
      </c>
      <c r="B381" s="453"/>
      <c r="C381" s="350" t="str">
        <f>+VLOOKUP(A381,bd_lista!$A$3:$C$590,3,FALSE)</f>
        <v>Gobierno Autónomo Municipal de Tupiza</v>
      </c>
      <c r="D381" s="457"/>
      <c r="E381" s="247" t="s">
        <v>1312</v>
      </c>
      <c r="F381" s="248">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8">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8">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8">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8">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8">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8">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8">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8">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8">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8">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8">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8">
        <f ca="1">+SUM(F381:Q381)</f>
        <v>0</v>
      </c>
      <c r="S381" s="265">
        <f ca="1">+R380+R381</f>
        <v>0</v>
      </c>
      <c r="T381" s="248">
        <f ca="1">+S381</f>
        <v>0</v>
      </c>
      <c r="U381" s="247">
        <f>+IF(E381="Débitos",1,2)</f>
        <v>2</v>
      </c>
      <c r="V381" s="350" t="str">
        <f>+VLOOKUP(A381,bd_lista!$A$3:$E$590,5,FALSE)</f>
        <v>Gobiernos Autonomos Municipales</v>
      </c>
      <c r="W381" s="455"/>
      <c r="X381" s="245">
        <f>+VLOOKUP(A381,[2]Sheet1!$A$13:$D$744,4,FALSE)</f>
        <v>0</v>
      </c>
      <c r="Y381" s="245" t="e">
        <f>+VLOOKUP(X381,bd_lista!$A$3:$C$590,3,FALSE)</f>
        <v>#N/A</v>
      </c>
      <c r="Z381" s="304"/>
      <c r="AA381" s="305"/>
    </row>
    <row r="382" spans="1:27" ht="15" hidden="1" customHeight="1">
      <c r="A382" s="255">
        <v>1236</v>
      </c>
      <c r="B382" s="452">
        <f>+A382</f>
        <v>1236</v>
      </c>
      <c r="C382" s="250" t="str">
        <f>+VLOOKUP(A382,bd_lista!$A$3:$C$590,3,FALSE)</f>
        <v>Gobierno Autónomo Municipal de Ayata</v>
      </c>
      <c r="D382" s="456" t="str">
        <f>+C382</f>
        <v>Gobierno Autónomo Municipal de Ayata</v>
      </c>
      <c r="E382" s="245" t="s">
        <v>1311</v>
      </c>
      <c r="F382" s="246">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6">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6">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6">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6">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6">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6">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6">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6">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6">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6">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6">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6">
        <f ca="1">+SUM(F382:Q382)</f>
        <v>0</v>
      </c>
      <c r="S382" s="253"/>
      <c r="T382" s="246">
        <f ca="1">+T383</f>
        <v>0</v>
      </c>
      <c r="U382" s="245">
        <f>+IF(E382="Débitos",1,2)</f>
        <v>1</v>
      </c>
      <c r="V382" s="350" t="str">
        <f>+VLOOKUP(A382,bd_lista!$A$3:$E$590,5,FALSE)</f>
        <v>Gobiernos Autonomos Municipales</v>
      </c>
      <c r="W382" s="454" t="str">
        <f>+V382</f>
        <v>Gobiernos Autonomos Municipales</v>
      </c>
      <c r="X382" s="245">
        <f>+VLOOKUP(A382,[2]Sheet1!$A$13:$D$744,4,FALSE)</f>
        <v>0</v>
      </c>
      <c r="Y382" s="245" t="e">
        <f>+VLOOKUP(X382,bd_lista!$A$3:$C$590,3,FALSE)</f>
        <v>#N/A</v>
      </c>
      <c r="Z382" s="306">
        <f>+X382</f>
        <v>0</v>
      </c>
      <c r="AA382" s="307" t="e">
        <f>+Y382</f>
        <v>#N/A</v>
      </c>
    </row>
    <row r="383" spans="1:27" ht="15" hidden="1" customHeight="1">
      <c r="A383" s="32">
        <v>1236</v>
      </c>
      <c r="B383" s="453"/>
      <c r="C383" s="350" t="str">
        <f>+VLOOKUP(A383,bd_lista!$A$3:$C$590,3,FALSE)</f>
        <v>Gobierno Autónomo Municipal de Ayata</v>
      </c>
      <c r="D383" s="457"/>
      <c r="E383" s="247" t="s">
        <v>1312</v>
      </c>
      <c r="F383" s="248">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248">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48">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8">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8">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8">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8">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8">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8">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8">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8">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8">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8">
        <f ca="1">+SUM(F383:Q383)</f>
        <v>0</v>
      </c>
      <c r="S383" s="265">
        <f ca="1">+R382+R383</f>
        <v>0</v>
      </c>
      <c r="T383" s="248">
        <f ca="1">+S383</f>
        <v>0</v>
      </c>
      <c r="U383" s="247">
        <f>+IF(E383="Débitos",1,2)</f>
        <v>2</v>
      </c>
      <c r="V383" s="350" t="str">
        <f>+VLOOKUP(A383,bd_lista!$A$3:$E$590,5,FALSE)</f>
        <v>Gobiernos Autonomos Municipales</v>
      </c>
      <c r="W383" s="455"/>
      <c r="X383" s="245">
        <f>+VLOOKUP(A383,[2]Sheet1!$A$13:$D$744,4,FALSE)</f>
        <v>0</v>
      </c>
      <c r="Y383" s="245" t="e">
        <f>+VLOOKUP(X383,bd_lista!$A$3:$C$590,3,FALSE)</f>
        <v>#N/A</v>
      </c>
      <c r="Z383" s="304"/>
      <c r="AA383" s="305"/>
    </row>
    <row r="384" spans="1:27" ht="15" hidden="1" customHeight="1">
      <c r="A384" s="255">
        <v>1250</v>
      </c>
      <c r="B384" s="452">
        <f>+A384</f>
        <v>1250</v>
      </c>
      <c r="C384" s="250" t="str">
        <f>+VLOOKUP(A384,bd_lista!$A$3:$C$590,3,FALSE)</f>
        <v>Gobierno Autónomo Municipal de Pelechuco</v>
      </c>
      <c r="D384" s="456" t="str">
        <f>+C384</f>
        <v>Gobierno Autónomo Municipal de Pelechuco</v>
      </c>
      <c r="E384" s="245" t="s">
        <v>1311</v>
      </c>
      <c r="F384" s="246">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6">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6">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6">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6">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6">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6">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6">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6">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6">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6">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6">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6">
        <f ca="1">+SUM(F384:Q384)</f>
        <v>0</v>
      </c>
      <c r="S384" s="253"/>
      <c r="T384" s="246">
        <f ca="1">+T385</f>
        <v>0</v>
      </c>
      <c r="U384" s="245">
        <f>+IF(E384="Débitos",1,2)</f>
        <v>1</v>
      </c>
      <c r="V384" s="350" t="str">
        <f>+VLOOKUP(A384,bd_lista!$A$3:$E$590,5,FALSE)</f>
        <v>Gobiernos Autonomos Municipales</v>
      </c>
      <c r="W384" s="454" t="str">
        <f>+V384</f>
        <v>Gobiernos Autonomos Municipales</v>
      </c>
      <c r="X384" s="245">
        <f>+VLOOKUP(A384,[2]Sheet1!$A$13:$D$744,4,FALSE)</f>
        <v>0</v>
      </c>
      <c r="Y384" s="245" t="e">
        <f>+VLOOKUP(X384,bd_lista!$A$3:$C$590,3,FALSE)</f>
        <v>#N/A</v>
      </c>
      <c r="Z384" s="306">
        <f>+X384</f>
        <v>0</v>
      </c>
      <c r="AA384" s="307" t="e">
        <f>+Y384</f>
        <v>#N/A</v>
      </c>
    </row>
    <row r="385" spans="1:27" ht="15" hidden="1" customHeight="1">
      <c r="A385" s="32">
        <v>1250</v>
      </c>
      <c r="B385" s="453"/>
      <c r="C385" s="350" t="str">
        <f>+VLOOKUP(A385,bd_lista!$A$3:$C$590,3,FALSE)</f>
        <v>Gobierno Autónomo Municipal de Pelechuco</v>
      </c>
      <c r="D385" s="457"/>
      <c r="E385" s="247" t="s">
        <v>1312</v>
      </c>
      <c r="F385" s="248">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8">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48">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48">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8">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8">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8">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8">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8">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8">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8">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8">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8">
        <f ca="1">+SUM(F385:Q385)</f>
        <v>0</v>
      </c>
      <c r="S385" s="265">
        <f ca="1">+R384+R385</f>
        <v>0</v>
      </c>
      <c r="T385" s="248">
        <f ca="1">+S385</f>
        <v>0</v>
      </c>
      <c r="U385" s="247">
        <f>+IF(E385="Débitos",1,2)</f>
        <v>2</v>
      </c>
      <c r="V385" s="350" t="str">
        <f>+VLOOKUP(A385,bd_lista!$A$3:$E$590,5,FALSE)</f>
        <v>Gobiernos Autonomos Municipales</v>
      </c>
      <c r="W385" s="455"/>
      <c r="X385" s="245">
        <f>+VLOOKUP(A385,[2]Sheet1!$A$13:$D$744,4,FALSE)</f>
        <v>0</v>
      </c>
      <c r="Y385" s="245" t="e">
        <f>+VLOOKUP(X385,bd_lista!$A$3:$C$590,3,FALSE)</f>
        <v>#N/A</v>
      </c>
      <c r="Z385" s="304"/>
      <c r="AA385" s="305"/>
    </row>
    <row r="386" spans="1:27" ht="15" hidden="1" customHeight="1">
      <c r="A386" s="255">
        <v>1513</v>
      </c>
      <c r="B386" s="452">
        <f>+A386</f>
        <v>1513</v>
      </c>
      <c r="C386" s="250" t="str">
        <f>+VLOOKUP(A386,bd_lista!$A$3:$C$590,3,FALSE)</f>
        <v>Gobierno Autónomo Municipal de Pocoata</v>
      </c>
      <c r="D386" s="456" t="str">
        <f>+C386</f>
        <v>Gobierno Autónomo Municipal de Pocoata</v>
      </c>
      <c r="E386" s="245" t="s">
        <v>1311</v>
      </c>
      <c r="F386" s="246">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6">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6">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6">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6">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6">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6">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6">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6">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6">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6">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6">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6">
        <f ca="1">+SUM(F386:Q386)</f>
        <v>0</v>
      </c>
      <c r="S386" s="253"/>
      <c r="T386" s="246">
        <f ca="1">+T387</f>
        <v>0</v>
      </c>
      <c r="U386" s="245">
        <f>+IF(E386="Débitos",1,2)</f>
        <v>1</v>
      </c>
      <c r="V386" s="350" t="str">
        <f>+VLOOKUP(A386,bd_lista!$A$3:$E$590,5,FALSE)</f>
        <v>Gobiernos Autonomos Municipales</v>
      </c>
      <c r="W386" s="454" t="str">
        <f>+V386</f>
        <v>Gobiernos Autonomos Municipales</v>
      </c>
      <c r="X386" s="245">
        <f>+VLOOKUP(A386,[2]Sheet1!$A$13:$D$744,4,FALSE)</f>
        <v>0</v>
      </c>
      <c r="Y386" s="245" t="e">
        <f>+VLOOKUP(X386,bd_lista!$A$3:$C$590,3,FALSE)</f>
        <v>#N/A</v>
      </c>
      <c r="Z386" s="306">
        <f>+X386</f>
        <v>0</v>
      </c>
      <c r="AA386" s="307" t="e">
        <f>+Y386</f>
        <v>#N/A</v>
      </c>
    </row>
    <row r="387" spans="1:27" ht="15" hidden="1" customHeight="1">
      <c r="A387" s="32">
        <v>1513</v>
      </c>
      <c r="B387" s="453"/>
      <c r="C387" s="350" t="str">
        <f>+VLOOKUP(A387,bd_lista!$A$3:$C$590,3,FALSE)</f>
        <v>Gobierno Autónomo Municipal de Pocoata</v>
      </c>
      <c r="D387" s="457"/>
      <c r="E387" s="247" t="s">
        <v>1312</v>
      </c>
      <c r="F387" s="248">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8">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48">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48">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8">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248">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8">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8">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8">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8">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8">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8">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8">
        <f ca="1">+SUM(F387:Q387)</f>
        <v>0</v>
      </c>
      <c r="S387" s="265">
        <f ca="1">+R386+R387</f>
        <v>0</v>
      </c>
      <c r="T387" s="248">
        <f ca="1">+S387</f>
        <v>0</v>
      </c>
      <c r="U387" s="247">
        <f>+IF(E387="Débitos",1,2)</f>
        <v>2</v>
      </c>
      <c r="V387" s="350" t="str">
        <f>+VLOOKUP(A387,bd_lista!$A$3:$E$590,5,FALSE)</f>
        <v>Gobiernos Autonomos Municipales</v>
      </c>
      <c r="W387" s="455"/>
      <c r="X387" s="245">
        <f>+VLOOKUP(A387,[2]Sheet1!$A$13:$D$744,4,FALSE)</f>
        <v>0</v>
      </c>
      <c r="Y387" s="245" t="e">
        <f>+VLOOKUP(X387,bd_lista!$A$3:$C$590,3,FALSE)</f>
        <v>#N/A</v>
      </c>
      <c r="Z387" s="304"/>
      <c r="AA387" s="305"/>
    </row>
    <row r="388" spans="1:27" ht="15" hidden="1" customHeight="1">
      <c r="A388" s="255">
        <v>1201</v>
      </c>
      <c r="B388" s="452">
        <f>+A388</f>
        <v>1201</v>
      </c>
      <c r="C388" s="250" t="str">
        <f>+VLOOKUP(A388,bd_lista!$A$3:$C$590,3,FALSE)</f>
        <v>Gobierno Autónomo Municipal de La Paz</v>
      </c>
      <c r="D388" s="456" t="str">
        <f>+C388</f>
        <v>Gobierno Autónomo Municipal de La Paz</v>
      </c>
      <c r="E388" s="245" t="s">
        <v>1311</v>
      </c>
      <c r="F388" s="246">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6">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6">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6">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6">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6">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6">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6">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6">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6">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6">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6">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6">
        <f ca="1">+SUM(F388:Q388)</f>
        <v>0</v>
      </c>
      <c r="S388" s="253"/>
      <c r="T388" s="246">
        <f ca="1">+T389</f>
        <v>5479.1</v>
      </c>
      <c r="U388" s="245">
        <f>+IF(E388="Débitos",1,2)</f>
        <v>1</v>
      </c>
      <c r="V388" s="350" t="str">
        <f>+VLOOKUP(A388,bd_lista!$A$3:$E$590,5,FALSE)</f>
        <v>Gobiernos Autonomos Municipales</v>
      </c>
      <c r="W388" s="454" t="str">
        <f>+V388</f>
        <v>Gobiernos Autonomos Municipales</v>
      </c>
      <c r="X388" s="245">
        <f>+VLOOKUP(A388,[2]Sheet1!$A$13:$D$744,4,FALSE)</f>
        <v>0</v>
      </c>
      <c r="Y388" s="245" t="e">
        <f>+VLOOKUP(X388,bd_lista!$A$3:$C$590,3,FALSE)</f>
        <v>#N/A</v>
      </c>
      <c r="Z388" s="306">
        <f>+X388</f>
        <v>0</v>
      </c>
      <c r="AA388" s="307" t="e">
        <f>+Y388</f>
        <v>#N/A</v>
      </c>
    </row>
    <row r="389" spans="1:27" ht="15" hidden="1" customHeight="1">
      <c r="A389" s="32">
        <v>1201</v>
      </c>
      <c r="B389" s="453"/>
      <c r="C389" s="350" t="str">
        <f>+VLOOKUP(A389,bd_lista!$A$3:$C$590,3,FALSE)</f>
        <v>Gobierno Autónomo Municipal de La Paz</v>
      </c>
      <c r="D389" s="457"/>
      <c r="E389" s="247" t="s">
        <v>1312</v>
      </c>
      <c r="F389" s="248">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1975.44</v>
      </c>
      <c r="G389" s="248">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3503.66</v>
      </c>
      <c r="H389" s="248">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48">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248">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48">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8">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8">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8">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8">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8">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8">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8">
        <f ca="1">+SUM(F389:Q389)</f>
        <v>5479.1</v>
      </c>
      <c r="S389" s="265">
        <f ca="1">+R388+R389</f>
        <v>5479.1</v>
      </c>
      <c r="T389" s="248">
        <f ca="1">+S389</f>
        <v>5479.1</v>
      </c>
      <c r="U389" s="247">
        <f>+IF(E389="Débitos",1,2)</f>
        <v>2</v>
      </c>
      <c r="V389" s="350" t="str">
        <f>+VLOOKUP(A389,bd_lista!$A$3:$E$590,5,FALSE)</f>
        <v>Gobiernos Autonomos Municipales</v>
      </c>
      <c r="W389" s="455"/>
      <c r="X389" s="245">
        <f>+VLOOKUP(A389,[2]Sheet1!$A$13:$D$744,4,FALSE)</f>
        <v>0</v>
      </c>
      <c r="Y389" s="245" t="e">
        <f>+VLOOKUP(X389,bd_lista!$A$3:$C$590,3,FALSE)</f>
        <v>#N/A</v>
      </c>
      <c r="Z389" s="304"/>
      <c r="AA389" s="305"/>
    </row>
    <row r="390" spans="1:27" ht="15" hidden="1" customHeight="1">
      <c r="A390" s="255">
        <v>1302</v>
      </c>
      <c r="B390" s="452">
        <f>+A390</f>
        <v>1302</v>
      </c>
      <c r="C390" s="250" t="str">
        <f>+VLOOKUP(A390,bd_lista!$A$3:$C$590,3,FALSE)</f>
        <v>Gobierno Autónomo Municipal de Quillacollo</v>
      </c>
      <c r="D390" s="456" t="str">
        <f>+C390</f>
        <v>Gobierno Autónomo Municipal de Quillacollo</v>
      </c>
      <c r="E390" s="245" t="s">
        <v>1311</v>
      </c>
      <c r="F390" s="246">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6">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6">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6">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6">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6">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6">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6">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6">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6">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6">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6">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6">
        <f ca="1">+SUM(F390:Q390)</f>
        <v>0</v>
      </c>
      <c r="S390" s="253"/>
      <c r="T390" s="246">
        <f ca="1">+T391</f>
        <v>0</v>
      </c>
      <c r="U390" s="245">
        <f>+IF(E390="Débitos",1,2)</f>
        <v>1</v>
      </c>
      <c r="V390" s="350" t="str">
        <f>+VLOOKUP(A390,bd_lista!$A$3:$E$590,5,FALSE)</f>
        <v>Gobiernos Autonomos Municipales</v>
      </c>
      <c r="W390" s="454" t="str">
        <f>+V390</f>
        <v>Gobiernos Autonomos Municipales</v>
      </c>
      <c r="X390" s="245">
        <f>+VLOOKUP(A390,[2]Sheet1!$A$13:$D$744,4,FALSE)</f>
        <v>0</v>
      </c>
      <c r="Y390" s="245" t="e">
        <f>+VLOOKUP(X390,bd_lista!$A$3:$C$590,3,FALSE)</f>
        <v>#N/A</v>
      </c>
      <c r="Z390" s="306">
        <f>+X390</f>
        <v>0</v>
      </c>
      <c r="AA390" s="307" t="e">
        <f>+Y390</f>
        <v>#N/A</v>
      </c>
    </row>
    <row r="391" spans="1:27" ht="15" hidden="1" customHeight="1">
      <c r="A391" s="32">
        <v>1302</v>
      </c>
      <c r="B391" s="453"/>
      <c r="C391" s="350" t="str">
        <f>+VLOOKUP(A391,bd_lista!$A$3:$C$590,3,FALSE)</f>
        <v>Gobierno Autónomo Municipal de Quillacollo</v>
      </c>
      <c r="D391" s="457"/>
      <c r="E391" s="247" t="s">
        <v>1312</v>
      </c>
      <c r="F391" s="248">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8">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48">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8">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8">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8">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8">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8">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8">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8">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8">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8">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8">
        <f ca="1">+SUM(F391:Q391)</f>
        <v>0</v>
      </c>
      <c r="S391" s="265">
        <f ca="1">+R390+R391</f>
        <v>0</v>
      </c>
      <c r="T391" s="248">
        <f ca="1">+S391</f>
        <v>0</v>
      </c>
      <c r="U391" s="247">
        <f>+IF(E391="Débitos",1,2)</f>
        <v>2</v>
      </c>
      <c r="V391" s="350" t="str">
        <f>+VLOOKUP(A391,bd_lista!$A$3:$E$590,5,FALSE)</f>
        <v>Gobiernos Autonomos Municipales</v>
      </c>
      <c r="W391" s="455"/>
      <c r="X391" s="245">
        <f>+VLOOKUP(A391,[2]Sheet1!$A$13:$D$744,4,FALSE)</f>
        <v>0</v>
      </c>
      <c r="Y391" s="245" t="e">
        <f>+VLOOKUP(X391,bd_lista!$A$3:$C$590,3,FALSE)</f>
        <v>#N/A</v>
      </c>
      <c r="Z391" s="304"/>
      <c r="AA391" s="305"/>
    </row>
    <row r="392" spans="1:27" ht="15" hidden="1" customHeight="1">
      <c r="A392" s="255">
        <v>1301</v>
      </c>
      <c r="B392" s="452">
        <f>+A392</f>
        <v>1301</v>
      </c>
      <c r="C392" s="250" t="str">
        <f>+VLOOKUP(A392,bd_lista!$A$3:$C$590,3,FALSE)</f>
        <v>Gobierno Autónomo Municipal de Cochabamba</v>
      </c>
      <c r="D392" s="456" t="str">
        <f>+C392</f>
        <v>Gobierno Autónomo Municipal de Cochabamba</v>
      </c>
      <c r="E392" s="245" t="s">
        <v>1311</v>
      </c>
      <c r="F392" s="246">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6">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6">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6">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6">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6">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6">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6">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6">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6">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6">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6">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6">
        <f ca="1">+SUM(F392:Q392)</f>
        <v>0</v>
      </c>
      <c r="S392" s="253"/>
      <c r="T392" s="246">
        <f ca="1">+T393</f>
        <v>0</v>
      </c>
      <c r="U392" s="245">
        <f>+IF(E392="Débitos",1,2)</f>
        <v>1</v>
      </c>
      <c r="V392" s="350" t="str">
        <f>+VLOOKUP(A392,bd_lista!$A$3:$E$590,5,FALSE)</f>
        <v>Gobiernos Autonomos Municipales</v>
      </c>
      <c r="W392" s="454" t="str">
        <f>+V392</f>
        <v>Gobiernos Autonomos Municipales</v>
      </c>
      <c r="X392" s="245">
        <f>+VLOOKUP(A392,[2]Sheet1!$A$13:$D$744,4,FALSE)</f>
        <v>0</v>
      </c>
      <c r="Y392" s="245" t="e">
        <f>+VLOOKUP(X392,bd_lista!$A$3:$C$590,3,FALSE)</f>
        <v>#N/A</v>
      </c>
      <c r="Z392" s="306">
        <f>+X392</f>
        <v>0</v>
      </c>
      <c r="AA392" s="307" t="e">
        <f>+Y392</f>
        <v>#N/A</v>
      </c>
    </row>
    <row r="393" spans="1:27" ht="15" hidden="1" customHeight="1">
      <c r="A393" s="32">
        <v>1301</v>
      </c>
      <c r="B393" s="453"/>
      <c r="C393" s="350" t="str">
        <f>+VLOOKUP(A393,bd_lista!$A$3:$C$590,3,FALSE)</f>
        <v>Gobierno Autónomo Municipal de Cochabamba</v>
      </c>
      <c r="D393" s="457"/>
      <c r="E393" s="247" t="s">
        <v>1312</v>
      </c>
      <c r="F393" s="248">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48">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48">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8">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8">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8">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8">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8">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8">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8">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8">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8">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8">
        <f ca="1">+SUM(F393:Q393)</f>
        <v>0</v>
      </c>
      <c r="S393" s="265">
        <f ca="1">+R392+R393</f>
        <v>0</v>
      </c>
      <c r="T393" s="248">
        <f ca="1">+S393</f>
        <v>0</v>
      </c>
      <c r="U393" s="247">
        <f>+IF(E393="Débitos",1,2)</f>
        <v>2</v>
      </c>
      <c r="V393" s="350" t="str">
        <f>+VLOOKUP(A393,bd_lista!$A$3:$E$590,5,FALSE)</f>
        <v>Gobiernos Autonomos Municipales</v>
      </c>
      <c r="W393" s="455"/>
      <c r="X393" s="245">
        <f>+VLOOKUP(A393,[2]Sheet1!$A$13:$D$744,4,FALSE)</f>
        <v>0</v>
      </c>
      <c r="Y393" s="245" t="e">
        <f>+VLOOKUP(X393,bd_lista!$A$3:$C$590,3,FALSE)</f>
        <v>#N/A</v>
      </c>
      <c r="Z393" s="304"/>
      <c r="AA393" s="305"/>
    </row>
    <row r="394" spans="1:27" ht="15" hidden="1" customHeight="1">
      <c r="A394" s="255">
        <v>1915</v>
      </c>
      <c r="B394" s="452">
        <f>+A394</f>
        <v>1915</v>
      </c>
      <c r="C394" s="250" t="str">
        <f>+VLOOKUP(A394,bd_lista!$A$3:$C$590,3,FALSE)</f>
        <v>Gobierno Autónomo Municipal de Santos Mercado</v>
      </c>
      <c r="D394" s="456" t="str">
        <f>+C394</f>
        <v>Gobierno Autónomo Municipal de Santos Mercado</v>
      </c>
      <c r="E394" s="245" t="s">
        <v>1311</v>
      </c>
      <c r="F394" s="246">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6">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6">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6">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6">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6">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6">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6">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6">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6">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6">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6">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6">
        <f ca="1">+SUM(F394:Q394)</f>
        <v>0</v>
      </c>
      <c r="S394" s="253"/>
      <c r="T394" s="246">
        <f ca="1">+T395</f>
        <v>0</v>
      </c>
      <c r="U394" s="245">
        <f>+IF(E394="Débitos",1,2)</f>
        <v>1</v>
      </c>
      <c r="V394" s="350" t="str">
        <f>+VLOOKUP(A394,bd_lista!$A$3:$E$590,5,FALSE)</f>
        <v>Gobiernos Autonomos Municipales</v>
      </c>
      <c r="W394" s="454" t="str">
        <f>+V394</f>
        <v>Gobiernos Autonomos Municipales</v>
      </c>
      <c r="X394" s="245">
        <f>+VLOOKUP(A394,[2]Sheet1!$A$13:$D$744,4,FALSE)</f>
        <v>0</v>
      </c>
      <c r="Y394" s="245" t="e">
        <f>+VLOOKUP(X394,bd_lista!$A$3:$C$590,3,FALSE)</f>
        <v>#N/A</v>
      </c>
      <c r="Z394" s="306">
        <f>+X394</f>
        <v>0</v>
      </c>
      <c r="AA394" s="336" t="e">
        <f>+Y394</f>
        <v>#N/A</v>
      </c>
    </row>
    <row r="395" spans="1:27" ht="15" hidden="1" customHeight="1">
      <c r="A395" s="32">
        <v>1915</v>
      </c>
      <c r="B395" s="453"/>
      <c r="C395" s="350" t="str">
        <f>+VLOOKUP(A395,bd_lista!$A$3:$C$590,3,FALSE)</f>
        <v>Gobierno Autónomo Municipal de Santos Mercado</v>
      </c>
      <c r="D395" s="457"/>
      <c r="E395" s="247" t="s">
        <v>1312</v>
      </c>
      <c r="F395" s="248">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8">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48">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8">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8">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8">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8">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8">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8">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8">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8">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8">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8">
        <f ca="1">+SUM(F395:Q395)</f>
        <v>0</v>
      </c>
      <c r="S395" s="265">
        <f ca="1">+R394+R395</f>
        <v>0</v>
      </c>
      <c r="T395" s="248">
        <f ca="1">+S395</f>
        <v>0</v>
      </c>
      <c r="U395" s="247">
        <f>+IF(E395="Débitos",1,2)</f>
        <v>2</v>
      </c>
      <c r="V395" s="350" t="str">
        <f>+VLOOKUP(A395,bd_lista!$A$3:$E$590,5,FALSE)</f>
        <v>Gobiernos Autonomos Municipales</v>
      </c>
      <c r="W395" s="455"/>
      <c r="X395" s="245">
        <f>+VLOOKUP(A395,[2]Sheet1!$A$13:$D$744,4,FALSE)</f>
        <v>0</v>
      </c>
      <c r="Y395" s="245" t="e">
        <f>+VLOOKUP(X395,bd_lista!$A$3:$C$590,3,FALSE)</f>
        <v>#N/A</v>
      </c>
      <c r="Z395" s="304"/>
      <c r="AA395" s="338"/>
    </row>
    <row r="396" spans="1:27" ht="15" hidden="1" customHeight="1">
      <c r="A396" s="255">
        <v>1101</v>
      </c>
      <c r="B396" s="452">
        <f>+A396</f>
        <v>1101</v>
      </c>
      <c r="C396" s="250" t="str">
        <f>+VLOOKUP(A396,bd_lista!$A$3:$C$590,3,FALSE)</f>
        <v>Gobierno Autónomo Municipal de Sucre</v>
      </c>
      <c r="D396" s="456" t="str">
        <f>+C396</f>
        <v>Gobierno Autónomo Municipal de Sucre</v>
      </c>
      <c r="E396" s="245" t="s">
        <v>1311</v>
      </c>
      <c r="F396" s="246">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6">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6">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6">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6">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6">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6">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6">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6">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6">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6">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6">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6">
        <f ca="1">+SUM(F396:Q396)</f>
        <v>0</v>
      </c>
      <c r="S396" s="253"/>
      <c r="T396" s="246">
        <f ca="1">+T397</f>
        <v>0</v>
      </c>
      <c r="U396" s="245">
        <f>+IF(E396="Débitos",1,2)</f>
        <v>1</v>
      </c>
      <c r="V396" s="350" t="str">
        <f>+VLOOKUP(A396,bd_lista!$A$3:$E$590,5,FALSE)</f>
        <v>Gobiernos Autonomos Municipales</v>
      </c>
      <c r="W396" s="454" t="str">
        <f>+V396</f>
        <v>Gobiernos Autonomos Municipales</v>
      </c>
      <c r="X396" s="245">
        <f>+VLOOKUP(A396,[2]Sheet1!$A$13:$D$744,4,FALSE)</f>
        <v>0</v>
      </c>
      <c r="Y396" s="245" t="e">
        <f>+VLOOKUP(X396,bd_lista!$A$3:$C$590,3,FALSE)</f>
        <v>#N/A</v>
      </c>
      <c r="Z396" s="306">
        <f>+X396</f>
        <v>0</v>
      </c>
      <c r="AA396" s="307" t="e">
        <f>+Y396</f>
        <v>#N/A</v>
      </c>
    </row>
    <row r="397" spans="1:27" ht="15" hidden="1" customHeight="1">
      <c r="A397" s="32">
        <v>1101</v>
      </c>
      <c r="B397" s="453"/>
      <c r="C397" s="350" t="str">
        <f>+VLOOKUP(A397,bd_lista!$A$3:$C$590,3,FALSE)</f>
        <v>Gobierno Autónomo Municipal de Sucre</v>
      </c>
      <c r="D397" s="457"/>
      <c r="E397" s="247" t="s">
        <v>1312</v>
      </c>
      <c r="F397" s="248">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48">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48">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8">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8">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8">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8">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8">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8">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8">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8">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8">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8">
        <f ca="1">+SUM(F397:Q397)</f>
        <v>0</v>
      </c>
      <c r="S397" s="265">
        <f ca="1">+R396+R397</f>
        <v>0</v>
      </c>
      <c r="T397" s="248">
        <f ca="1">+S397</f>
        <v>0</v>
      </c>
      <c r="U397" s="247">
        <f>+IF(E397="Débitos",1,2)</f>
        <v>2</v>
      </c>
      <c r="V397" s="350" t="str">
        <f>+VLOOKUP(A397,bd_lista!$A$3:$E$590,5,FALSE)</f>
        <v>Gobiernos Autonomos Municipales</v>
      </c>
      <c r="W397" s="455"/>
      <c r="X397" s="245">
        <f>+VLOOKUP(A397,[2]Sheet1!$A$13:$D$744,4,FALSE)</f>
        <v>0</v>
      </c>
      <c r="Y397" s="245" t="e">
        <f>+VLOOKUP(X397,bd_lista!$A$3:$C$590,3,FALSE)</f>
        <v>#N/A</v>
      </c>
      <c r="Z397" s="304"/>
      <c r="AA397" s="305"/>
    </row>
    <row r="398" spans="1:27" customFormat="1" ht="27" hidden="1" customHeight="1">
      <c r="A398" s="255">
        <v>1102</v>
      </c>
      <c r="B398" s="452">
        <f>+A398</f>
        <v>1102</v>
      </c>
      <c r="C398" s="250" t="str">
        <f>+VLOOKUP(A398,bd_lista!$A$3:$C$590,3,FALSE)</f>
        <v>Gobierno Autónomo Municipal de Yotala</v>
      </c>
      <c r="D398" s="456" t="str">
        <f>+C398</f>
        <v>Gobierno Autónomo Municipal de Yotala</v>
      </c>
      <c r="E398" s="245" t="s">
        <v>1311</v>
      </c>
      <c r="F398" s="246">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6">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6">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6">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6">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6">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6">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6">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6">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6">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6">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6">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6">
        <f ca="1">+SUM(F398:Q398)</f>
        <v>0</v>
      </c>
      <c r="S398" s="253"/>
      <c r="T398" s="246">
        <f ca="1">+T399</f>
        <v>0</v>
      </c>
      <c r="U398" s="245">
        <f>+IF(E398="Débitos",1,2)</f>
        <v>1</v>
      </c>
      <c r="V398" s="350" t="str">
        <f>+VLOOKUP(A398,bd_lista!$A$3:$E$590,5,FALSE)</f>
        <v>Gobiernos Autonomos Municipales</v>
      </c>
      <c r="W398" s="454" t="str">
        <f>+V398</f>
        <v>Gobiernos Autonomos Municipales</v>
      </c>
      <c r="X398" s="245">
        <f>+VLOOKUP(A398,[2]Sheet1!$A$13:$D$744,4,FALSE)</f>
        <v>0</v>
      </c>
      <c r="Y398" s="245" t="e">
        <f>+VLOOKUP(X398,bd_lista!$A$3:$C$590,3,FALSE)</f>
        <v>#N/A</v>
      </c>
      <c r="Z398" s="306">
        <f>+X398</f>
        <v>0</v>
      </c>
      <c r="AA398" s="307" t="e">
        <f>+Y398</f>
        <v>#N/A</v>
      </c>
    </row>
    <row r="399" spans="1:27" customFormat="1" ht="27" hidden="1" customHeight="1">
      <c r="A399" s="32">
        <v>1102</v>
      </c>
      <c r="B399" s="453"/>
      <c r="C399" s="350" t="str">
        <f>+VLOOKUP(A399,bd_lista!$A$3:$C$590,3,FALSE)</f>
        <v>Gobierno Autónomo Municipal de Yotala</v>
      </c>
      <c r="D399" s="457"/>
      <c r="E399" s="247" t="s">
        <v>1312</v>
      </c>
      <c r="F399" s="246">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6">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6">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6">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6">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6">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6">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6">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6">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6">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6">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6">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6">
        <f ca="1">+SUM(F399:Q399)</f>
        <v>0</v>
      </c>
      <c r="S399" s="253">
        <f ca="1">+R398+R399</f>
        <v>0</v>
      </c>
      <c r="T399" s="246">
        <f ca="1">+S399</f>
        <v>0</v>
      </c>
      <c r="U399" s="245">
        <f>+IF(E399="Débitos",1,2)</f>
        <v>2</v>
      </c>
      <c r="V399" s="350" t="str">
        <f>+VLOOKUP(A399,bd_lista!$A$3:$E$590,5,FALSE)</f>
        <v>Gobiernos Autonomos Municipales</v>
      </c>
      <c r="W399" s="455"/>
      <c r="X399" s="245">
        <f>+VLOOKUP(A399,[2]Sheet1!$A$13:$D$744,4,FALSE)</f>
        <v>0</v>
      </c>
      <c r="Y399" s="245" t="e">
        <f>+VLOOKUP(X399,bd_lista!$A$3:$C$590,3,FALSE)</f>
        <v>#N/A</v>
      </c>
      <c r="Z399" s="304"/>
      <c r="AA399" s="305"/>
    </row>
    <row r="400" spans="1:27" customFormat="1" ht="15" hidden="1" customHeight="1">
      <c r="A400" s="32">
        <v>1103</v>
      </c>
      <c r="B400" s="452">
        <f>+A400</f>
        <v>1103</v>
      </c>
      <c r="C400" s="250" t="str">
        <f>+VLOOKUP(A400,bd_lista!$A$3:$C$590,3,FALSE)</f>
        <v>Gobierno Autónomo Municipal de Poroma</v>
      </c>
      <c r="D400" s="456" t="str">
        <f>+C400</f>
        <v>Gobierno Autónomo Municipal de Poroma</v>
      </c>
      <c r="E400" s="245" t="s">
        <v>1311</v>
      </c>
      <c r="F400" s="246">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6">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6">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6">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6">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6">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6">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6">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6">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6">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6">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6">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6">
        <f ca="1">+SUM(F400:Q400)</f>
        <v>0</v>
      </c>
      <c r="S400" s="253"/>
      <c r="T400" s="246">
        <f ca="1">+T401</f>
        <v>0</v>
      </c>
      <c r="U400" s="245">
        <f>+IF(E400="Débitos",1,2)</f>
        <v>1</v>
      </c>
      <c r="V400" s="350" t="str">
        <f>+VLOOKUP(A400,bd_lista!$A$3:$E$590,5,FALSE)</f>
        <v>Gobiernos Autonomos Municipales</v>
      </c>
      <c r="W400" s="454" t="str">
        <f>+V400</f>
        <v>Gobiernos Autonomos Municipales</v>
      </c>
      <c r="X400" s="245">
        <f>+VLOOKUP(A400,[2]Sheet1!$A$13:$D$744,4,FALSE)</f>
        <v>0</v>
      </c>
      <c r="Y400" s="245" t="e">
        <f>+VLOOKUP(X400,bd_lista!$A$3:$C$590,3,FALSE)</f>
        <v>#N/A</v>
      </c>
      <c r="Z400" s="306">
        <f>+X400</f>
        <v>0</v>
      </c>
      <c r="AA400" s="307" t="e">
        <f>+Y400</f>
        <v>#N/A</v>
      </c>
    </row>
    <row r="401" spans="1:27" customFormat="1" ht="15" hidden="1" customHeight="1">
      <c r="A401" s="32">
        <v>1103</v>
      </c>
      <c r="B401" s="453"/>
      <c r="C401" s="350" t="str">
        <f>+VLOOKUP(A401,bd_lista!$A$3:$C$590,3,FALSE)</f>
        <v>Gobierno Autónomo Municipal de Poroma</v>
      </c>
      <c r="D401" s="457"/>
      <c r="E401" s="247" t="s">
        <v>1312</v>
      </c>
      <c r="F401" s="246">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6">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6">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6">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6">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6">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6">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6">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6">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6">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6">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6">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6">
        <f ca="1">+SUM(F401:Q401)</f>
        <v>0</v>
      </c>
      <c r="S401" s="253">
        <f ca="1">+R400+R401</f>
        <v>0</v>
      </c>
      <c r="T401" s="246">
        <f ca="1">+S401</f>
        <v>0</v>
      </c>
      <c r="U401" s="245">
        <f>+IF(E401="Débitos",1,2)</f>
        <v>2</v>
      </c>
      <c r="V401" s="350" t="str">
        <f>+VLOOKUP(A401,bd_lista!$A$3:$E$590,5,FALSE)</f>
        <v>Gobiernos Autonomos Municipales</v>
      </c>
      <c r="W401" s="455"/>
      <c r="X401" s="245">
        <f>+VLOOKUP(A401,[2]Sheet1!$A$13:$D$744,4,FALSE)</f>
        <v>0</v>
      </c>
      <c r="Y401" s="245" t="e">
        <f>+VLOOKUP(X401,bd_lista!$A$3:$C$590,3,FALSE)</f>
        <v>#N/A</v>
      </c>
      <c r="Z401" s="304"/>
      <c r="AA401" s="305"/>
    </row>
    <row r="402" spans="1:27" customFormat="1" ht="27" hidden="1" customHeight="1">
      <c r="A402" s="32">
        <v>1104</v>
      </c>
      <c r="B402" s="452">
        <f>+A402</f>
        <v>1104</v>
      </c>
      <c r="C402" s="250" t="str">
        <f>+VLOOKUP(A402,bd_lista!$A$3:$C$590,3,FALSE)</f>
        <v>Gobierno Autónomo Municipal de Villa Azurduy</v>
      </c>
      <c r="D402" s="456" t="str">
        <f>+C402</f>
        <v>Gobierno Autónomo Municipal de Villa Azurduy</v>
      </c>
      <c r="E402" s="245" t="s">
        <v>1311</v>
      </c>
      <c r="F402" s="246">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6">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6">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6">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6">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6">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6">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6">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6">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6">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6">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6">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6">
        <f ca="1">+SUM(F402:Q402)</f>
        <v>0</v>
      </c>
      <c r="S402" s="253"/>
      <c r="T402" s="246">
        <f ca="1">+T403</f>
        <v>0</v>
      </c>
      <c r="U402" s="245">
        <f>+IF(E402="Débitos",1,2)</f>
        <v>1</v>
      </c>
      <c r="V402" s="350" t="str">
        <f>+VLOOKUP(A402,bd_lista!$A$3:$E$590,5,FALSE)</f>
        <v>Gobiernos Autonomos Municipales</v>
      </c>
      <c r="W402" s="454" t="str">
        <f>+V402</f>
        <v>Gobiernos Autonomos Municipales</v>
      </c>
      <c r="X402" s="245">
        <f>+VLOOKUP(A402,[2]Sheet1!$A$13:$D$744,4,FALSE)</f>
        <v>0</v>
      </c>
      <c r="Y402" s="245" t="e">
        <f>+VLOOKUP(X402,bd_lista!$A$3:$C$590,3,FALSE)</f>
        <v>#N/A</v>
      </c>
      <c r="Z402" s="306">
        <f>+X402</f>
        <v>0</v>
      </c>
      <c r="AA402" s="307" t="e">
        <f>+Y402</f>
        <v>#N/A</v>
      </c>
    </row>
    <row r="403" spans="1:27" customFormat="1" ht="27" hidden="1" customHeight="1">
      <c r="A403" s="32">
        <v>1104</v>
      </c>
      <c r="B403" s="453"/>
      <c r="C403" s="350" t="str">
        <f>+VLOOKUP(A403,bd_lista!$A$3:$C$590,3,FALSE)</f>
        <v>Gobierno Autónomo Municipal de Villa Azurduy</v>
      </c>
      <c r="D403" s="457"/>
      <c r="E403" s="247" t="s">
        <v>1312</v>
      </c>
      <c r="F403" s="246">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6">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6">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6">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6">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6">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6">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6">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6">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6">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6">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6">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6">
        <f ca="1">+SUM(F403:Q403)</f>
        <v>0</v>
      </c>
      <c r="S403" s="253">
        <f ca="1">+R402+R403</f>
        <v>0</v>
      </c>
      <c r="T403" s="246">
        <f ca="1">+S403</f>
        <v>0</v>
      </c>
      <c r="U403" s="245">
        <f>+IF(E403="Débitos",1,2)</f>
        <v>2</v>
      </c>
      <c r="V403" s="350" t="str">
        <f>+VLOOKUP(A403,bd_lista!$A$3:$E$590,5,FALSE)</f>
        <v>Gobiernos Autonomos Municipales</v>
      </c>
      <c r="W403" s="455"/>
      <c r="X403" s="245">
        <f>+VLOOKUP(A403,[2]Sheet1!$A$13:$D$744,4,FALSE)</f>
        <v>0</v>
      </c>
      <c r="Y403" s="245" t="e">
        <f>+VLOOKUP(X403,bd_lista!$A$3:$C$590,3,FALSE)</f>
        <v>#N/A</v>
      </c>
      <c r="Z403" s="304"/>
      <c r="AA403" s="305"/>
    </row>
    <row r="404" spans="1:27" customFormat="1" ht="27" hidden="1" customHeight="1">
      <c r="A404" s="32">
        <v>1105</v>
      </c>
      <c r="B404" s="452">
        <f>+A404</f>
        <v>1105</v>
      </c>
      <c r="C404" s="250" t="str">
        <f>+VLOOKUP(A404,bd_lista!$A$3:$C$590,3,FALSE)</f>
        <v>Gobierno Autónomo Municipal de Tarvita (Villa Orías)</v>
      </c>
      <c r="D404" s="456" t="str">
        <f>+C404</f>
        <v>Gobierno Autónomo Municipal de Tarvita (Villa Orías)</v>
      </c>
      <c r="E404" s="245" t="s">
        <v>1311</v>
      </c>
      <c r="F404" s="246">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6">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6">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6">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6">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6">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6">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6">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6">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6">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6">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6">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6">
        <f ca="1">+SUM(F404:Q404)</f>
        <v>0</v>
      </c>
      <c r="S404" s="253"/>
      <c r="T404" s="246">
        <f ca="1">+T405</f>
        <v>0</v>
      </c>
      <c r="U404" s="245">
        <f>+IF(E404="Débitos",1,2)</f>
        <v>1</v>
      </c>
      <c r="V404" s="350" t="str">
        <f>+VLOOKUP(A404,bd_lista!$A$3:$E$590,5,FALSE)</f>
        <v>Gobiernos Autonomos Municipales</v>
      </c>
      <c r="W404" s="454" t="str">
        <f>+V404</f>
        <v>Gobiernos Autonomos Municipales</v>
      </c>
      <c r="X404" s="245">
        <f>+VLOOKUP(A404,[2]Sheet1!$A$13:$D$744,4,FALSE)</f>
        <v>0</v>
      </c>
      <c r="Y404" s="245" t="e">
        <f>+VLOOKUP(X404,bd_lista!$A$3:$C$590,3,FALSE)</f>
        <v>#N/A</v>
      </c>
      <c r="Z404" s="306">
        <f>+X404</f>
        <v>0</v>
      </c>
      <c r="AA404" s="307" t="e">
        <f>+Y404</f>
        <v>#N/A</v>
      </c>
    </row>
    <row r="405" spans="1:27" customFormat="1" ht="27" hidden="1" customHeight="1">
      <c r="A405" s="32">
        <v>1105</v>
      </c>
      <c r="B405" s="453"/>
      <c r="C405" s="350" t="str">
        <f>+VLOOKUP(A405,bd_lista!$A$3:$C$590,3,FALSE)</f>
        <v>Gobierno Autónomo Municipal de Tarvita (Villa Orías)</v>
      </c>
      <c r="D405" s="457"/>
      <c r="E405" s="247" t="s">
        <v>1312</v>
      </c>
      <c r="F405" s="246">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6">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46">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6">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6">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6">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6">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6">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6">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6">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6">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6">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6">
        <f ca="1">+SUM(F405:Q405)</f>
        <v>0</v>
      </c>
      <c r="S405" s="253">
        <f ca="1">+R404+R405</f>
        <v>0</v>
      </c>
      <c r="T405" s="246">
        <f ca="1">+S405</f>
        <v>0</v>
      </c>
      <c r="U405" s="245">
        <f>+IF(E405="Débitos",1,2)</f>
        <v>2</v>
      </c>
      <c r="V405" s="350" t="str">
        <f>+VLOOKUP(A405,bd_lista!$A$3:$E$590,5,FALSE)</f>
        <v>Gobiernos Autonomos Municipales</v>
      </c>
      <c r="W405" s="455"/>
      <c r="X405" s="245">
        <f>+VLOOKUP(A405,[2]Sheet1!$A$13:$D$744,4,FALSE)</f>
        <v>0</v>
      </c>
      <c r="Y405" s="245" t="e">
        <f>+VLOOKUP(X405,bd_lista!$A$3:$C$590,3,FALSE)</f>
        <v>#N/A</v>
      </c>
      <c r="Z405" s="304"/>
      <c r="AA405" s="305"/>
    </row>
    <row r="406" spans="1:27" customFormat="1" ht="15" hidden="1" customHeight="1">
      <c r="A406" s="32">
        <v>1106</v>
      </c>
      <c r="B406" s="452">
        <f>+A406</f>
        <v>1106</v>
      </c>
      <c r="C406" s="250" t="str">
        <f>+VLOOKUP(A406,bd_lista!$A$3:$C$590,3,FALSE)</f>
        <v>Gobierno Autónomo Municipal de Villa Zudañez (Tacopaya)</v>
      </c>
      <c r="D406" s="456" t="str">
        <f>+C406</f>
        <v>Gobierno Autónomo Municipal de Villa Zudañez (Tacopaya)</v>
      </c>
      <c r="E406" s="245" t="s">
        <v>1311</v>
      </c>
      <c r="F406" s="246">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6">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6">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6">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6">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6">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6">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6">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6">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6">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6">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6">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6">
        <f ca="1">+SUM(F406:Q406)</f>
        <v>0</v>
      </c>
      <c r="S406" s="253"/>
      <c r="T406" s="246">
        <f ca="1">+T407</f>
        <v>0</v>
      </c>
      <c r="U406" s="245">
        <f>+IF(E406="Débitos",1,2)</f>
        <v>1</v>
      </c>
      <c r="V406" s="350" t="str">
        <f>+VLOOKUP(A406,bd_lista!$A$3:$E$590,5,FALSE)</f>
        <v>Gobiernos Autonomos Municipales</v>
      </c>
      <c r="W406" s="454" t="str">
        <f>+V406</f>
        <v>Gobiernos Autonomos Municipales</v>
      </c>
      <c r="X406" s="245">
        <f>+VLOOKUP(A406,[2]Sheet1!$A$13:$D$744,4,FALSE)</f>
        <v>0</v>
      </c>
      <c r="Y406" s="245" t="e">
        <f>+VLOOKUP(X406,bd_lista!$A$3:$C$590,3,FALSE)</f>
        <v>#N/A</v>
      </c>
      <c r="Z406" s="306">
        <f>+X406</f>
        <v>0</v>
      </c>
      <c r="AA406" s="307" t="e">
        <f>+Y406</f>
        <v>#N/A</v>
      </c>
    </row>
    <row r="407" spans="1:27" customFormat="1" ht="15" hidden="1" customHeight="1">
      <c r="A407" s="32">
        <v>1106</v>
      </c>
      <c r="B407" s="453"/>
      <c r="C407" s="350" t="str">
        <f>+VLOOKUP(A407,bd_lista!$A$3:$C$590,3,FALSE)</f>
        <v>Gobierno Autónomo Municipal de Villa Zudañez (Tacopaya)</v>
      </c>
      <c r="D407" s="457"/>
      <c r="E407" s="247" t="s">
        <v>1312</v>
      </c>
      <c r="F407" s="246">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6">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6">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6">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6">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6">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6">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6">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6">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6">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6">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6">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6">
        <f ca="1">+SUM(F407:Q407)</f>
        <v>0</v>
      </c>
      <c r="S407" s="253">
        <f ca="1">+R406+R407</f>
        <v>0</v>
      </c>
      <c r="T407" s="246">
        <f ca="1">+S407</f>
        <v>0</v>
      </c>
      <c r="U407" s="245">
        <f>+IF(E407="Débitos",1,2)</f>
        <v>2</v>
      </c>
      <c r="V407" s="350" t="str">
        <f>+VLOOKUP(A407,bd_lista!$A$3:$E$590,5,FALSE)</f>
        <v>Gobiernos Autonomos Municipales</v>
      </c>
      <c r="W407" s="455"/>
      <c r="X407" s="245">
        <f>+VLOOKUP(A407,[2]Sheet1!$A$13:$D$744,4,FALSE)</f>
        <v>0</v>
      </c>
      <c r="Y407" s="245" t="e">
        <f>+VLOOKUP(X407,bd_lista!$A$3:$C$590,3,FALSE)</f>
        <v>#N/A</v>
      </c>
      <c r="Z407" s="304"/>
      <c r="AA407" s="305"/>
    </row>
    <row r="408" spans="1:27" customFormat="1" ht="15" hidden="1" customHeight="1">
      <c r="A408" s="32">
        <v>1107</v>
      </c>
      <c r="B408" s="452">
        <f>+A408</f>
        <v>1107</v>
      </c>
      <c r="C408" s="250" t="str">
        <f>+VLOOKUP(A408,bd_lista!$A$3:$C$590,3,FALSE)</f>
        <v>Gobierno Autónomo Municipal de Presto</v>
      </c>
      <c r="D408" s="456" t="str">
        <f>+C408</f>
        <v>Gobierno Autónomo Municipal de Presto</v>
      </c>
      <c r="E408" s="245" t="s">
        <v>1311</v>
      </c>
      <c r="F408" s="246">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6">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6">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6">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6">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6">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6">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6">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6">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6">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6">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6">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6">
        <f ca="1">+SUM(F408:Q408)</f>
        <v>0</v>
      </c>
      <c r="S408" s="253"/>
      <c r="T408" s="246">
        <f ca="1">+T409</f>
        <v>0</v>
      </c>
      <c r="U408" s="245">
        <f>+IF(E408="Débitos",1,2)</f>
        <v>1</v>
      </c>
      <c r="V408" s="350" t="str">
        <f>+VLOOKUP(A408,bd_lista!$A$3:$E$590,5,FALSE)</f>
        <v>Gobiernos Autonomos Municipales</v>
      </c>
      <c r="W408" s="454" t="str">
        <f>+V408</f>
        <v>Gobiernos Autonomos Municipales</v>
      </c>
      <c r="X408" s="245">
        <f>+VLOOKUP(A408,[2]Sheet1!$A$13:$D$744,4,FALSE)</f>
        <v>0</v>
      </c>
      <c r="Y408" s="245" t="e">
        <f>+VLOOKUP(X408,bd_lista!$A$3:$C$590,3,FALSE)</f>
        <v>#N/A</v>
      </c>
      <c r="Z408" s="306">
        <f>+X408</f>
        <v>0</v>
      </c>
      <c r="AA408" s="307" t="e">
        <f>+Y408</f>
        <v>#N/A</v>
      </c>
    </row>
    <row r="409" spans="1:27" customFormat="1" ht="15" hidden="1" customHeight="1">
      <c r="A409" s="32">
        <v>1107</v>
      </c>
      <c r="B409" s="453"/>
      <c r="C409" s="350" t="str">
        <f>+VLOOKUP(A409,bd_lista!$A$3:$C$590,3,FALSE)</f>
        <v>Gobierno Autónomo Municipal de Presto</v>
      </c>
      <c r="D409" s="457"/>
      <c r="E409" s="247" t="s">
        <v>1312</v>
      </c>
      <c r="F409" s="248">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8">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8">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8">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8">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8">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8">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8">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8">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8">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8">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8">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8">
        <f ca="1">+SUM(F409:Q409)</f>
        <v>0</v>
      </c>
      <c r="S409" s="253">
        <f ca="1">+R408+R409</f>
        <v>0</v>
      </c>
      <c r="T409" s="246">
        <f ca="1">+S409</f>
        <v>0</v>
      </c>
      <c r="U409" s="245">
        <f>+IF(E409="Débitos",1,2)</f>
        <v>2</v>
      </c>
      <c r="V409" s="350" t="str">
        <f>+VLOOKUP(A409,bd_lista!$A$3:$E$590,5,FALSE)</f>
        <v>Gobiernos Autonomos Municipales</v>
      </c>
      <c r="W409" s="455"/>
      <c r="X409" s="245">
        <f>+VLOOKUP(A409,[2]Sheet1!$A$13:$D$744,4,FALSE)</f>
        <v>0</v>
      </c>
      <c r="Y409" s="245" t="e">
        <f>+VLOOKUP(X409,bd_lista!$A$3:$C$590,3,FALSE)</f>
        <v>#N/A</v>
      </c>
      <c r="Z409" s="304"/>
      <c r="AA409" s="305"/>
    </row>
    <row r="410" spans="1:27" customFormat="1" ht="27" hidden="1" customHeight="1">
      <c r="A410" s="32">
        <v>1108</v>
      </c>
      <c r="B410" s="452">
        <f>+A410</f>
        <v>1108</v>
      </c>
      <c r="C410" s="250" t="str">
        <f>+VLOOKUP(A410,bd_lista!$A$3:$C$590,3,FALSE)</f>
        <v>Gobierno Autónomo Municipal de Villa Mojocoya</v>
      </c>
      <c r="D410" s="456" t="str">
        <f>+C410</f>
        <v>Gobierno Autónomo Municipal de Villa Mojocoya</v>
      </c>
      <c r="E410" s="245" t="s">
        <v>1311</v>
      </c>
      <c r="F410" s="246">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46">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46">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6">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6">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6">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6">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6">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6">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6">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6">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6">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6">
        <f ca="1">+SUM(F410:Q410)</f>
        <v>0</v>
      </c>
      <c r="S410" s="253"/>
      <c r="T410" s="246">
        <f ca="1">+T411</f>
        <v>0</v>
      </c>
      <c r="U410" s="245">
        <f>+IF(E410="Débitos",1,2)</f>
        <v>1</v>
      </c>
      <c r="V410" s="350" t="str">
        <f>+VLOOKUP(A410,bd_lista!$A$3:$E$590,5,FALSE)</f>
        <v>Gobiernos Autonomos Municipales</v>
      </c>
      <c r="W410" s="454" t="str">
        <f>+V410</f>
        <v>Gobiernos Autonomos Municipales</v>
      </c>
      <c r="X410" s="245">
        <f>+VLOOKUP(A410,[2]Sheet1!$A$13:$D$744,4,FALSE)</f>
        <v>0</v>
      </c>
      <c r="Y410" s="245" t="e">
        <f>+VLOOKUP(X410,bd_lista!$A$3:$C$590,3,FALSE)</f>
        <v>#N/A</v>
      </c>
      <c r="Z410" s="306">
        <f>+X410</f>
        <v>0</v>
      </c>
      <c r="AA410" s="307" t="e">
        <f>+Y410</f>
        <v>#N/A</v>
      </c>
    </row>
    <row r="411" spans="1:27" customFormat="1" ht="27" hidden="1" customHeight="1">
      <c r="A411" s="32">
        <v>1108</v>
      </c>
      <c r="B411" s="453"/>
      <c r="C411" s="350" t="str">
        <f>+VLOOKUP(A411,bd_lista!$A$3:$C$590,3,FALSE)</f>
        <v>Gobierno Autónomo Municipal de Villa Mojocoya</v>
      </c>
      <c r="D411" s="457"/>
      <c r="E411" s="247" t="s">
        <v>1312</v>
      </c>
      <c r="F411" s="246">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246">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46">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46">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6">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6">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6">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6">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6">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6">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6">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6">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6">
        <f ca="1">+SUM(F411:Q411)</f>
        <v>0</v>
      </c>
      <c r="S411" s="253">
        <f ca="1">+R410+R411</f>
        <v>0</v>
      </c>
      <c r="T411" s="246">
        <f ca="1">+S411</f>
        <v>0</v>
      </c>
      <c r="U411" s="245">
        <f>+IF(E411="Débitos",1,2)</f>
        <v>2</v>
      </c>
      <c r="V411" s="350" t="str">
        <f>+VLOOKUP(A411,bd_lista!$A$3:$E$590,5,FALSE)</f>
        <v>Gobiernos Autonomos Municipales</v>
      </c>
      <c r="W411" s="455"/>
      <c r="X411" s="245">
        <f>+VLOOKUP(A411,[2]Sheet1!$A$13:$D$744,4,FALSE)</f>
        <v>0</v>
      </c>
      <c r="Y411" s="245" t="e">
        <f>+VLOOKUP(X411,bd_lista!$A$3:$C$590,3,FALSE)</f>
        <v>#N/A</v>
      </c>
      <c r="Z411" s="304"/>
      <c r="AA411" s="305"/>
    </row>
    <row r="412" spans="1:27" ht="15" hidden="1" customHeight="1">
      <c r="A412" s="32">
        <v>1109</v>
      </c>
      <c r="B412" s="452">
        <f>+A412</f>
        <v>1109</v>
      </c>
      <c r="C412" s="250" t="str">
        <f>+VLOOKUP(A412,bd_lista!$A$3:$C$590,3,FALSE)</f>
        <v>Gobierno Autónomo Municipal de Icla</v>
      </c>
      <c r="D412" s="456" t="str">
        <f>+C412</f>
        <v>Gobierno Autónomo Municipal de Icla</v>
      </c>
      <c r="E412" s="245" t="s">
        <v>1311</v>
      </c>
      <c r="F412" s="246">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6">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6">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6">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6">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6">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6">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6">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6">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6">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6">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6">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6">
        <f ca="1">+SUM(F412:Q412)</f>
        <v>0</v>
      </c>
      <c r="S412" s="276"/>
      <c r="T412" s="274">
        <f ca="1">+T413</f>
        <v>0</v>
      </c>
      <c r="U412" s="281">
        <f>+IF(E412="Débitos",1,2)</f>
        <v>1</v>
      </c>
      <c r="V412" s="350" t="str">
        <f>+VLOOKUP(A412,bd_lista!$A$3:$E$590,5,FALSE)</f>
        <v>Gobiernos Autonomos Municipales</v>
      </c>
      <c r="W412" s="454" t="str">
        <f>+V412</f>
        <v>Gobiernos Autonomos Municipales</v>
      </c>
      <c r="X412" s="245">
        <f>+VLOOKUP(A412,[2]Sheet1!$A$13:$D$744,4,FALSE)</f>
        <v>0</v>
      </c>
      <c r="Y412" s="245" t="e">
        <f>+VLOOKUP(X412,bd_lista!$A$3:$C$590,3,FALSE)</f>
        <v>#N/A</v>
      </c>
      <c r="Z412" s="306">
        <f>+X412</f>
        <v>0</v>
      </c>
      <c r="AA412" s="307" t="e">
        <f>+Y412</f>
        <v>#N/A</v>
      </c>
    </row>
    <row r="413" spans="1:27" ht="15" hidden="1" customHeight="1">
      <c r="A413" s="32">
        <v>1109</v>
      </c>
      <c r="B413" s="453"/>
      <c r="C413" s="350" t="str">
        <f>+VLOOKUP(A413,bd_lista!$A$3:$C$590,3,FALSE)</f>
        <v>Gobierno Autónomo Municipal de Icla</v>
      </c>
      <c r="D413" s="457"/>
      <c r="E413" s="247" t="s">
        <v>1312</v>
      </c>
      <c r="F413" s="248">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8">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8">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8">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8">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8">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8">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8">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8">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8">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8">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8">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8">
        <f ca="1">+SUM(F413:Q413)</f>
        <v>0</v>
      </c>
      <c r="S413" s="265">
        <f ca="1">+R412+R413</f>
        <v>0</v>
      </c>
      <c r="T413" s="248">
        <f ca="1">+S413</f>
        <v>0</v>
      </c>
      <c r="U413" s="247">
        <f>+IF(E413="Débitos",1,2)</f>
        <v>2</v>
      </c>
      <c r="V413" s="350" t="str">
        <f>+VLOOKUP(A413,bd_lista!$A$3:$E$590,5,FALSE)</f>
        <v>Gobiernos Autonomos Municipales</v>
      </c>
      <c r="W413" s="455"/>
      <c r="X413" s="245">
        <f>+VLOOKUP(A413,[2]Sheet1!$A$13:$D$744,4,FALSE)</f>
        <v>0</v>
      </c>
      <c r="Y413" s="245" t="e">
        <f>+VLOOKUP(X413,bd_lista!$A$3:$C$590,3,FALSE)</f>
        <v>#N/A</v>
      </c>
      <c r="Z413" s="304"/>
      <c r="AA413" s="305"/>
    </row>
    <row r="414" spans="1:27" ht="15" hidden="1" customHeight="1">
      <c r="A414" s="255">
        <v>1110</v>
      </c>
      <c r="B414" s="452">
        <f>+A414</f>
        <v>1110</v>
      </c>
      <c r="C414" s="250" t="str">
        <f>+VLOOKUP(A414,bd_lista!$A$3:$C$590,3,FALSE)</f>
        <v>Gobierno Autónomo Municipal de Padilla</v>
      </c>
      <c r="D414" s="456" t="str">
        <f>+C414</f>
        <v>Gobierno Autónomo Municipal de Padilla</v>
      </c>
      <c r="E414" s="245" t="s">
        <v>1311</v>
      </c>
      <c r="F414" s="246">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6">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6">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6">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6">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6">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6">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6">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6">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6">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6">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6">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6">
        <f ca="1">+SUM(F414:Q414)</f>
        <v>0</v>
      </c>
      <c r="S414" s="253"/>
      <c r="T414" s="246">
        <f ca="1">+T415</f>
        <v>0</v>
      </c>
      <c r="U414" s="245">
        <f>+IF(E414="Débitos",1,2)</f>
        <v>1</v>
      </c>
      <c r="V414" s="350" t="str">
        <f>+VLOOKUP(A414,bd_lista!$A$3:$E$590,5,FALSE)</f>
        <v>Gobiernos Autonomos Municipales</v>
      </c>
      <c r="W414" s="454" t="str">
        <f>+V414</f>
        <v>Gobiernos Autonomos Municipales</v>
      </c>
      <c r="X414" s="245">
        <f>+VLOOKUP(A414,[2]Sheet1!$A$13:$D$744,4,FALSE)</f>
        <v>0</v>
      </c>
      <c r="Y414" s="245" t="e">
        <f>+VLOOKUP(X414,bd_lista!$A$3:$C$590,3,FALSE)</f>
        <v>#N/A</v>
      </c>
      <c r="Z414" s="306">
        <f>+X414</f>
        <v>0</v>
      </c>
      <c r="AA414" s="307" t="e">
        <f>+Y414</f>
        <v>#N/A</v>
      </c>
    </row>
    <row r="415" spans="1:27" ht="15" hidden="1" customHeight="1">
      <c r="A415" s="255">
        <v>1110</v>
      </c>
      <c r="B415" s="453"/>
      <c r="C415" s="350" t="str">
        <f>+VLOOKUP(A415,bd_lista!$A$3:$C$590,3,FALSE)</f>
        <v>Gobierno Autónomo Municipal de Padilla</v>
      </c>
      <c r="D415" s="457"/>
      <c r="E415" s="247" t="s">
        <v>1312</v>
      </c>
      <c r="F415" s="248">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8">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8">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8">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8">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8">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8">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8">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8">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8">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8">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8">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8">
        <f ca="1">+SUM(F415:Q415)</f>
        <v>0</v>
      </c>
      <c r="S415" s="265">
        <f ca="1">+R414+R415</f>
        <v>0</v>
      </c>
      <c r="T415" s="248">
        <f ca="1">+S415</f>
        <v>0</v>
      </c>
      <c r="U415" s="247">
        <f>+IF(E415="Débitos",1,2)</f>
        <v>2</v>
      </c>
      <c r="V415" s="350" t="str">
        <f>+VLOOKUP(A415,bd_lista!$A$3:$E$590,5,FALSE)</f>
        <v>Gobiernos Autonomos Municipales</v>
      </c>
      <c r="W415" s="455"/>
      <c r="X415" s="245">
        <f>+VLOOKUP(A415,[2]Sheet1!$A$13:$D$744,4,FALSE)</f>
        <v>0</v>
      </c>
      <c r="Y415" s="245" t="e">
        <f>+VLOOKUP(X415,bd_lista!$A$3:$C$590,3,FALSE)</f>
        <v>#N/A</v>
      </c>
      <c r="Z415" s="304"/>
      <c r="AA415" s="305"/>
    </row>
    <row r="416" spans="1:27" ht="15" hidden="1" customHeight="1">
      <c r="A416" s="255">
        <v>1111</v>
      </c>
      <c r="B416" s="452">
        <f>+A416</f>
        <v>1111</v>
      </c>
      <c r="C416" s="250" t="str">
        <f>+VLOOKUP(A416,bd_lista!$A$3:$C$590,3,FALSE)</f>
        <v>Gobierno Autónomo Municipal de Tomina</v>
      </c>
      <c r="D416" s="456" t="str">
        <f>+C416</f>
        <v>Gobierno Autónomo Municipal de Tomina</v>
      </c>
      <c r="E416" s="245" t="s">
        <v>1311</v>
      </c>
      <c r="F416" s="246">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6">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6">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6">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6">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6">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6">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6">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6">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6">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6">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6">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6">
        <f ca="1">+SUM(F416:Q416)</f>
        <v>0</v>
      </c>
      <c r="S416" s="253"/>
      <c r="T416" s="246">
        <f ca="1">+T417</f>
        <v>0</v>
      </c>
      <c r="U416" s="245">
        <f>+IF(E416="Débitos",1,2)</f>
        <v>1</v>
      </c>
      <c r="V416" s="350" t="str">
        <f>+VLOOKUP(A416,bd_lista!$A$3:$E$590,5,FALSE)</f>
        <v>Gobiernos Autonomos Municipales</v>
      </c>
      <c r="W416" s="454" t="str">
        <f>+V416</f>
        <v>Gobiernos Autonomos Municipales</v>
      </c>
      <c r="X416" s="245">
        <f>+VLOOKUP(A416,[2]Sheet1!$A$13:$D$744,4,FALSE)</f>
        <v>0</v>
      </c>
      <c r="Y416" s="245" t="e">
        <f>+VLOOKUP(X416,bd_lista!$A$3:$C$590,3,FALSE)</f>
        <v>#N/A</v>
      </c>
      <c r="Z416" s="306">
        <f>+X416</f>
        <v>0</v>
      </c>
      <c r="AA416" s="307" t="e">
        <f>+Y416</f>
        <v>#N/A</v>
      </c>
    </row>
    <row r="417" spans="1:27" ht="15" hidden="1" customHeight="1">
      <c r="A417" s="255">
        <v>1111</v>
      </c>
      <c r="B417" s="453"/>
      <c r="C417" s="350" t="str">
        <f>+VLOOKUP(A417,bd_lista!$A$3:$C$590,3,FALSE)</f>
        <v>Gobierno Autónomo Municipal de Tomina</v>
      </c>
      <c r="D417" s="457"/>
      <c r="E417" s="247" t="s">
        <v>1312</v>
      </c>
      <c r="F417" s="248">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248">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8">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8">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8">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8">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8">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8">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8">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8">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8">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8">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8">
        <f ca="1">+SUM(F417:Q417)</f>
        <v>0</v>
      </c>
      <c r="S417" s="265">
        <f ca="1">+R416+R417</f>
        <v>0</v>
      </c>
      <c r="T417" s="248">
        <f ca="1">+S417</f>
        <v>0</v>
      </c>
      <c r="U417" s="247">
        <f>+IF(E417="Débitos",1,2)</f>
        <v>2</v>
      </c>
      <c r="V417" s="350" t="str">
        <f>+VLOOKUP(A417,bd_lista!$A$3:$E$590,5,FALSE)</f>
        <v>Gobiernos Autonomos Municipales</v>
      </c>
      <c r="W417" s="455"/>
      <c r="X417" s="245">
        <f>+VLOOKUP(A417,[2]Sheet1!$A$13:$D$744,4,FALSE)</f>
        <v>0</v>
      </c>
      <c r="Y417" s="245" t="e">
        <f>+VLOOKUP(X417,bd_lista!$A$3:$C$590,3,FALSE)</f>
        <v>#N/A</v>
      </c>
      <c r="Z417" s="304"/>
      <c r="AA417" s="305"/>
    </row>
    <row r="418" spans="1:27" ht="15" hidden="1" customHeight="1">
      <c r="A418" s="255">
        <v>1112</v>
      </c>
      <c r="B418" s="452">
        <f>+A418</f>
        <v>1112</v>
      </c>
      <c r="C418" s="250" t="str">
        <f>+VLOOKUP(A418,bd_lista!$A$3:$C$590,3,FALSE)</f>
        <v>Gobierno Autónomo Municipal de Sopachuy</v>
      </c>
      <c r="D418" s="456" t="str">
        <f>+C418</f>
        <v>Gobierno Autónomo Municipal de Sopachuy</v>
      </c>
      <c r="E418" s="245" t="s">
        <v>1311</v>
      </c>
      <c r="F418" s="246">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6">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6">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6">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6">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6">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6">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6">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6">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6">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6">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6">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6">
        <f ca="1">+SUM(F418:Q418)</f>
        <v>0</v>
      </c>
      <c r="S418" s="253"/>
      <c r="T418" s="246">
        <f ca="1">+T419</f>
        <v>0</v>
      </c>
      <c r="U418" s="245">
        <f>+IF(E418="Débitos",1,2)</f>
        <v>1</v>
      </c>
      <c r="V418" s="350" t="str">
        <f>+VLOOKUP(A418,bd_lista!$A$3:$E$590,5,FALSE)</f>
        <v>Gobiernos Autonomos Municipales</v>
      </c>
      <c r="W418" s="454" t="str">
        <f>+V418</f>
        <v>Gobiernos Autonomos Municipales</v>
      </c>
      <c r="X418" s="245">
        <f>+VLOOKUP(A418,[2]Sheet1!$A$13:$D$744,4,FALSE)</f>
        <v>0</v>
      </c>
      <c r="Y418" s="245" t="e">
        <f>+VLOOKUP(X418,bd_lista!$A$3:$C$590,3,FALSE)</f>
        <v>#N/A</v>
      </c>
      <c r="Z418" s="306">
        <f>+X418</f>
        <v>0</v>
      </c>
      <c r="AA418" s="307" t="e">
        <f>+Y418</f>
        <v>#N/A</v>
      </c>
    </row>
    <row r="419" spans="1:27" ht="15" hidden="1" customHeight="1">
      <c r="A419" s="255">
        <v>1112</v>
      </c>
      <c r="B419" s="453"/>
      <c r="C419" s="350" t="str">
        <f>+VLOOKUP(A419,bd_lista!$A$3:$C$590,3,FALSE)</f>
        <v>Gobierno Autónomo Municipal de Sopachuy</v>
      </c>
      <c r="D419" s="457"/>
      <c r="E419" s="247" t="s">
        <v>1312</v>
      </c>
      <c r="F419" s="248">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48">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48">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8">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8">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8">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8">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8">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8">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8">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8">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8">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8">
        <f ca="1">+SUM(F419:Q419)</f>
        <v>0</v>
      </c>
      <c r="S419" s="265">
        <f ca="1">+R418+R419</f>
        <v>0</v>
      </c>
      <c r="T419" s="248">
        <f ca="1">+S419</f>
        <v>0</v>
      </c>
      <c r="U419" s="247">
        <f>+IF(E419="Débitos",1,2)</f>
        <v>2</v>
      </c>
      <c r="V419" s="350" t="str">
        <f>+VLOOKUP(A419,bd_lista!$A$3:$E$590,5,FALSE)</f>
        <v>Gobiernos Autonomos Municipales</v>
      </c>
      <c r="W419" s="455"/>
      <c r="X419" s="245">
        <f>+VLOOKUP(A419,[2]Sheet1!$A$13:$D$744,4,FALSE)</f>
        <v>0</v>
      </c>
      <c r="Y419" s="245" t="e">
        <f>+VLOOKUP(X419,bd_lista!$A$3:$C$590,3,FALSE)</f>
        <v>#N/A</v>
      </c>
      <c r="Z419" s="304"/>
      <c r="AA419" s="305"/>
    </row>
    <row r="420" spans="1:27" ht="15" hidden="1" customHeight="1">
      <c r="A420" s="255">
        <v>1113</v>
      </c>
      <c r="B420" s="452">
        <f>+A420</f>
        <v>1113</v>
      </c>
      <c r="C420" s="250" t="str">
        <f>+VLOOKUP(A420,bd_lista!$A$3:$C$590,3,FALSE)</f>
        <v>Gobierno Autónomo Municipal de Villa Alcalá</v>
      </c>
      <c r="D420" s="456" t="str">
        <f>+C420</f>
        <v>Gobierno Autónomo Municipal de Villa Alcalá</v>
      </c>
      <c r="E420" s="245" t="s">
        <v>1311</v>
      </c>
      <c r="F420" s="246">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6">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6">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6">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6">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6">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6">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6">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6">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6">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6">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6">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6">
        <f ca="1">+SUM(F420:Q420)</f>
        <v>0</v>
      </c>
      <c r="S420" s="253"/>
      <c r="T420" s="246">
        <f ca="1">+T421</f>
        <v>0</v>
      </c>
      <c r="U420" s="245">
        <f>+IF(E420="Débitos",1,2)</f>
        <v>1</v>
      </c>
      <c r="V420" s="350" t="str">
        <f>+VLOOKUP(A420,bd_lista!$A$3:$E$590,5,FALSE)</f>
        <v>Gobiernos Autonomos Municipales</v>
      </c>
      <c r="W420" s="454" t="str">
        <f>+V420</f>
        <v>Gobiernos Autonomos Municipales</v>
      </c>
      <c r="X420" s="245">
        <f>+VLOOKUP(A420,[2]Sheet1!$A$13:$D$744,4,FALSE)</f>
        <v>0</v>
      </c>
      <c r="Y420" s="245" t="e">
        <f>+VLOOKUP(X420,bd_lista!$A$3:$C$590,3,FALSE)</f>
        <v>#N/A</v>
      </c>
      <c r="Z420" s="306">
        <f>+X420</f>
        <v>0</v>
      </c>
      <c r="AA420" s="307" t="e">
        <f>+Y420</f>
        <v>#N/A</v>
      </c>
    </row>
    <row r="421" spans="1:27" ht="15" hidden="1" customHeight="1">
      <c r="A421" s="255">
        <v>1113</v>
      </c>
      <c r="B421" s="453"/>
      <c r="C421" s="350" t="str">
        <f>+VLOOKUP(A421,bd_lista!$A$3:$C$590,3,FALSE)</f>
        <v>Gobierno Autónomo Municipal de Villa Alcalá</v>
      </c>
      <c r="D421" s="457"/>
      <c r="E421" s="247" t="s">
        <v>1312</v>
      </c>
      <c r="F421" s="248">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248">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8">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8">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8">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8">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8">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8">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8">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8">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8">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8">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8">
        <f ca="1">+SUM(F421:Q421)</f>
        <v>0</v>
      </c>
      <c r="S421" s="265">
        <f ca="1">+R420+R421</f>
        <v>0</v>
      </c>
      <c r="T421" s="248">
        <f ca="1">+S421</f>
        <v>0</v>
      </c>
      <c r="U421" s="247">
        <f>+IF(E421="Débitos",1,2)</f>
        <v>2</v>
      </c>
      <c r="V421" s="350" t="str">
        <f>+VLOOKUP(A421,bd_lista!$A$3:$E$590,5,FALSE)</f>
        <v>Gobiernos Autonomos Municipales</v>
      </c>
      <c r="W421" s="455"/>
      <c r="X421" s="245">
        <f>+VLOOKUP(A421,[2]Sheet1!$A$13:$D$744,4,FALSE)</f>
        <v>0</v>
      </c>
      <c r="Y421" s="245" t="e">
        <f>+VLOOKUP(X421,bd_lista!$A$3:$C$590,3,FALSE)</f>
        <v>#N/A</v>
      </c>
      <c r="Z421" s="304"/>
      <c r="AA421" s="305"/>
    </row>
    <row r="422" spans="1:27" customFormat="1" ht="27" hidden="1" customHeight="1">
      <c r="A422" s="255">
        <v>1114</v>
      </c>
      <c r="B422" s="452">
        <f>+A422</f>
        <v>1114</v>
      </c>
      <c r="C422" s="250" t="str">
        <f>+VLOOKUP(A422,bd_lista!$A$3:$C$590,3,FALSE)</f>
        <v>Gobierno Autónomo Municipal de El Villar</v>
      </c>
      <c r="D422" s="456" t="str">
        <f>+C422</f>
        <v>Gobierno Autónomo Municipal de El Villar</v>
      </c>
      <c r="E422" s="245" t="s">
        <v>1311</v>
      </c>
      <c r="F422" s="246">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6">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6">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6">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6">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6">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6">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6">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6">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6">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6">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6">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6">
        <f ca="1">+SUM(F422:Q422)</f>
        <v>0</v>
      </c>
      <c r="S422" s="253"/>
      <c r="T422" s="246">
        <f ca="1">+T423</f>
        <v>0</v>
      </c>
      <c r="U422" s="245">
        <f>+IF(E422="Débitos",1,2)</f>
        <v>1</v>
      </c>
      <c r="V422" s="350" t="str">
        <f>+VLOOKUP(A422,bd_lista!$A$3:$E$590,5,FALSE)</f>
        <v>Gobiernos Autonomos Municipales</v>
      </c>
      <c r="W422" s="454" t="str">
        <f>+V422</f>
        <v>Gobiernos Autonomos Municipales</v>
      </c>
      <c r="X422" s="245">
        <f>+VLOOKUP(A422,[2]Sheet1!$A$13:$D$744,4,FALSE)</f>
        <v>0</v>
      </c>
      <c r="Y422" s="245" t="e">
        <f>+VLOOKUP(X422,bd_lista!$A$3:$C$590,3,FALSE)</f>
        <v>#N/A</v>
      </c>
      <c r="Z422" s="306">
        <f>+X422</f>
        <v>0</v>
      </c>
      <c r="AA422" s="307" t="e">
        <f>+Y422</f>
        <v>#N/A</v>
      </c>
    </row>
    <row r="423" spans="1:27" customFormat="1" ht="27" hidden="1" customHeight="1">
      <c r="A423" s="32">
        <v>1114</v>
      </c>
      <c r="B423" s="453"/>
      <c r="C423" s="250" t="str">
        <f>+VLOOKUP(A423,bd_lista!$A$3:$C$590,3,FALSE)</f>
        <v>Gobierno Autónomo Municipal de El Villar</v>
      </c>
      <c r="D423" s="457"/>
      <c r="E423" s="247" t="s">
        <v>1312</v>
      </c>
      <c r="F423" s="246">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6">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6">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6">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6">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6">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6">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6">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6">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6">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6">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6">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6">
        <f ca="1">+SUM(F423:Q423)</f>
        <v>0</v>
      </c>
      <c r="S423" s="253">
        <f ca="1">+R422+R423</f>
        <v>0</v>
      </c>
      <c r="T423" s="246">
        <f ca="1">+S423</f>
        <v>0</v>
      </c>
      <c r="U423" s="245">
        <f>+IF(E423="Débitos",1,2)</f>
        <v>2</v>
      </c>
      <c r="V423" s="350" t="str">
        <f>+VLOOKUP(A423,bd_lista!$A$3:$E$590,5,FALSE)</f>
        <v>Gobiernos Autonomos Municipales</v>
      </c>
      <c r="W423" s="455"/>
      <c r="X423" s="245">
        <f>+VLOOKUP(A423,[2]Sheet1!$A$13:$D$744,4,FALSE)</f>
        <v>0</v>
      </c>
      <c r="Y423" s="245" t="e">
        <f>+VLOOKUP(X423,bd_lista!$A$3:$C$590,3,FALSE)</f>
        <v>#N/A</v>
      </c>
      <c r="Z423" s="304"/>
      <c r="AA423" s="305"/>
    </row>
    <row r="424" spans="1:27" customFormat="1" ht="15" hidden="1" customHeight="1">
      <c r="A424" s="32">
        <v>1115</v>
      </c>
      <c r="B424" s="452">
        <f>+A424</f>
        <v>1115</v>
      </c>
      <c r="C424" s="250" t="str">
        <f>+VLOOKUP(A424,bd_lista!$A$3:$C$590,3,FALSE)</f>
        <v>Gobierno Autónomo Municipal de Monteagudo</v>
      </c>
      <c r="D424" s="456" t="str">
        <f>+C424</f>
        <v>Gobierno Autónomo Municipal de Monteagudo</v>
      </c>
      <c r="E424" s="245" t="s">
        <v>1311</v>
      </c>
      <c r="F424" s="246">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6">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6">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6">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6">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6">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6">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6">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6">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6">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6">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6">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6">
        <f ca="1">+SUM(F424:Q424)</f>
        <v>0</v>
      </c>
      <c r="S424" s="253"/>
      <c r="T424" s="246">
        <f ca="1">+T425</f>
        <v>0</v>
      </c>
      <c r="U424" s="245">
        <f>+IF(E424="Débitos",1,2)</f>
        <v>1</v>
      </c>
      <c r="V424" s="350" t="str">
        <f>+VLOOKUP(A424,bd_lista!$A$3:$E$590,5,FALSE)</f>
        <v>Gobiernos Autonomos Municipales</v>
      </c>
      <c r="W424" s="454" t="str">
        <f>+V424</f>
        <v>Gobiernos Autonomos Municipales</v>
      </c>
      <c r="X424" s="245">
        <f>+VLOOKUP(A424,[2]Sheet1!$A$13:$D$744,4,FALSE)</f>
        <v>0</v>
      </c>
      <c r="Y424" s="245" t="e">
        <f>+VLOOKUP(X424,bd_lista!$A$3:$C$590,3,FALSE)</f>
        <v>#N/A</v>
      </c>
      <c r="Z424" s="306">
        <f>+X424</f>
        <v>0</v>
      </c>
      <c r="AA424" s="307" t="e">
        <f>+Y424</f>
        <v>#N/A</v>
      </c>
    </row>
    <row r="425" spans="1:27" customFormat="1" ht="15" hidden="1" customHeight="1">
      <c r="A425" s="32">
        <v>1115</v>
      </c>
      <c r="B425" s="453"/>
      <c r="C425" s="350" t="str">
        <f>+VLOOKUP(A425,bd_lista!$A$3:$C$590,3,FALSE)</f>
        <v>Gobierno Autónomo Municipal de Monteagudo</v>
      </c>
      <c r="D425" s="457"/>
      <c r="E425" s="247" t="s">
        <v>1312</v>
      </c>
      <c r="F425" s="248">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8">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8">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8">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8">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8">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8">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8">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8">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8">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8">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8">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8">
        <f ca="1">+SUM(F425:Q425)</f>
        <v>0</v>
      </c>
      <c r="S425" s="265">
        <f ca="1">+R424+R425</f>
        <v>0</v>
      </c>
      <c r="T425" s="248">
        <f ca="1">+S425</f>
        <v>0</v>
      </c>
      <c r="U425" s="247">
        <f>+IF(E425="Débitos",1,2)</f>
        <v>2</v>
      </c>
      <c r="V425" s="350" t="str">
        <f>+VLOOKUP(A425,bd_lista!$A$3:$E$590,5,FALSE)</f>
        <v>Gobiernos Autonomos Municipales</v>
      </c>
      <c r="W425" s="455"/>
      <c r="X425" s="245">
        <f>+VLOOKUP(A425,[2]Sheet1!$A$13:$D$744,4,FALSE)</f>
        <v>0</v>
      </c>
      <c r="Y425" s="245" t="e">
        <f>+VLOOKUP(X425,bd_lista!$A$3:$C$590,3,FALSE)</f>
        <v>#N/A</v>
      </c>
      <c r="Z425" s="304"/>
      <c r="AA425" s="305"/>
    </row>
    <row r="426" spans="1:27" customFormat="1" ht="27" hidden="1" customHeight="1">
      <c r="A426" s="32">
        <v>1116</v>
      </c>
      <c r="B426" s="452">
        <f>+A426</f>
        <v>1116</v>
      </c>
      <c r="C426" s="250" t="str">
        <f>+VLOOKUP(A426,bd_lista!$A$3:$C$590,3,FALSE)</f>
        <v>Gobierno Autónomo Municipal de San Pablo de Huacareta</v>
      </c>
      <c r="D426" s="456" t="str">
        <f>+C426</f>
        <v>Gobierno Autónomo Municipal de San Pablo de Huacareta</v>
      </c>
      <c r="E426" s="245" t="s">
        <v>1311</v>
      </c>
      <c r="F426" s="246">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6">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6">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6">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6">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6">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6">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6">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6">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6">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6">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6">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6">
        <f ca="1">+SUM(F426:Q426)</f>
        <v>0</v>
      </c>
      <c r="S426" s="253"/>
      <c r="T426" s="246">
        <f ca="1">+T427</f>
        <v>0</v>
      </c>
      <c r="U426" s="245">
        <f>+IF(E426="Débitos",1,2)</f>
        <v>1</v>
      </c>
      <c r="V426" s="350" t="str">
        <f>+VLOOKUP(A426,bd_lista!$A$3:$E$590,5,FALSE)</f>
        <v>Gobiernos Autonomos Municipales</v>
      </c>
      <c r="W426" s="454" t="str">
        <f>+V426</f>
        <v>Gobiernos Autonomos Municipales</v>
      </c>
      <c r="X426" s="245">
        <f>+VLOOKUP(A426,[2]Sheet1!$A$13:$D$744,4,FALSE)</f>
        <v>0</v>
      </c>
      <c r="Y426" s="245" t="e">
        <f>+VLOOKUP(X426,bd_lista!$A$3:$C$590,3,FALSE)</f>
        <v>#N/A</v>
      </c>
      <c r="Z426" s="306">
        <f>+X426</f>
        <v>0</v>
      </c>
      <c r="AA426" s="307" t="e">
        <f>+Y426</f>
        <v>#N/A</v>
      </c>
    </row>
    <row r="427" spans="1:27" customFormat="1" ht="27" hidden="1" customHeight="1">
      <c r="A427" s="32">
        <v>1116</v>
      </c>
      <c r="B427" s="453"/>
      <c r="C427" s="250" t="str">
        <f>+VLOOKUP(A427,bd_lista!$A$3:$C$590,3,FALSE)</f>
        <v>Gobierno Autónomo Municipal de San Pablo de Huacareta</v>
      </c>
      <c r="D427" s="457"/>
      <c r="E427" s="247" t="s">
        <v>1312</v>
      </c>
      <c r="F427" s="246">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246">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6">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6">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6">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6">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6">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6">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6">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6">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6">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6">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6">
        <f ca="1">+SUM(F427:Q427)</f>
        <v>0</v>
      </c>
      <c r="S427" s="253">
        <f ca="1">+R426+R427</f>
        <v>0</v>
      </c>
      <c r="T427" s="246">
        <f ca="1">+S427</f>
        <v>0</v>
      </c>
      <c r="U427" s="245">
        <f>+IF(E427="Débitos",1,2)</f>
        <v>2</v>
      </c>
      <c r="V427" s="350" t="str">
        <f>+VLOOKUP(A427,bd_lista!$A$3:$E$590,5,FALSE)</f>
        <v>Gobiernos Autonomos Municipales</v>
      </c>
      <c r="W427" s="455"/>
      <c r="X427" s="245">
        <f>+VLOOKUP(A427,[2]Sheet1!$A$13:$D$744,4,FALSE)</f>
        <v>0</v>
      </c>
      <c r="Y427" s="245" t="e">
        <f>+VLOOKUP(X427,bd_lista!$A$3:$C$590,3,FALSE)</f>
        <v>#N/A</v>
      </c>
      <c r="Z427" s="304"/>
      <c r="AA427" s="305"/>
    </row>
    <row r="428" spans="1:27" customFormat="1" ht="27" hidden="1" customHeight="1">
      <c r="A428" s="32">
        <v>1117</v>
      </c>
      <c r="B428" s="452">
        <f>+A428</f>
        <v>1117</v>
      </c>
      <c r="C428" s="250" t="str">
        <f>+VLOOKUP(A428,bd_lista!$A$3:$C$590,3,FALSE)</f>
        <v>Gobierno Autónomo Municipal de Tarabuco</v>
      </c>
      <c r="D428" s="456" t="str">
        <f>+C428</f>
        <v>Gobierno Autónomo Municipal de Tarabuco</v>
      </c>
      <c r="E428" s="245" t="s">
        <v>1311</v>
      </c>
      <c r="F428" s="246">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6">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6">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6">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6">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6">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6">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6">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6">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6">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6">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6">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6">
        <f ca="1">+SUM(F428:Q428)</f>
        <v>0</v>
      </c>
      <c r="S428" s="253"/>
      <c r="T428" s="246">
        <f ca="1">+T429</f>
        <v>0</v>
      </c>
      <c r="U428" s="245">
        <f>+IF(E428="Débitos",1,2)</f>
        <v>1</v>
      </c>
      <c r="V428" s="350" t="str">
        <f>+VLOOKUP(A428,bd_lista!$A$3:$E$590,5,FALSE)</f>
        <v>Gobiernos Autonomos Municipales</v>
      </c>
      <c r="W428" s="454" t="str">
        <f>+V428</f>
        <v>Gobiernos Autonomos Municipales</v>
      </c>
      <c r="X428" s="245">
        <f>+VLOOKUP(A428,[2]Sheet1!$A$13:$D$744,4,FALSE)</f>
        <v>0</v>
      </c>
      <c r="Y428" s="245" t="e">
        <f>+VLOOKUP(X428,bd_lista!$A$3:$C$590,3,FALSE)</f>
        <v>#N/A</v>
      </c>
      <c r="Z428" s="306">
        <f>+X428</f>
        <v>0</v>
      </c>
      <c r="AA428" s="307" t="e">
        <f>+Y428</f>
        <v>#N/A</v>
      </c>
    </row>
    <row r="429" spans="1:27" customFormat="1" ht="27" hidden="1" customHeight="1">
      <c r="A429" s="32">
        <v>1117</v>
      </c>
      <c r="B429" s="453"/>
      <c r="C429" s="250" t="str">
        <f>+VLOOKUP(A429,bd_lista!$A$3:$C$590,3,FALSE)</f>
        <v>Gobierno Autónomo Municipal de Tarabuco</v>
      </c>
      <c r="D429" s="457"/>
      <c r="E429" s="247" t="s">
        <v>1312</v>
      </c>
      <c r="F429" s="246">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6">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6">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6">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6">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6">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6">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6">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6">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6">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6">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6">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6">
        <f ca="1">+SUM(F429:Q429)</f>
        <v>0</v>
      </c>
      <c r="S429" s="253">
        <f ca="1">+R428+R429</f>
        <v>0</v>
      </c>
      <c r="T429" s="246">
        <f ca="1">+S429</f>
        <v>0</v>
      </c>
      <c r="U429" s="245">
        <f>+IF(E429="Débitos",1,2)</f>
        <v>2</v>
      </c>
      <c r="V429" s="350" t="str">
        <f>+VLOOKUP(A429,bd_lista!$A$3:$E$590,5,FALSE)</f>
        <v>Gobiernos Autonomos Municipales</v>
      </c>
      <c r="W429" s="455"/>
      <c r="X429" s="245">
        <f>+VLOOKUP(A429,[2]Sheet1!$A$13:$D$744,4,FALSE)</f>
        <v>0</v>
      </c>
      <c r="Y429" s="245" t="e">
        <f>+VLOOKUP(X429,bd_lista!$A$3:$C$590,3,FALSE)</f>
        <v>#N/A</v>
      </c>
      <c r="Z429" s="304"/>
      <c r="AA429" s="305"/>
    </row>
    <row r="430" spans="1:27" customFormat="1" ht="27" hidden="1" customHeight="1">
      <c r="A430" s="32">
        <v>1118</v>
      </c>
      <c r="B430" s="452">
        <f>+A430</f>
        <v>1118</v>
      </c>
      <c r="C430" s="250" t="str">
        <f>+VLOOKUP(A430,bd_lista!$A$3:$C$590,3,FALSE)</f>
        <v>Gobierno Autónomo Municipal de Yamparáez</v>
      </c>
      <c r="D430" s="456" t="str">
        <f>+C430</f>
        <v>Gobierno Autónomo Municipal de Yamparáez</v>
      </c>
      <c r="E430" s="245" t="s">
        <v>1311</v>
      </c>
      <c r="F430" s="246">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6">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6">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6">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6">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6">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6">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6">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6">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6">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6">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6">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6">
        <f ca="1">+SUM(F430:Q430)</f>
        <v>0</v>
      </c>
      <c r="S430" s="253"/>
      <c r="T430" s="246">
        <f ca="1">+T431</f>
        <v>0</v>
      </c>
      <c r="U430" s="245">
        <f>+IF(E430="Débitos",1,2)</f>
        <v>1</v>
      </c>
      <c r="V430" s="350" t="str">
        <f>+VLOOKUP(A430,bd_lista!$A$3:$E$590,5,FALSE)</f>
        <v>Gobiernos Autonomos Municipales</v>
      </c>
      <c r="W430" s="454" t="str">
        <f>+V430</f>
        <v>Gobiernos Autonomos Municipales</v>
      </c>
      <c r="X430" s="245">
        <f>+VLOOKUP(A430,[2]Sheet1!$A$13:$D$744,4,FALSE)</f>
        <v>0</v>
      </c>
      <c r="Y430" s="245" t="e">
        <f>+VLOOKUP(X430,bd_lista!$A$3:$C$590,3,FALSE)</f>
        <v>#N/A</v>
      </c>
      <c r="Z430" s="306">
        <f>+X430</f>
        <v>0</v>
      </c>
      <c r="AA430" s="307" t="e">
        <f>+Y430</f>
        <v>#N/A</v>
      </c>
    </row>
    <row r="431" spans="1:27" customFormat="1" ht="27" hidden="1" customHeight="1">
      <c r="A431" s="32">
        <v>1118</v>
      </c>
      <c r="B431" s="453"/>
      <c r="C431" s="250" t="str">
        <f>+VLOOKUP(A431,bd_lista!$A$3:$C$590,3,FALSE)</f>
        <v>Gobierno Autónomo Municipal de Yamparáez</v>
      </c>
      <c r="D431" s="457"/>
      <c r="E431" s="247" t="s">
        <v>1312</v>
      </c>
      <c r="F431" s="246">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6">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6">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6">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6">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6">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6">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6">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6">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6">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6">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6">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6">
        <f ca="1">+SUM(F431:Q431)</f>
        <v>0</v>
      </c>
      <c r="S431" s="253">
        <f ca="1">+R430+R431</f>
        <v>0</v>
      </c>
      <c r="T431" s="246">
        <f ca="1">+S431</f>
        <v>0</v>
      </c>
      <c r="U431" s="245">
        <f>+IF(E431="Débitos",1,2)</f>
        <v>2</v>
      </c>
      <c r="V431" s="350" t="str">
        <f>+VLOOKUP(A431,bd_lista!$A$3:$E$590,5,FALSE)</f>
        <v>Gobiernos Autonomos Municipales</v>
      </c>
      <c r="W431" s="455"/>
      <c r="X431" s="245">
        <f>+VLOOKUP(A431,[2]Sheet1!$A$13:$D$744,4,FALSE)</f>
        <v>0</v>
      </c>
      <c r="Y431" s="245" t="e">
        <f>+VLOOKUP(X431,bd_lista!$A$3:$C$590,3,FALSE)</f>
        <v>#N/A</v>
      </c>
      <c r="Z431" s="304"/>
      <c r="AA431" s="305"/>
    </row>
    <row r="432" spans="1:27" customFormat="1" ht="27" hidden="1" customHeight="1">
      <c r="A432" s="32">
        <v>1119</v>
      </c>
      <c r="B432" s="452">
        <f>+A432</f>
        <v>1119</v>
      </c>
      <c r="C432" s="250" t="str">
        <f>+VLOOKUP(A432,bd_lista!$A$3:$C$590,3,FALSE)</f>
        <v>Gobierno Autónomo Municipal de Camargo</v>
      </c>
      <c r="D432" s="456" t="str">
        <f>+C432</f>
        <v>Gobierno Autónomo Municipal de Camargo</v>
      </c>
      <c r="E432" s="245" t="s">
        <v>1311</v>
      </c>
      <c r="F432" s="246">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6">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6">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6">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6">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6">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6">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6">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6">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6">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6">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6">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6">
        <f ca="1">+SUM(F432:Q432)</f>
        <v>0</v>
      </c>
      <c r="S432" s="253"/>
      <c r="T432" s="246">
        <f ca="1">+T433</f>
        <v>0</v>
      </c>
      <c r="U432" s="245">
        <f>+IF(E432="Débitos",1,2)</f>
        <v>1</v>
      </c>
      <c r="V432" s="350" t="str">
        <f>+VLOOKUP(A432,bd_lista!$A$3:$E$590,5,FALSE)</f>
        <v>Gobiernos Autonomos Municipales</v>
      </c>
      <c r="W432" s="454" t="str">
        <f>+V432</f>
        <v>Gobiernos Autonomos Municipales</v>
      </c>
      <c r="X432" s="245">
        <f>+VLOOKUP(A432,[2]Sheet1!$A$13:$D$744,4,FALSE)</f>
        <v>0</v>
      </c>
      <c r="Y432" s="245" t="e">
        <f>+VLOOKUP(X432,bd_lista!$A$3:$C$590,3,FALSE)</f>
        <v>#N/A</v>
      </c>
      <c r="Z432" s="306">
        <f>+X432</f>
        <v>0</v>
      </c>
      <c r="AA432" s="307" t="e">
        <f>+Y432</f>
        <v>#N/A</v>
      </c>
    </row>
    <row r="433" spans="1:27" customFormat="1" ht="27" hidden="1" customHeight="1">
      <c r="A433" s="32">
        <v>1119</v>
      </c>
      <c r="B433" s="453"/>
      <c r="C433" s="250" t="str">
        <f>+VLOOKUP(A433,bd_lista!$A$3:$C$590,3,FALSE)</f>
        <v>Gobierno Autónomo Municipal de Camargo</v>
      </c>
      <c r="D433" s="457"/>
      <c r="E433" s="247" t="s">
        <v>1312</v>
      </c>
      <c r="F433" s="246">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6">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6">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6">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6">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6">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6">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6">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6">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6">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6">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6">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6">
        <f ca="1">+SUM(F433:Q433)</f>
        <v>0</v>
      </c>
      <c r="S433" s="253">
        <f ca="1">+R432+R433</f>
        <v>0</v>
      </c>
      <c r="T433" s="246">
        <f ca="1">+S433</f>
        <v>0</v>
      </c>
      <c r="U433" s="245">
        <f>+IF(E433="Débitos",1,2)</f>
        <v>2</v>
      </c>
      <c r="V433" s="350" t="str">
        <f>+VLOOKUP(A433,bd_lista!$A$3:$E$590,5,FALSE)</f>
        <v>Gobiernos Autonomos Municipales</v>
      </c>
      <c r="W433" s="455"/>
      <c r="X433" s="245">
        <f>+VLOOKUP(A433,[2]Sheet1!$A$13:$D$744,4,FALSE)</f>
        <v>0</v>
      </c>
      <c r="Y433" s="245" t="e">
        <f>+VLOOKUP(X433,bd_lista!$A$3:$C$590,3,FALSE)</f>
        <v>#N/A</v>
      </c>
      <c r="Z433" s="304"/>
      <c r="AA433" s="305"/>
    </row>
    <row r="434" spans="1:27" customFormat="1" ht="15" hidden="1" customHeight="1">
      <c r="A434" s="32">
        <v>1120</v>
      </c>
      <c r="B434" s="452">
        <f>+A434</f>
        <v>1120</v>
      </c>
      <c r="C434" s="250" t="str">
        <f>+VLOOKUP(A434,bd_lista!$A$3:$C$590,3,FALSE)</f>
        <v>Gobierno Autónomo Municipal de San Lucas</v>
      </c>
      <c r="D434" s="456" t="str">
        <f>+C434</f>
        <v>Gobierno Autónomo Municipal de San Lucas</v>
      </c>
      <c r="E434" s="245" t="s">
        <v>1311</v>
      </c>
      <c r="F434" s="246">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6">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6">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6">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6">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6">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6">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6">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6">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6">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6">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6">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6">
        <f ca="1">+SUM(F434:Q434)</f>
        <v>0</v>
      </c>
      <c r="S434" s="253"/>
      <c r="T434" s="246">
        <f ca="1">+T435</f>
        <v>0</v>
      </c>
      <c r="U434" s="245">
        <f>+IF(E434="Débitos",1,2)</f>
        <v>1</v>
      </c>
      <c r="V434" s="350" t="str">
        <f>+VLOOKUP(A434,bd_lista!$A$3:$E$590,5,FALSE)</f>
        <v>Gobiernos Autonomos Municipales</v>
      </c>
      <c r="W434" s="454" t="str">
        <f>+V434</f>
        <v>Gobiernos Autonomos Municipales</v>
      </c>
      <c r="X434" s="245">
        <f>+VLOOKUP(A434,[2]Sheet1!$A$13:$D$744,4,FALSE)</f>
        <v>0</v>
      </c>
      <c r="Y434" s="245" t="e">
        <f>+VLOOKUP(X434,bd_lista!$A$3:$C$590,3,FALSE)</f>
        <v>#N/A</v>
      </c>
      <c r="Z434" s="306">
        <f>+X434</f>
        <v>0</v>
      </c>
      <c r="AA434" s="307" t="e">
        <f>+Y434</f>
        <v>#N/A</v>
      </c>
    </row>
    <row r="435" spans="1:27" customFormat="1" ht="15" hidden="1" customHeight="1">
      <c r="A435" s="32">
        <v>1120</v>
      </c>
      <c r="B435" s="453"/>
      <c r="C435" s="350" t="str">
        <f>+VLOOKUP(A435,bd_lista!$A$3:$C$590,3,FALSE)</f>
        <v>Gobierno Autónomo Municipal de San Lucas</v>
      </c>
      <c r="D435" s="457"/>
      <c r="E435" s="247" t="s">
        <v>1312</v>
      </c>
      <c r="F435" s="246">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6">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6">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6">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6">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6">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6">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6">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6">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6">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6">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6">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8">
        <f ca="1">+SUM(F435:Q435)</f>
        <v>0</v>
      </c>
      <c r="S435" s="265">
        <f ca="1">+R434+R435</f>
        <v>0</v>
      </c>
      <c r="T435" s="248">
        <f ca="1">+S435</f>
        <v>0</v>
      </c>
      <c r="U435" s="247">
        <f>+IF(E435="Débitos",1,2)</f>
        <v>2</v>
      </c>
      <c r="V435" s="350" t="str">
        <f>+VLOOKUP(A435,bd_lista!$A$3:$E$590,5,FALSE)</f>
        <v>Gobiernos Autonomos Municipales</v>
      </c>
      <c r="W435" s="455"/>
      <c r="X435" s="245">
        <f>+VLOOKUP(A435,[2]Sheet1!$A$13:$D$744,4,FALSE)</f>
        <v>0</v>
      </c>
      <c r="Y435" s="245" t="e">
        <f>+VLOOKUP(X435,bd_lista!$A$3:$C$590,3,FALSE)</f>
        <v>#N/A</v>
      </c>
      <c r="Z435" s="304"/>
      <c r="AA435" s="305"/>
    </row>
    <row r="436" spans="1:27" customFormat="1" ht="27" hidden="1" customHeight="1">
      <c r="A436" s="32">
        <v>1121</v>
      </c>
      <c r="B436" s="452">
        <f>+A436</f>
        <v>1121</v>
      </c>
      <c r="C436" s="250" t="str">
        <f>+VLOOKUP(A436,bd_lista!$A$3:$C$590,3,FALSE)</f>
        <v>Gobierno Autónomo Municipal de Incahuasi</v>
      </c>
      <c r="D436" s="456" t="str">
        <f>+C436</f>
        <v>Gobierno Autónomo Municipal de Incahuasi</v>
      </c>
      <c r="E436" s="245" t="s">
        <v>1311</v>
      </c>
      <c r="F436" s="246">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6">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6">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6">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6">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6">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6">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6">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6">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6">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6">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6">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6">
        <f ca="1">+SUM(F436:Q436)</f>
        <v>0</v>
      </c>
      <c r="S436" s="253"/>
      <c r="T436" s="246">
        <f ca="1">+T437</f>
        <v>0</v>
      </c>
      <c r="U436" s="245">
        <f>+IF(E436="Débitos",1,2)</f>
        <v>1</v>
      </c>
      <c r="V436" s="350" t="str">
        <f>+VLOOKUP(A436,bd_lista!$A$3:$E$590,5,FALSE)</f>
        <v>Gobiernos Autonomos Municipales</v>
      </c>
      <c r="W436" s="454" t="str">
        <f>+V436</f>
        <v>Gobiernos Autonomos Municipales</v>
      </c>
      <c r="X436" s="245">
        <f>+VLOOKUP(A436,[2]Sheet1!$A$13:$D$744,4,FALSE)</f>
        <v>0</v>
      </c>
      <c r="Y436" s="245" t="e">
        <f>+VLOOKUP(X436,bd_lista!$A$3:$C$590,3,FALSE)</f>
        <v>#N/A</v>
      </c>
      <c r="Z436" s="306">
        <f>+X436</f>
        <v>0</v>
      </c>
      <c r="AA436" s="307" t="e">
        <f>+Y436</f>
        <v>#N/A</v>
      </c>
    </row>
    <row r="437" spans="1:27" customFormat="1" ht="27" hidden="1" customHeight="1">
      <c r="A437" s="32">
        <v>1121</v>
      </c>
      <c r="B437" s="453"/>
      <c r="C437" s="250" t="str">
        <f>+VLOOKUP(A437,bd_lista!$A$3:$C$590,3,FALSE)</f>
        <v>Gobierno Autónomo Municipal de Incahuasi</v>
      </c>
      <c r="D437" s="457"/>
      <c r="E437" s="247" t="s">
        <v>1312</v>
      </c>
      <c r="F437" s="246">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6">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6">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6">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6">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6">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6">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6">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6">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6">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6">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6">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6">
        <f ca="1">+SUM(F437:Q437)</f>
        <v>0</v>
      </c>
      <c r="S437" s="253">
        <f ca="1">+R436+R437</f>
        <v>0</v>
      </c>
      <c r="T437" s="246">
        <f ca="1">+S437</f>
        <v>0</v>
      </c>
      <c r="U437" s="245">
        <f>+IF(E437="Débitos",1,2)</f>
        <v>2</v>
      </c>
      <c r="V437" s="350" t="str">
        <f>+VLOOKUP(A437,bd_lista!$A$3:$E$590,5,FALSE)</f>
        <v>Gobiernos Autonomos Municipales</v>
      </c>
      <c r="W437" s="455"/>
      <c r="X437" s="245">
        <f>+VLOOKUP(A437,[2]Sheet1!$A$13:$D$744,4,FALSE)</f>
        <v>0</v>
      </c>
      <c r="Y437" s="245" t="e">
        <f>+VLOOKUP(X437,bd_lista!$A$3:$C$590,3,FALSE)</f>
        <v>#N/A</v>
      </c>
      <c r="Z437" s="304"/>
      <c r="AA437" s="305"/>
    </row>
    <row r="438" spans="1:27" customFormat="1" ht="27" hidden="1" customHeight="1">
      <c r="A438" s="32">
        <v>1122</v>
      </c>
      <c r="B438" s="452">
        <f>+A438</f>
        <v>1122</v>
      </c>
      <c r="C438" s="250" t="str">
        <f>+VLOOKUP(A438,bd_lista!$A$3:$C$590,3,FALSE)</f>
        <v>Gobierno Autónomo Municipal de Villa Serrano</v>
      </c>
      <c r="D438" s="456" t="str">
        <f>+C438</f>
        <v>Gobierno Autónomo Municipal de Villa Serrano</v>
      </c>
      <c r="E438" s="245" t="s">
        <v>1311</v>
      </c>
      <c r="F438" s="246">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6">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6">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6">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6">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6">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6">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6">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6">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6">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6">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6">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6">
        <f ca="1">+SUM(F438:Q438)</f>
        <v>0</v>
      </c>
      <c r="S438" s="253"/>
      <c r="T438" s="246">
        <f ca="1">+T439</f>
        <v>0</v>
      </c>
      <c r="U438" s="245">
        <f>+IF(E438="Débitos",1,2)</f>
        <v>1</v>
      </c>
      <c r="V438" s="350" t="str">
        <f>+VLOOKUP(A438,bd_lista!$A$3:$E$590,5,FALSE)</f>
        <v>Gobiernos Autonomos Municipales</v>
      </c>
      <c r="W438" s="454" t="str">
        <f>+V438</f>
        <v>Gobiernos Autonomos Municipales</v>
      </c>
      <c r="X438" s="245">
        <f>+VLOOKUP(A438,[2]Sheet1!$A$13:$D$744,4,FALSE)</f>
        <v>0</v>
      </c>
      <c r="Y438" s="245" t="e">
        <f>+VLOOKUP(X438,bd_lista!$A$3:$C$590,3,FALSE)</f>
        <v>#N/A</v>
      </c>
      <c r="Z438" s="306">
        <f>+X438</f>
        <v>0</v>
      </c>
      <c r="AA438" s="307" t="e">
        <f>+Y438</f>
        <v>#N/A</v>
      </c>
    </row>
    <row r="439" spans="1:27" customFormat="1" ht="27" hidden="1" customHeight="1">
      <c r="A439" s="32">
        <v>1122</v>
      </c>
      <c r="B439" s="453"/>
      <c r="C439" s="250" t="str">
        <f>+VLOOKUP(A439,bd_lista!$A$3:$C$590,3,FALSE)</f>
        <v>Gobierno Autónomo Municipal de Villa Serrano</v>
      </c>
      <c r="D439" s="457"/>
      <c r="E439" s="247" t="s">
        <v>1312</v>
      </c>
      <c r="F439" s="246">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6">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6">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6">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6">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6">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6">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6">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6">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6">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6">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6">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6">
        <f ca="1">+SUM(F439:Q439)</f>
        <v>0</v>
      </c>
      <c r="S439" s="253">
        <f ca="1">+R438+R439</f>
        <v>0</v>
      </c>
      <c r="T439" s="246">
        <f ca="1">+S439</f>
        <v>0</v>
      </c>
      <c r="U439" s="245">
        <f>+IF(E439="Débitos",1,2)</f>
        <v>2</v>
      </c>
      <c r="V439" s="350" t="str">
        <f>+VLOOKUP(A439,bd_lista!$A$3:$E$590,5,FALSE)</f>
        <v>Gobiernos Autonomos Municipales</v>
      </c>
      <c r="W439" s="455"/>
      <c r="X439" s="245">
        <f>+VLOOKUP(A439,[2]Sheet1!$A$13:$D$744,4,FALSE)</f>
        <v>0</v>
      </c>
      <c r="Y439" s="245" t="e">
        <f>+VLOOKUP(X439,bd_lista!$A$3:$C$590,3,FALSE)</f>
        <v>#N/A</v>
      </c>
      <c r="Z439" s="304"/>
      <c r="AA439" s="305"/>
    </row>
    <row r="440" spans="1:27" customFormat="1" ht="27" hidden="1" customHeight="1">
      <c r="A440" s="32">
        <v>1123</v>
      </c>
      <c r="B440" s="452">
        <f>+A440</f>
        <v>1123</v>
      </c>
      <c r="C440" s="250" t="str">
        <f>+VLOOKUP(A440,bd_lista!$A$3:$C$590,3,FALSE)</f>
        <v>Gobierno Autónomo Municipal de Camataqui (Villa Abecia)</v>
      </c>
      <c r="D440" s="456" t="str">
        <f>+C440</f>
        <v>Gobierno Autónomo Municipal de Camataqui (Villa Abecia)</v>
      </c>
      <c r="E440" s="245" t="s">
        <v>1311</v>
      </c>
      <c r="F440" s="246">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6">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6">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6">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6">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6">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6">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6">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6">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6">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6">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6">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6">
        <f ca="1">+SUM(F440:Q440)</f>
        <v>0</v>
      </c>
      <c r="S440" s="253"/>
      <c r="T440" s="246">
        <f ca="1">+T441</f>
        <v>0</v>
      </c>
      <c r="U440" s="245">
        <f>+IF(E440="Débitos",1,2)</f>
        <v>1</v>
      </c>
      <c r="V440" s="350" t="str">
        <f>+VLOOKUP(A440,bd_lista!$A$3:$E$590,5,FALSE)</f>
        <v>Gobiernos Autonomos Municipales</v>
      </c>
      <c r="W440" s="454" t="str">
        <f>+V440</f>
        <v>Gobiernos Autonomos Municipales</v>
      </c>
      <c r="X440" s="245">
        <f>+VLOOKUP(A440,[2]Sheet1!$A$13:$D$744,4,FALSE)</f>
        <v>0</v>
      </c>
      <c r="Y440" s="245" t="e">
        <f>+VLOOKUP(X440,bd_lista!$A$3:$C$590,3,FALSE)</f>
        <v>#N/A</v>
      </c>
      <c r="Z440" s="306">
        <f>+X440</f>
        <v>0</v>
      </c>
      <c r="AA440" s="307" t="e">
        <f>+Y440</f>
        <v>#N/A</v>
      </c>
    </row>
    <row r="441" spans="1:27" customFormat="1" ht="27" hidden="1" customHeight="1">
      <c r="A441" s="32">
        <v>1123</v>
      </c>
      <c r="B441" s="453"/>
      <c r="C441" s="250" t="str">
        <f>+VLOOKUP(A441,bd_lista!$A$3:$C$590,3,FALSE)</f>
        <v>Gobierno Autónomo Municipal de Camataqui (Villa Abecia)</v>
      </c>
      <c r="D441" s="457"/>
      <c r="E441" s="247" t="s">
        <v>1312</v>
      </c>
      <c r="F441" s="246">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6">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6">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6">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6">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6">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6">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6">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6">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6">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6">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6">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6">
        <f ca="1">+SUM(F441:Q441)</f>
        <v>0</v>
      </c>
      <c r="S441" s="253">
        <f ca="1">+R440+R441</f>
        <v>0</v>
      </c>
      <c r="T441" s="246">
        <f ca="1">+S441</f>
        <v>0</v>
      </c>
      <c r="U441" s="245">
        <f>+IF(E441="Débitos",1,2)</f>
        <v>2</v>
      </c>
      <c r="V441" s="350" t="str">
        <f>+VLOOKUP(A441,bd_lista!$A$3:$E$590,5,FALSE)</f>
        <v>Gobiernos Autonomos Municipales</v>
      </c>
      <c r="W441" s="455"/>
      <c r="X441" s="245">
        <f>+VLOOKUP(A441,[2]Sheet1!$A$13:$D$744,4,FALSE)</f>
        <v>0</v>
      </c>
      <c r="Y441" s="245" t="e">
        <f>+VLOOKUP(X441,bd_lista!$A$3:$C$590,3,FALSE)</f>
        <v>#N/A</v>
      </c>
      <c r="Z441" s="304"/>
      <c r="AA441" s="305"/>
    </row>
    <row r="442" spans="1:27" customFormat="1" ht="15" hidden="1" customHeight="1">
      <c r="A442" s="32">
        <v>1124</v>
      </c>
      <c r="B442" s="452">
        <f>+A442</f>
        <v>1124</v>
      </c>
      <c r="C442" s="250" t="str">
        <f>+VLOOKUP(A442,bd_lista!$A$3:$C$590,3,FALSE)</f>
        <v>Gobierno Autónomo Municipal de Culpina</v>
      </c>
      <c r="D442" s="456" t="str">
        <f>+C442</f>
        <v>Gobierno Autónomo Municipal de Culpina</v>
      </c>
      <c r="E442" s="245" t="s">
        <v>1311</v>
      </c>
      <c r="F442" s="246">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6">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6">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6">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6">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6">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6">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6">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6">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6">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6">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6">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6">
        <f ca="1">+SUM(F442:Q442)</f>
        <v>0</v>
      </c>
      <c r="S442" s="253"/>
      <c r="T442" s="246">
        <f ca="1">+T443</f>
        <v>0</v>
      </c>
      <c r="U442" s="245">
        <f>+IF(E442="Débitos",1,2)</f>
        <v>1</v>
      </c>
      <c r="V442" s="350" t="str">
        <f>+VLOOKUP(A442,bd_lista!$A$3:$E$590,5,FALSE)</f>
        <v>Gobiernos Autonomos Municipales</v>
      </c>
      <c r="W442" s="454" t="str">
        <f>+V442</f>
        <v>Gobiernos Autonomos Municipales</v>
      </c>
      <c r="X442" s="245">
        <f>+VLOOKUP(A442,[2]Sheet1!$A$13:$D$744,4,FALSE)</f>
        <v>0</v>
      </c>
      <c r="Y442" s="245" t="e">
        <f>+VLOOKUP(X442,bd_lista!$A$3:$C$590,3,FALSE)</f>
        <v>#N/A</v>
      </c>
      <c r="Z442" s="306">
        <f>+X442</f>
        <v>0</v>
      </c>
      <c r="AA442" s="307" t="e">
        <f>+Y442</f>
        <v>#N/A</v>
      </c>
    </row>
    <row r="443" spans="1:27" customFormat="1" ht="15" hidden="1" customHeight="1">
      <c r="A443" s="32">
        <v>1124</v>
      </c>
      <c r="B443" s="453"/>
      <c r="C443" s="250" t="str">
        <f>+VLOOKUP(A443,bd_lista!$A$3:$C$590,3,FALSE)</f>
        <v>Gobierno Autónomo Municipal de Culpina</v>
      </c>
      <c r="D443" s="457"/>
      <c r="E443" s="247" t="s">
        <v>1312</v>
      </c>
      <c r="F443" s="246">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6">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6">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6">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6">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6">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6">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6">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6">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6">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6">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6">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6">
        <f ca="1">+SUM(F443:Q443)</f>
        <v>0</v>
      </c>
      <c r="S443" s="253">
        <f ca="1">+R442+R443</f>
        <v>0</v>
      </c>
      <c r="T443" s="246">
        <f ca="1">+S443</f>
        <v>0</v>
      </c>
      <c r="U443" s="245">
        <f>+IF(E443="Débitos",1,2)</f>
        <v>2</v>
      </c>
      <c r="V443" s="350" t="str">
        <f>+VLOOKUP(A443,bd_lista!$A$3:$E$590,5,FALSE)</f>
        <v>Gobiernos Autonomos Municipales</v>
      </c>
      <c r="W443" s="455"/>
      <c r="X443" s="245">
        <f>+VLOOKUP(A443,[2]Sheet1!$A$13:$D$744,4,FALSE)</f>
        <v>0</v>
      </c>
      <c r="Y443" s="245" t="e">
        <f>+VLOOKUP(X443,bd_lista!$A$3:$C$590,3,FALSE)</f>
        <v>#N/A</v>
      </c>
      <c r="Z443" s="304"/>
      <c r="AA443" s="305"/>
    </row>
    <row r="444" spans="1:27" customFormat="1" ht="15" hidden="1" customHeight="1">
      <c r="A444" s="32">
        <v>1125</v>
      </c>
      <c r="B444" s="452">
        <f>+A444</f>
        <v>1125</v>
      </c>
      <c r="C444" s="250" t="str">
        <f>+VLOOKUP(A444,bd_lista!$A$3:$C$590,3,FALSE)</f>
        <v>Gobierno Autónomo Municipal de Las Carreras</v>
      </c>
      <c r="D444" s="456" t="str">
        <f>+C444</f>
        <v>Gobierno Autónomo Municipal de Las Carreras</v>
      </c>
      <c r="E444" s="245" t="s">
        <v>1311</v>
      </c>
      <c r="F444" s="246">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6">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6">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6">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6">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6">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6">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6">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6">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6">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6">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6">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6">
        <f ca="1">+SUM(F444:Q444)</f>
        <v>0</v>
      </c>
      <c r="S444" s="253"/>
      <c r="T444" s="246">
        <f ca="1">+T445</f>
        <v>0</v>
      </c>
      <c r="U444" s="245">
        <f>+IF(E444="Débitos",1,2)</f>
        <v>1</v>
      </c>
      <c r="V444" s="350" t="str">
        <f>+VLOOKUP(A444,bd_lista!$A$3:$E$590,5,FALSE)</f>
        <v>Gobiernos Autonomos Municipales</v>
      </c>
      <c r="W444" s="454" t="str">
        <f>+V444</f>
        <v>Gobiernos Autonomos Municipales</v>
      </c>
      <c r="X444" s="245">
        <f>+VLOOKUP(A444,[2]Sheet1!$A$13:$D$744,4,FALSE)</f>
        <v>0</v>
      </c>
      <c r="Y444" s="245" t="e">
        <f>+VLOOKUP(X444,bd_lista!$A$3:$C$590,3,FALSE)</f>
        <v>#N/A</v>
      </c>
      <c r="Z444" s="306">
        <f>+X444</f>
        <v>0</v>
      </c>
      <c r="AA444" s="307" t="e">
        <f>+Y444</f>
        <v>#N/A</v>
      </c>
    </row>
    <row r="445" spans="1:27" customFormat="1" ht="15" hidden="1" customHeight="1">
      <c r="A445" s="32">
        <v>1125</v>
      </c>
      <c r="B445" s="453"/>
      <c r="C445" s="250" t="str">
        <f>+VLOOKUP(A445,bd_lista!$A$3:$C$590,3,FALSE)</f>
        <v>Gobierno Autónomo Municipal de Las Carreras</v>
      </c>
      <c r="D445" s="457"/>
      <c r="E445" s="247" t="s">
        <v>1312</v>
      </c>
      <c r="F445" s="246">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6">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6">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6">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6">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6">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6">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6">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6">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6">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6">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6">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6">
        <f ca="1">+SUM(F445:Q445)</f>
        <v>0</v>
      </c>
      <c r="S445" s="253">
        <f ca="1">+R444+R445</f>
        <v>0</v>
      </c>
      <c r="T445" s="246">
        <f ca="1">+S445</f>
        <v>0</v>
      </c>
      <c r="U445" s="245">
        <f>+IF(E445="Débitos",1,2)</f>
        <v>2</v>
      </c>
      <c r="V445" s="350" t="str">
        <f>+VLOOKUP(A445,bd_lista!$A$3:$E$590,5,FALSE)</f>
        <v>Gobiernos Autonomos Municipales</v>
      </c>
      <c r="W445" s="455"/>
      <c r="X445" s="245">
        <f>+VLOOKUP(A445,[2]Sheet1!$A$13:$D$744,4,FALSE)</f>
        <v>0</v>
      </c>
      <c r="Y445" s="245" t="e">
        <f>+VLOOKUP(X445,bd_lista!$A$3:$C$590,3,FALSE)</f>
        <v>#N/A</v>
      </c>
      <c r="Z445" s="304"/>
      <c r="AA445" s="305"/>
    </row>
    <row r="446" spans="1:27" customFormat="1" ht="15" hidden="1" customHeight="1">
      <c r="A446" s="32">
        <v>1126</v>
      </c>
      <c r="B446" s="452">
        <f>+A446</f>
        <v>1126</v>
      </c>
      <c r="C446" s="250" t="str">
        <f>+VLOOKUP(A446,bd_lista!$A$3:$C$590,3,FALSE)</f>
        <v>Gobierno Autónomo Municipal de Villa Vaca Guzmán</v>
      </c>
      <c r="D446" s="456" t="str">
        <f>+C446</f>
        <v>Gobierno Autónomo Municipal de Villa Vaca Guzmán</v>
      </c>
      <c r="E446" s="245" t="s">
        <v>1311</v>
      </c>
      <c r="F446" s="246">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6">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6">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6">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6">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6">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6">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6">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6">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6">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6">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6">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6">
        <f ca="1">+SUM(F446:Q446)</f>
        <v>0</v>
      </c>
      <c r="S446" s="253"/>
      <c r="T446" s="246">
        <f ca="1">+T447</f>
        <v>0</v>
      </c>
      <c r="U446" s="245">
        <f>+IF(E446="Débitos",1,2)</f>
        <v>1</v>
      </c>
      <c r="V446" s="350" t="str">
        <f>+VLOOKUP(A446,bd_lista!$A$3:$E$590,5,FALSE)</f>
        <v>Gobiernos Autonomos Municipales</v>
      </c>
      <c r="W446" s="454" t="str">
        <f>+V446</f>
        <v>Gobiernos Autonomos Municipales</v>
      </c>
      <c r="X446" s="245">
        <f>+VLOOKUP(A446,[2]Sheet1!$A$13:$D$744,4,FALSE)</f>
        <v>0</v>
      </c>
      <c r="Y446" s="245" t="e">
        <f>+VLOOKUP(X446,bd_lista!$A$3:$C$590,3,FALSE)</f>
        <v>#N/A</v>
      </c>
      <c r="Z446" s="306">
        <f>+X446</f>
        <v>0</v>
      </c>
      <c r="AA446" s="307" t="e">
        <f>+Y446</f>
        <v>#N/A</v>
      </c>
    </row>
    <row r="447" spans="1:27" customFormat="1" ht="15" hidden="1" customHeight="1">
      <c r="A447" s="32">
        <v>1126</v>
      </c>
      <c r="B447" s="453"/>
      <c r="C447" s="250" t="str">
        <f>+VLOOKUP(A447,bd_lista!$A$3:$C$590,3,FALSE)</f>
        <v>Gobierno Autónomo Municipal de Villa Vaca Guzmán</v>
      </c>
      <c r="D447" s="457"/>
      <c r="E447" s="247" t="s">
        <v>1312</v>
      </c>
      <c r="F447" s="246">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6">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6">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6">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6">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6">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6">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6">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6">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6">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6">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6">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6">
        <f ca="1">+SUM(F447:Q447)</f>
        <v>0</v>
      </c>
      <c r="S447" s="253">
        <f ca="1">+R446+R447</f>
        <v>0</v>
      </c>
      <c r="T447" s="246">
        <f ca="1">+S447</f>
        <v>0</v>
      </c>
      <c r="U447" s="245">
        <f>+IF(E447="Débitos",1,2)</f>
        <v>2</v>
      </c>
      <c r="V447" s="350" t="str">
        <f>+VLOOKUP(A447,bd_lista!$A$3:$E$590,5,FALSE)</f>
        <v>Gobiernos Autonomos Municipales</v>
      </c>
      <c r="W447" s="455"/>
      <c r="X447" s="245">
        <f>+VLOOKUP(A447,[2]Sheet1!$A$13:$D$744,4,FALSE)</f>
        <v>0</v>
      </c>
      <c r="Y447" s="245" t="e">
        <f>+VLOOKUP(X447,bd_lista!$A$3:$C$590,3,FALSE)</f>
        <v>#N/A</v>
      </c>
      <c r="Z447" s="304"/>
      <c r="AA447" s="305"/>
    </row>
    <row r="448" spans="1:27" customFormat="1" ht="15" hidden="1" customHeight="1">
      <c r="A448" s="32">
        <v>1127</v>
      </c>
      <c r="B448" s="452">
        <f>+A448</f>
        <v>1127</v>
      </c>
      <c r="C448" s="250" t="str">
        <f>+VLOOKUP(A448,bd_lista!$A$3:$C$590,3,FALSE)</f>
        <v>Gobierno Autónomo Municipal de Villa de Huacaya</v>
      </c>
      <c r="D448" s="456" t="str">
        <f>+C448</f>
        <v>Gobierno Autónomo Municipal de Villa de Huacaya</v>
      </c>
      <c r="E448" s="245" t="s">
        <v>1311</v>
      </c>
      <c r="F448" s="246">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6">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6">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6">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6">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6">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6">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6">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6">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6">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6">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6">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6">
        <f ca="1">+SUM(F448:Q448)</f>
        <v>0</v>
      </c>
      <c r="S448" s="253"/>
      <c r="T448" s="246">
        <f ca="1">+T449</f>
        <v>0</v>
      </c>
      <c r="U448" s="245">
        <f>+IF(E448="Débitos",1,2)</f>
        <v>1</v>
      </c>
      <c r="V448" s="350" t="str">
        <f>+VLOOKUP(A448,bd_lista!$A$3:$E$590,5,FALSE)</f>
        <v>Gobiernos Autonomos Municipales</v>
      </c>
      <c r="W448" s="454" t="str">
        <f>+V448</f>
        <v>Gobiernos Autonomos Municipales</v>
      </c>
      <c r="X448" s="245">
        <f>+VLOOKUP(A448,[2]Sheet1!$A$13:$D$744,4,FALSE)</f>
        <v>0</v>
      </c>
      <c r="Y448" s="245" t="e">
        <f>+VLOOKUP(X448,bd_lista!$A$3:$C$590,3,FALSE)</f>
        <v>#N/A</v>
      </c>
      <c r="Z448" s="306">
        <f>+X448</f>
        <v>0</v>
      </c>
      <c r="AA448" s="307" t="e">
        <f>+Y448</f>
        <v>#N/A</v>
      </c>
    </row>
    <row r="449" spans="1:27" customFormat="1" ht="15" hidden="1" customHeight="1">
      <c r="A449" s="32">
        <v>1127</v>
      </c>
      <c r="B449" s="453"/>
      <c r="C449" s="250" t="str">
        <f>+VLOOKUP(A449,bd_lista!$A$3:$C$590,3,FALSE)</f>
        <v>Gobierno Autónomo Municipal de Villa de Huacaya</v>
      </c>
      <c r="D449" s="457"/>
      <c r="E449" s="247" t="s">
        <v>1312</v>
      </c>
      <c r="F449" s="246">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6">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6">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6">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6">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6">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6">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6">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6">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6">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6">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6">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6">
        <f ca="1">+SUM(F449:Q449)</f>
        <v>0</v>
      </c>
      <c r="S449" s="253">
        <f ca="1">+R448+R449</f>
        <v>0</v>
      </c>
      <c r="T449" s="246">
        <f ca="1">+S449</f>
        <v>0</v>
      </c>
      <c r="U449" s="245">
        <f>+IF(E449="Débitos",1,2)</f>
        <v>2</v>
      </c>
      <c r="V449" s="350" t="str">
        <f>+VLOOKUP(A449,bd_lista!$A$3:$E$590,5,FALSE)</f>
        <v>Gobiernos Autonomos Municipales</v>
      </c>
      <c r="W449" s="455"/>
      <c r="X449" s="245">
        <f>+VLOOKUP(A449,[2]Sheet1!$A$13:$D$744,4,FALSE)</f>
        <v>0</v>
      </c>
      <c r="Y449" s="245" t="e">
        <f>+VLOOKUP(X449,bd_lista!$A$3:$C$590,3,FALSE)</f>
        <v>#N/A</v>
      </c>
      <c r="Z449" s="304"/>
      <c r="AA449" s="305"/>
    </row>
    <row r="450" spans="1:27" customFormat="1" ht="15" hidden="1" customHeight="1">
      <c r="A450" s="32">
        <v>1128</v>
      </c>
      <c r="B450" s="452">
        <f>+A450</f>
        <v>1128</v>
      </c>
      <c r="C450" s="250" t="str">
        <f>+VLOOKUP(A450,bd_lista!$A$3:$C$590,3,FALSE)</f>
        <v>Gobierno Autónomo Municipal de Machareti</v>
      </c>
      <c r="D450" s="456" t="str">
        <f>+C450</f>
        <v>Gobierno Autónomo Municipal de Machareti</v>
      </c>
      <c r="E450" s="245" t="s">
        <v>1311</v>
      </c>
      <c r="F450" s="246">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6">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6">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6">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6">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6">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6">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6">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6">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6">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6">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6">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6">
        <f ca="1">+SUM(F450:Q450)</f>
        <v>0</v>
      </c>
      <c r="S450" s="253"/>
      <c r="T450" s="246">
        <f ca="1">+T451</f>
        <v>0</v>
      </c>
      <c r="U450" s="245">
        <f>+IF(E450="Débitos",1,2)</f>
        <v>1</v>
      </c>
      <c r="V450" s="350" t="str">
        <f>+VLOOKUP(A450,bd_lista!$A$3:$E$590,5,FALSE)</f>
        <v>Gobiernos Autonomos Municipales</v>
      </c>
      <c r="W450" s="454" t="str">
        <f>+V450</f>
        <v>Gobiernos Autonomos Municipales</v>
      </c>
      <c r="X450" s="245">
        <f>+VLOOKUP(A450,[2]Sheet1!$A$13:$D$744,4,FALSE)</f>
        <v>0</v>
      </c>
      <c r="Y450" s="245" t="e">
        <f>+VLOOKUP(X450,bd_lista!$A$3:$C$590,3,FALSE)</f>
        <v>#N/A</v>
      </c>
      <c r="Z450" s="306">
        <f>+X450</f>
        <v>0</v>
      </c>
      <c r="AA450" s="307" t="e">
        <f>+Y450</f>
        <v>#N/A</v>
      </c>
    </row>
    <row r="451" spans="1:27" customFormat="1" ht="15" hidden="1" customHeight="1">
      <c r="A451" s="32">
        <v>1128</v>
      </c>
      <c r="B451" s="453"/>
      <c r="C451" s="250" t="str">
        <f>+VLOOKUP(A451,bd_lista!$A$3:$C$590,3,FALSE)</f>
        <v>Gobierno Autónomo Municipal de Machareti</v>
      </c>
      <c r="D451" s="457"/>
      <c r="E451" s="247" t="s">
        <v>1312</v>
      </c>
      <c r="F451" s="246">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6">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6">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6">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6">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6">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6">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6">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6">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6">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6">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6">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6">
        <f ca="1">+SUM(F451:Q451)</f>
        <v>0</v>
      </c>
      <c r="S451" s="253">
        <f ca="1">+R450+R451</f>
        <v>0</v>
      </c>
      <c r="T451" s="246">
        <f ca="1">+S451</f>
        <v>0</v>
      </c>
      <c r="U451" s="245">
        <f>+IF(E451="Débitos",1,2)</f>
        <v>2</v>
      </c>
      <c r="V451" s="350" t="str">
        <f>+VLOOKUP(A451,bd_lista!$A$3:$E$590,5,FALSE)</f>
        <v>Gobiernos Autonomos Municipales</v>
      </c>
      <c r="W451" s="455"/>
      <c r="X451" s="245">
        <f>+VLOOKUP(A451,[2]Sheet1!$A$13:$D$744,4,FALSE)</f>
        <v>0</v>
      </c>
      <c r="Y451" s="245" t="e">
        <f>+VLOOKUP(X451,bd_lista!$A$3:$C$590,3,FALSE)</f>
        <v>#N/A</v>
      </c>
      <c r="Z451" s="304"/>
      <c r="AA451" s="305"/>
    </row>
    <row r="452" spans="1:27" customFormat="1" ht="27" hidden="1" customHeight="1">
      <c r="A452" s="32">
        <v>1129</v>
      </c>
      <c r="B452" s="452">
        <f>+A452</f>
        <v>1129</v>
      </c>
      <c r="C452" s="250" t="str">
        <f>+VLOOKUP(A452,bd_lista!$A$3:$C$590,3,FALSE)</f>
        <v>Gobierno Autónomo Municipal de Villa Charcas</v>
      </c>
      <c r="D452" s="456" t="str">
        <f>+C452</f>
        <v>Gobierno Autónomo Municipal de Villa Charcas</v>
      </c>
      <c r="E452" s="245" t="s">
        <v>1311</v>
      </c>
      <c r="F452" s="246">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6">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6">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6">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6">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6">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6">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6">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6">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6">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6">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6">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6">
        <f ca="1">+SUM(F452:Q452)</f>
        <v>0</v>
      </c>
      <c r="S452" s="253"/>
      <c r="T452" s="246">
        <f ca="1">+T453</f>
        <v>0</v>
      </c>
      <c r="U452" s="245">
        <f>+IF(E452="Débitos",1,2)</f>
        <v>1</v>
      </c>
      <c r="V452" s="350" t="str">
        <f>+VLOOKUP(A452,bd_lista!$A$3:$E$590,5,FALSE)</f>
        <v>Gobiernos Autonomos Municipales</v>
      </c>
      <c r="W452" s="454" t="str">
        <f>+V452</f>
        <v>Gobiernos Autonomos Municipales</v>
      </c>
      <c r="X452" s="245">
        <f>+VLOOKUP(A452,[2]Sheet1!$A$13:$D$744,4,FALSE)</f>
        <v>0</v>
      </c>
      <c r="Y452" s="245" t="e">
        <f>+VLOOKUP(X452,bd_lista!$A$3:$C$590,3,FALSE)</f>
        <v>#N/A</v>
      </c>
      <c r="Z452" s="306">
        <f>+X452</f>
        <v>0</v>
      </c>
      <c r="AA452" s="307" t="e">
        <f>+Y452</f>
        <v>#N/A</v>
      </c>
    </row>
    <row r="453" spans="1:27" customFormat="1" ht="27" hidden="1" customHeight="1">
      <c r="A453" s="32">
        <v>1129</v>
      </c>
      <c r="B453" s="453"/>
      <c r="C453" s="250" t="str">
        <f>+VLOOKUP(A453,bd_lista!$A$3:$C$590,3,FALSE)</f>
        <v>Gobierno Autónomo Municipal de Villa Charcas</v>
      </c>
      <c r="D453" s="457"/>
      <c r="E453" s="247" t="s">
        <v>1312</v>
      </c>
      <c r="F453" s="246">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6">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6">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6">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6">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6">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6">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6">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6">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6">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6">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6">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6">
        <f ca="1">+SUM(F453:Q453)</f>
        <v>0</v>
      </c>
      <c r="S453" s="253">
        <f ca="1">+R452+R453</f>
        <v>0</v>
      </c>
      <c r="T453" s="246">
        <f ca="1">+S453</f>
        <v>0</v>
      </c>
      <c r="U453" s="245">
        <f>+IF(E453="Débitos",1,2)</f>
        <v>2</v>
      </c>
      <c r="V453" s="350" t="str">
        <f>+VLOOKUP(A453,bd_lista!$A$3:$E$590,5,FALSE)</f>
        <v>Gobiernos Autonomos Municipales</v>
      </c>
      <c r="W453" s="455"/>
      <c r="X453" s="245">
        <f>+VLOOKUP(A453,[2]Sheet1!$A$13:$D$744,4,FALSE)</f>
        <v>0</v>
      </c>
      <c r="Y453" s="245" t="e">
        <f>+VLOOKUP(X453,bd_lista!$A$3:$C$590,3,FALSE)</f>
        <v>#N/A</v>
      </c>
      <c r="Z453" s="304"/>
      <c r="AA453" s="305"/>
    </row>
    <row r="454" spans="1:27" customFormat="1" ht="27" hidden="1" customHeight="1">
      <c r="A454" s="32">
        <v>1202</v>
      </c>
      <c r="B454" s="452">
        <f>+A454</f>
        <v>1202</v>
      </c>
      <c r="C454" s="250" t="str">
        <f>+VLOOKUP(A454,bd_lista!$A$3:$C$590,3,FALSE)</f>
        <v>Gobierno Autónomo Municipal de Palca</v>
      </c>
      <c r="D454" s="456" t="str">
        <f>+C454</f>
        <v>Gobierno Autónomo Municipal de Palca</v>
      </c>
      <c r="E454" s="245" t="s">
        <v>1311</v>
      </c>
      <c r="F454" s="246">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6">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6">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6">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6">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6">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6">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6">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6">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6">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6">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6">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6">
        <f ca="1">+SUM(F454:Q454)</f>
        <v>0</v>
      </c>
      <c r="S454" s="253"/>
      <c r="T454" s="246">
        <f ca="1">+T455</f>
        <v>0</v>
      </c>
      <c r="U454" s="245">
        <f>+IF(E454="Débitos",1,2)</f>
        <v>1</v>
      </c>
      <c r="V454" s="350" t="str">
        <f>+VLOOKUP(A454,bd_lista!$A$3:$E$590,5,FALSE)</f>
        <v>Gobiernos Autonomos Municipales</v>
      </c>
      <c r="W454" s="454" t="str">
        <f>+V454</f>
        <v>Gobiernos Autonomos Municipales</v>
      </c>
      <c r="X454" s="245">
        <f>+VLOOKUP(A454,[2]Sheet1!$A$13:$D$744,4,FALSE)</f>
        <v>0</v>
      </c>
      <c r="Y454" s="245" t="e">
        <f>+VLOOKUP(X454,bd_lista!$A$3:$C$590,3,FALSE)</f>
        <v>#N/A</v>
      </c>
      <c r="Z454" s="306">
        <f>+X454</f>
        <v>0</v>
      </c>
      <c r="AA454" s="307" t="e">
        <f>+Y454</f>
        <v>#N/A</v>
      </c>
    </row>
    <row r="455" spans="1:27" customFormat="1" ht="27" hidden="1" customHeight="1">
      <c r="A455" s="32">
        <v>1202</v>
      </c>
      <c r="B455" s="453"/>
      <c r="C455" s="250" t="str">
        <f>+VLOOKUP(A455,bd_lista!$A$3:$C$590,3,FALSE)</f>
        <v>Gobierno Autónomo Municipal de Palca</v>
      </c>
      <c r="D455" s="457"/>
      <c r="E455" s="247" t="s">
        <v>1312</v>
      </c>
      <c r="F455" s="246">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6">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6">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6">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6">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6">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6">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6">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6">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6">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6">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6">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6">
        <f ca="1">+SUM(F455:Q455)</f>
        <v>0</v>
      </c>
      <c r="S455" s="253">
        <f ca="1">+R454+R455</f>
        <v>0</v>
      </c>
      <c r="T455" s="246">
        <f ca="1">+S455</f>
        <v>0</v>
      </c>
      <c r="U455" s="245">
        <f>+IF(E455="Débitos",1,2)</f>
        <v>2</v>
      </c>
      <c r="V455" s="350" t="str">
        <f>+VLOOKUP(A455,bd_lista!$A$3:$E$590,5,FALSE)</f>
        <v>Gobiernos Autonomos Municipales</v>
      </c>
      <c r="W455" s="455"/>
      <c r="X455" s="245">
        <f>+VLOOKUP(A455,[2]Sheet1!$A$13:$D$744,4,FALSE)</f>
        <v>0</v>
      </c>
      <c r="Y455" s="245" t="e">
        <f>+VLOOKUP(X455,bd_lista!$A$3:$C$590,3,FALSE)</f>
        <v>#N/A</v>
      </c>
      <c r="Z455" s="304"/>
      <c r="AA455" s="305"/>
    </row>
    <row r="456" spans="1:27" customFormat="1" ht="15" hidden="1" customHeight="1">
      <c r="A456" s="32">
        <v>1203</v>
      </c>
      <c r="B456" s="452">
        <f>+A456</f>
        <v>1203</v>
      </c>
      <c r="C456" s="250" t="str">
        <f>+VLOOKUP(A456,bd_lista!$A$3:$C$590,3,FALSE)</f>
        <v>Gobierno Autónomo Municipal de Mecapaca</v>
      </c>
      <c r="D456" s="456" t="str">
        <f>+C456</f>
        <v>Gobierno Autónomo Municipal de Mecapaca</v>
      </c>
      <c r="E456" s="245" t="s">
        <v>1311</v>
      </c>
      <c r="F456" s="246">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6">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6">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6">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6">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6">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6">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6">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6">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6">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6">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6">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6">
        <f ca="1">+SUM(F456:Q456)</f>
        <v>0</v>
      </c>
      <c r="S456" s="253"/>
      <c r="T456" s="246">
        <f ca="1">+T457</f>
        <v>0</v>
      </c>
      <c r="U456" s="245">
        <f>+IF(E456="Débitos",1,2)</f>
        <v>1</v>
      </c>
      <c r="V456" s="350" t="str">
        <f>+VLOOKUP(A456,bd_lista!$A$3:$E$590,5,FALSE)</f>
        <v>Gobiernos Autonomos Municipales</v>
      </c>
      <c r="W456" s="454" t="str">
        <f>+V456</f>
        <v>Gobiernos Autonomos Municipales</v>
      </c>
      <c r="X456" s="245">
        <f>+VLOOKUP(A456,[2]Sheet1!$A$13:$D$744,4,FALSE)</f>
        <v>0</v>
      </c>
      <c r="Y456" s="245" t="e">
        <f>+VLOOKUP(X456,bd_lista!$A$3:$C$590,3,FALSE)</f>
        <v>#N/A</v>
      </c>
      <c r="Z456" s="306">
        <f>+X456</f>
        <v>0</v>
      </c>
      <c r="AA456" s="307" t="e">
        <f>+Y456</f>
        <v>#N/A</v>
      </c>
    </row>
    <row r="457" spans="1:27" customFormat="1" ht="15" hidden="1" customHeight="1">
      <c r="A457" s="32">
        <v>1203</v>
      </c>
      <c r="B457" s="453"/>
      <c r="C457" s="250" t="str">
        <f>+VLOOKUP(A457,bd_lista!$A$3:$C$590,3,FALSE)</f>
        <v>Gobierno Autónomo Municipal de Mecapaca</v>
      </c>
      <c r="D457" s="457"/>
      <c r="E457" s="247" t="s">
        <v>1312</v>
      </c>
      <c r="F457" s="246">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6">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6">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6">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6">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6">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6">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6">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6">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6">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6">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6">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6">
        <f ca="1">+SUM(F457:Q457)</f>
        <v>0</v>
      </c>
      <c r="S457" s="253">
        <f ca="1">+R456+R457</f>
        <v>0</v>
      </c>
      <c r="T457" s="246">
        <f ca="1">+S457</f>
        <v>0</v>
      </c>
      <c r="U457" s="245">
        <f>+IF(E457="Débitos",1,2)</f>
        <v>2</v>
      </c>
      <c r="V457" s="350" t="str">
        <f>+VLOOKUP(A457,bd_lista!$A$3:$E$590,5,FALSE)</f>
        <v>Gobiernos Autonomos Municipales</v>
      </c>
      <c r="W457" s="455"/>
      <c r="X457" s="245">
        <f>+VLOOKUP(A457,[2]Sheet1!$A$13:$D$744,4,FALSE)</f>
        <v>0</v>
      </c>
      <c r="Y457" s="245" t="e">
        <f>+VLOOKUP(X457,bd_lista!$A$3:$C$590,3,FALSE)</f>
        <v>#N/A</v>
      </c>
      <c r="Z457" s="304"/>
      <c r="AA457" s="305"/>
    </row>
    <row r="458" spans="1:27" customFormat="1" ht="15" hidden="1" customHeight="1">
      <c r="A458" s="32">
        <v>1204</v>
      </c>
      <c r="B458" s="452">
        <f>+A458</f>
        <v>1204</v>
      </c>
      <c r="C458" s="250" t="str">
        <f>+VLOOKUP(A458,bd_lista!$A$3:$C$590,3,FALSE)</f>
        <v>Gobierno Autónomo Municipal de Achocalla</v>
      </c>
      <c r="D458" s="456" t="str">
        <f>+C458</f>
        <v>Gobierno Autónomo Municipal de Achocalla</v>
      </c>
      <c r="E458" s="245" t="s">
        <v>1311</v>
      </c>
      <c r="F458" s="246">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6">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6">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6">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6">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6">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6">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6">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6">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6">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6">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6">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6">
        <f ca="1">+SUM(F458:Q458)</f>
        <v>0</v>
      </c>
      <c r="S458" s="253"/>
      <c r="T458" s="246">
        <f ca="1">+T459</f>
        <v>0</v>
      </c>
      <c r="U458" s="245">
        <f>+IF(E458="Débitos",1,2)</f>
        <v>1</v>
      </c>
      <c r="V458" s="350" t="str">
        <f>+VLOOKUP(A458,bd_lista!$A$3:$E$590,5,FALSE)</f>
        <v>Gobiernos Autonomos Municipales</v>
      </c>
      <c r="W458" s="454" t="str">
        <f>+V458</f>
        <v>Gobiernos Autonomos Municipales</v>
      </c>
      <c r="X458" s="245">
        <f>+VLOOKUP(A458,[2]Sheet1!$A$13:$D$744,4,FALSE)</f>
        <v>0</v>
      </c>
      <c r="Y458" s="245" t="e">
        <f>+VLOOKUP(X458,bd_lista!$A$3:$C$590,3,FALSE)</f>
        <v>#N/A</v>
      </c>
      <c r="Z458" s="306">
        <f>+X458</f>
        <v>0</v>
      </c>
      <c r="AA458" s="307" t="e">
        <f>+Y458</f>
        <v>#N/A</v>
      </c>
    </row>
    <row r="459" spans="1:27" customFormat="1" ht="15" hidden="1" customHeight="1">
      <c r="A459" s="32">
        <v>1204</v>
      </c>
      <c r="B459" s="453"/>
      <c r="C459" s="250" t="str">
        <f>+VLOOKUP(A459,bd_lista!$A$3:$C$590,3,FALSE)</f>
        <v>Gobierno Autónomo Municipal de Achocalla</v>
      </c>
      <c r="D459" s="457"/>
      <c r="E459" s="247" t="s">
        <v>1312</v>
      </c>
      <c r="F459" s="246">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6">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6">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6">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6">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6">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6">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6">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6">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6">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6">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6">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6">
        <f ca="1">+SUM(F459:Q459)</f>
        <v>0</v>
      </c>
      <c r="S459" s="253">
        <f ca="1">+R458+R459</f>
        <v>0</v>
      </c>
      <c r="T459" s="246">
        <f ca="1">+S459</f>
        <v>0</v>
      </c>
      <c r="U459" s="245">
        <f>+IF(E459="Débitos",1,2)</f>
        <v>2</v>
      </c>
      <c r="V459" s="350" t="str">
        <f>+VLOOKUP(A459,bd_lista!$A$3:$E$590,5,FALSE)</f>
        <v>Gobiernos Autonomos Municipales</v>
      </c>
      <c r="W459" s="455"/>
      <c r="X459" s="245">
        <f>+VLOOKUP(A459,[2]Sheet1!$A$13:$D$744,4,FALSE)</f>
        <v>0</v>
      </c>
      <c r="Y459" s="245" t="e">
        <f>+VLOOKUP(X459,bd_lista!$A$3:$C$590,3,FALSE)</f>
        <v>#N/A</v>
      </c>
      <c r="Z459" s="304"/>
      <c r="AA459" s="305"/>
    </row>
    <row r="460" spans="1:27" customFormat="1" ht="15" hidden="1" customHeight="1">
      <c r="A460" s="32">
        <v>1205</v>
      </c>
      <c r="B460" s="452">
        <f>+A460</f>
        <v>1205</v>
      </c>
      <c r="C460" s="250" t="str">
        <f>+VLOOKUP(A460,bd_lista!$A$3:$C$590,3,FALSE)</f>
        <v>Gobierno Autónomo Municipal de El Alto de La Paz</v>
      </c>
      <c r="D460" s="456" t="str">
        <f>+C460</f>
        <v>Gobierno Autónomo Municipal de El Alto de La Paz</v>
      </c>
      <c r="E460" s="245" t="s">
        <v>1311</v>
      </c>
      <c r="F460" s="246">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6">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6">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6">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6">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6">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6">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6">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6">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6">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6">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6">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6">
        <f ca="1">+SUM(F460:Q460)</f>
        <v>0</v>
      </c>
      <c r="S460" s="253"/>
      <c r="T460" s="246">
        <f ca="1">+T461</f>
        <v>0</v>
      </c>
      <c r="U460" s="245">
        <f>+IF(E460="Débitos",1,2)</f>
        <v>1</v>
      </c>
      <c r="V460" s="350" t="str">
        <f>+VLOOKUP(A460,bd_lista!$A$3:$E$590,5,FALSE)</f>
        <v>Gobiernos Autonomos Municipales</v>
      </c>
      <c r="W460" s="454" t="str">
        <f>+V460</f>
        <v>Gobiernos Autonomos Municipales</v>
      </c>
      <c r="X460" s="245">
        <f>+VLOOKUP(A460,[2]Sheet1!$A$13:$D$744,4,FALSE)</f>
        <v>0</v>
      </c>
      <c r="Y460" s="245" t="e">
        <f>+VLOOKUP(X460,bd_lista!$A$3:$C$590,3,FALSE)</f>
        <v>#N/A</v>
      </c>
      <c r="Z460" s="306">
        <f>+X460</f>
        <v>0</v>
      </c>
      <c r="AA460" s="307" t="e">
        <f>+Y460</f>
        <v>#N/A</v>
      </c>
    </row>
    <row r="461" spans="1:27" customFormat="1" ht="15" hidden="1" customHeight="1">
      <c r="A461" s="32">
        <v>1205</v>
      </c>
      <c r="B461" s="453"/>
      <c r="C461" s="250" t="str">
        <f>+VLOOKUP(A461,bd_lista!$A$3:$C$590,3,FALSE)</f>
        <v>Gobierno Autónomo Municipal de El Alto de La Paz</v>
      </c>
      <c r="D461" s="457"/>
      <c r="E461" s="247" t="s">
        <v>1312</v>
      </c>
      <c r="F461" s="246">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6">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6">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6">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6">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6">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6">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6">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6">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6">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6">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6">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6">
        <f ca="1">+SUM(F461:Q461)</f>
        <v>0</v>
      </c>
      <c r="S461" s="253">
        <f ca="1">+R460+R461</f>
        <v>0</v>
      </c>
      <c r="T461" s="246">
        <f ca="1">+S461</f>
        <v>0</v>
      </c>
      <c r="U461" s="245">
        <f>+IF(E461="Débitos",1,2)</f>
        <v>2</v>
      </c>
      <c r="V461" s="350" t="str">
        <f>+VLOOKUP(A461,bd_lista!$A$3:$E$590,5,FALSE)</f>
        <v>Gobiernos Autonomos Municipales</v>
      </c>
      <c r="W461" s="455"/>
      <c r="X461" s="245">
        <f>+VLOOKUP(A461,[2]Sheet1!$A$13:$D$744,4,FALSE)</f>
        <v>0</v>
      </c>
      <c r="Y461" s="245" t="e">
        <f>+VLOOKUP(X461,bd_lista!$A$3:$C$590,3,FALSE)</f>
        <v>#N/A</v>
      </c>
      <c r="Z461" s="304"/>
      <c r="AA461" s="305"/>
    </row>
    <row r="462" spans="1:27" customFormat="1" ht="15" hidden="1" customHeight="1">
      <c r="A462" s="32">
        <v>1206</v>
      </c>
      <c r="B462" s="452">
        <f>+A462</f>
        <v>1206</v>
      </c>
      <c r="C462" s="250" t="str">
        <f>+VLOOKUP(A462,bd_lista!$A$3:$C$590,3,FALSE)</f>
        <v>Gobierno Autónomo Municipal de Viacha</v>
      </c>
      <c r="D462" s="456" t="str">
        <f>+C462</f>
        <v>Gobierno Autónomo Municipal de Viacha</v>
      </c>
      <c r="E462" s="245" t="s">
        <v>1311</v>
      </c>
      <c r="F462" s="246">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6">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6">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6">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6">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6">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6">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6">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6">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6">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6">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6">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6">
        <f ca="1">+SUM(F462:Q462)</f>
        <v>0</v>
      </c>
      <c r="S462" s="253"/>
      <c r="T462" s="246">
        <f ca="1">+T463</f>
        <v>0</v>
      </c>
      <c r="U462" s="245">
        <f>+IF(E462="Débitos",1,2)</f>
        <v>1</v>
      </c>
      <c r="V462" s="350" t="str">
        <f>+VLOOKUP(A462,bd_lista!$A$3:$E$590,5,FALSE)</f>
        <v>Gobiernos Autonomos Municipales</v>
      </c>
      <c r="W462" s="454" t="str">
        <f>+V462</f>
        <v>Gobiernos Autonomos Municipales</v>
      </c>
      <c r="X462" s="245">
        <f>+VLOOKUP(A462,[2]Sheet1!$A$13:$D$744,4,FALSE)</f>
        <v>0</v>
      </c>
      <c r="Y462" s="245" t="e">
        <f>+VLOOKUP(X462,bd_lista!$A$3:$C$590,3,FALSE)</f>
        <v>#N/A</v>
      </c>
      <c r="Z462" s="306">
        <f>+X462</f>
        <v>0</v>
      </c>
      <c r="AA462" s="307" t="e">
        <f>+Y462</f>
        <v>#N/A</v>
      </c>
    </row>
    <row r="463" spans="1:27" customFormat="1" ht="15" hidden="1" customHeight="1">
      <c r="A463" s="32">
        <v>1206</v>
      </c>
      <c r="B463" s="453"/>
      <c r="C463" s="250" t="str">
        <f>+VLOOKUP(A463,bd_lista!$A$3:$C$590,3,FALSE)</f>
        <v>Gobierno Autónomo Municipal de Viacha</v>
      </c>
      <c r="D463" s="457"/>
      <c r="E463" s="247" t="s">
        <v>1312</v>
      </c>
      <c r="F463" s="246">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6">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6">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6">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6">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6">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6">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6">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6">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6">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6">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6">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6">
        <f ca="1">+SUM(F463:Q463)</f>
        <v>0</v>
      </c>
      <c r="S463" s="253">
        <f ca="1">+R462+R463</f>
        <v>0</v>
      </c>
      <c r="T463" s="246">
        <f ca="1">+S463</f>
        <v>0</v>
      </c>
      <c r="U463" s="245">
        <f>+IF(E463="Débitos",1,2)</f>
        <v>2</v>
      </c>
      <c r="V463" s="350" t="str">
        <f>+VLOOKUP(A463,bd_lista!$A$3:$E$590,5,FALSE)</f>
        <v>Gobiernos Autonomos Municipales</v>
      </c>
      <c r="W463" s="455"/>
      <c r="X463" s="245">
        <f>+VLOOKUP(A463,[2]Sheet1!$A$13:$D$744,4,FALSE)</f>
        <v>0</v>
      </c>
      <c r="Y463" s="245" t="e">
        <f>+VLOOKUP(X463,bd_lista!$A$3:$C$590,3,FALSE)</f>
        <v>#N/A</v>
      </c>
      <c r="Z463" s="304"/>
      <c r="AA463" s="305"/>
    </row>
    <row r="464" spans="1:27" customFormat="1" ht="15" hidden="1" customHeight="1">
      <c r="A464" s="32">
        <v>1207</v>
      </c>
      <c r="B464" s="452">
        <f>+A464</f>
        <v>1207</v>
      </c>
      <c r="C464" s="250" t="str">
        <f>+VLOOKUP(A464,bd_lista!$A$3:$C$590,3,FALSE)</f>
        <v>Gobierno Autónomo Municipal de Guaqui</v>
      </c>
      <c r="D464" s="456" t="str">
        <f>+C464</f>
        <v>Gobierno Autónomo Municipal de Guaqui</v>
      </c>
      <c r="E464" s="245" t="s">
        <v>1311</v>
      </c>
      <c r="F464" s="246">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6">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6">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6">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6">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6">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6">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6">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6">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6">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6">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6">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6">
        <f ca="1">+SUM(F464:Q464)</f>
        <v>0</v>
      </c>
      <c r="S464" s="253"/>
      <c r="T464" s="246">
        <f ca="1">+T465</f>
        <v>0</v>
      </c>
      <c r="U464" s="245">
        <f>+IF(E464="Débitos",1,2)</f>
        <v>1</v>
      </c>
      <c r="V464" s="350" t="str">
        <f>+VLOOKUP(A464,bd_lista!$A$3:$E$590,5,FALSE)</f>
        <v>Gobiernos Autonomos Municipales</v>
      </c>
      <c r="W464" s="454" t="str">
        <f>+V464</f>
        <v>Gobiernos Autonomos Municipales</v>
      </c>
      <c r="X464" s="245">
        <f>+VLOOKUP(A464,[2]Sheet1!$A$13:$D$744,4,FALSE)</f>
        <v>0</v>
      </c>
      <c r="Y464" s="245" t="e">
        <f>+VLOOKUP(X464,bd_lista!$A$3:$C$590,3,FALSE)</f>
        <v>#N/A</v>
      </c>
      <c r="Z464" s="306">
        <f>+X464</f>
        <v>0</v>
      </c>
      <c r="AA464" s="307" t="e">
        <f>+Y464</f>
        <v>#N/A</v>
      </c>
    </row>
    <row r="465" spans="1:27" customFormat="1" ht="15" hidden="1" customHeight="1">
      <c r="A465" s="32">
        <v>1207</v>
      </c>
      <c r="B465" s="453"/>
      <c r="C465" s="250" t="str">
        <f>+VLOOKUP(A465,bd_lista!$A$3:$C$590,3,FALSE)</f>
        <v>Gobierno Autónomo Municipal de Guaqui</v>
      </c>
      <c r="D465" s="457"/>
      <c r="E465" s="247" t="s">
        <v>1312</v>
      </c>
      <c r="F465" s="246">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6">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6">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6">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6">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6">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6">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6">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6">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6">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6">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6">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6">
        <f ca="1">+SUM(F465:Q465)</f>
        <v>0</v>
      </c>
      <c r="S465" s="253">
        <f ca="1">+R464+R465</f>
        <v>0</v>
      </c>
      <c r="T465" s="246">
        <f ca="1">+S465</f>
        <v>0</v>
      </c>
      <c r="U465" s="245">
        <f>+IF(E465="Débitos",1,2)</f>
        <v>2</v>
      </c>
      <c r="V465" s="350" t="str">
        <f>+VLOOKUP(A465,bd_lista!$A$3:$E$590,5,FALSE)</f>
        <v>Gobiernos Autonomos Municipales</v>
      </c>
      <c r="W465" s="455"/>
      <c r="X465" s="245">
        <f>+VLOOKUP(A465,[2]Sheet1!$A$13:$D$744,4,FALSE)</f>
        <v>0</v>
      </c>
      <c r="Y465" s="245" t="e">
        <f>+VLOOKUP(X465,bd_lista!$A$3:$C$590,3,FALSE)</f>
        <v>#N/A</v>
      </c>
      <c r="Z465" s="304"/>
      <c r="AA465" s="305"/>
    </row>
    <row r="466" spans="1:27" customFormat="1" ht="15" hidden="1" customHeight="1">
      <c r="A466" s="32">
        <v>1208</v>
      </c>
      <c r="B466" s="452">
        <f>+A466</f>
        <v>1208</v>
      </c>
      <c r="C466" s="250" t="str">
        <f>+VLOOKUP(A466,bd_lista!$A$3:$C$590,3,FALSE)</f>
        <v>Gobierno Autónomo Municipal de Tiahuanacu</v>
      </c>
      <c r="D466" s="456" t="str">
        <f>+C466</f>
        <v>Gobierno Autónomo Municipal de Tiahuanacu</v>
      </c>
      <c r="E466" s="245" t="s">
        <v>1311</v>
      </c>
      <c r="F466" s="246">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6">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6">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6">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6">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6">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6">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6">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6">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6">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6">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6">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6">
        <f ca="1">+SUM(F466:Q466)</f>
        <v>0</v>
      </c>
      <c r="S466" s="253"/>
      <c r="T466" s="246">
        <f ca="1">+T467</f>
        <v>0</v>
      </c>
      <c r="U466" s="245">
        <f>+IF(E466="Débitos",1,2)</f>
        <v>1</v>
      </c>
      <c r="V466" s="350" t="str">
        <f>+VLOOKUP(A466,bd_lista!$A$3:$E$590,5,FALSE)</f>
        <v>Gobiernos Autonomos Municipales</v>
      </c>
      <c r="W466" s="454" t="str">
        <f>+V466</f>
        <v>Gobiernos Autonomos Municipales</v>
      </c>
      <c r="X466" s="245">
        <f>+VLOOKUP(A466,[2]Sheet1!$A$13:$D$744,4,FALSE)</f>
        <v>0</v>
      </c>
      <c r="Y466" s="245" t="e">
        <f>+VLOOKUP(X466,bd_lista!$A$3:$C$590,3,FALSE)</f>
        <v>#N/A</v>
      </c>
      <c r="Z466" s="306">
        <f>+X466</f>
        <v>0</v>
      </c>
      <c r="AA466" s="307" t="e">
        <f>+Y466</f>
        <v>#N/A</v>
      </c>
    </row>
    <row r="467" spans="1:27" customFormat="1" ht="15" hidden="1" customHeight="1">
      <c r="A467" s="32">
        <v>1208</v>
      </c>
      <c r="B467" s="453"/>
      <c r="C467" s="250" t="str">
        <f>+VLOOKUP(A467,bd_lista!$A$3:$C$590,3,FALSE)</f>
        <v>Gobierno Autónomo Municipal de Tiahuanacu</v>
      </c>
      <c r="D467" s="457"/>
      <c r="E467" s="247" t="s">
        <v>1312</v>
      </c>
      <c r="F467" s="246">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6">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6">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6">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6">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6">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6">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6">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6">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6">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6">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6">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6">
        <f ca="1">+SUM(F467:Q467)</f>
        <v>0</v>
      </c>
      <c r="S467" s="253">
        <f ca="1">+R466+R467</f>
        <v>0</v>
      </c>
      <c r="T467" s="246">
        <f ca="1">+S467</f>
        <v>0</v>
      </c>
      <c r="U467" s="245">
        <f>+IF(E467="Débitos",1,2)</f>
        <v>2</v>
      </c>
      <c r="V467" s="350" t="str">
        <f>+VLOOKUP(A467,bd_lista!$A$3:$E$590,5,FALSE)</f>
        <v>Gobiernos Autonomos Municipales</v>
      </c>
      <c r="W467" s="455"/>
      <c r="X467" s="245">
        <f>+VLOOKUP(A467,[2]Sheet1!$A$13:$D$744,4,FALSE)</f>
        <v>0</v>
      </c>
      <c r="Y467" s="245" t="e">
        <f>+VLOOKUP(X467,bd_lista!$A$3:$C$590,3,FALSE)</f>
        <v>#N/A</v>
      </c>
      <c r="Z467" s="304"/>
      <c r="AA467" s="305"/>
    </row>
    <row r="468" spans="1:27" customFormat="1" ht="15" hidden="1" customHeight="1">
      <c r="A468" s="32">
        <v>1209</v>
      </c>
      <c r="B468" s="452">
        <f>+A468</f>
        <v>1209</v>
      </c>
      <c r="C468" s="250" t="str">
        <f>+VLOOKUP(A468,bd_lista!$A$3:$C$590,3,FALSE)</f>
        <v>Gobierno Autónomo Municipal de Desaguadero</v>
      </c>
      <c r="D468" s="456" t="str">
        <f>+C468</f>
        <v>Gobierno Autónomo Municipal de Desaguadero</v>
      </c>
      <c r="E468" s="245" t="s">
        <v>1311</v>
      </c>
      <c r="F468" s="246">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6">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6">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6">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6">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6">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6">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6">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6">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6">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6">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6">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6">
        <f ca="1">+SUM(F468:Q468)</f>
        <v>0</v>
      </c>
      <c r="S468" s="253"/>
      <c r="T468" s="246">
        <f ca="1">+T469</f>
        <v>0</v>
      </c>
      <c r="U468" s="245">
        <f>+IF(E468="Débitos",1,2)</f>
        <v>1</v>
      </c>
      <c r="V468" s="350" t="str">
        <f>+VLOOKUP(A468,bd_lista!$A$3:$E$590,5,FALSE)</f>
        <v>Gobiernos Autonomos Municipales</v>
      </c>
      <c r="W468" s="454" t="str">
        <f>+V468</f>
        <v>Gobiernos Autonomos Municipales</v>
      </c>
      <c r="X468" s="245">
        <f>+VLOOKUP(A468,[2]Sheet1!$A$13:$D$744,4,FALSE)</f>
        <v>0</v>
      </c>
      <c r="Y468" s="245" t="e">
        <f>+VLOOKUP(X468,bd_lista!$A$3:$C$590,3,FALSE)</f>
        <v>#N/A</v>
      </c>
      <c r="Z468" s="306">
        <f>+X468</f>
        <v>0</v>
      </c>
      <c r="AA468" s="307" t="e">
        <f>+Y468</f>
        <v>#N/A</v>
      </c>
    </row>
    <row r="469" spans="1:27" customFormat="1" ht="15" hidden="1" customHeight="1">
      <c r="A469" s="32">
        <v>1209</v>
      </c>
      <c r="B469" s="453"/>
      <c r="C469" s="250" t="str">
        <f>+VLOOKUP(A469,bd_lista!$A$3:$C$590,3,FALSE)</f>
        <v>Gobierno Autónomo Municipal de Desaguadero</v>
      </c>
      <c r="D469" s="457"/>
      <c r="E469" s="247" t="s">
        <v>1312</v>
      </c>
      <c r="F469" s="246">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6">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6">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6">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6">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6">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6">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6">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6">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6">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6">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6">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6">
        <f ca="1">+SUM(F469:Q469)</f>
        <v>0</v>
      </c>
      <c r="S469" s="253">
        <f ca="1">+R468+R469</f>
        <v>0</v>
      </c>
      <c r="T469" s="246">
        <f ca="1">+S469</f>
        <v>0</v>
      </c>
      <c r="U469" s="245">
        <f>+IF(E469="Débitos",1,2)</f>
        <v>2</v>
      </c>
      <c r="V469" s="350" t="str">
        <f>+VLOOKUP(A469,bd_lista!$A$3:$E$590,5,FALSE)</f>
        <v>Gobiernos Autonomos Municipales</v>
      </c>
      <c r="W469" s="455"/>
      <c r="X469" s="245">
        <f>+VLOOKUP(A469,[2]Sheet1!$A$13:$D$744,4,FALSE)</f>
        <v>0</v>
      </c>
      <c r="Y469" s="245" t="e">
        <f>+VLOOKUP(X469,bd_lista!$A$3:$C$590,3,FALSE)</f>
        <v>#N/A</v>
      </c>
      <c r="Z469" s="304"/>
      <c r="AA469" s="305"/>
    </row>
    <row r="470" spans="1:27" customFormat="1" ht="15" hidden="1" customHeight="1">
      <c r="A470" s="32">
        <v>1210</v>
      </c>
      <c r="B470" s="452">
        <f>+A470</f>
        <v>1210</v>
      </c>
      <c r="C470" s="250" t="str">
        <f>+VLOOKUP(A470,bd_lista!$A$3:$C$590,3,FALSE)</f>
        <v>Gobierno Autónomo Municipal de Caranavi</v>
      </c>
      <c r="D470" s="456" t="str">
        <f>+C470</f>
        <v>Gobierno Autónomo Municipal de Caranavi</v>
      </c>
      <c r="E470" s="245" t="s">
        <v>1311</v>
      </c>
      <c r="F470" s="246">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6">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6">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6">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6">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6">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6">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6">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6">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6">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6">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6">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6">
        <f ca="1">+SUM(F470:Q470)</f>
        <v>0</v>
      </c>
      <c r="S470" s="253"/>
      <c r="T470" s="246">
        <f ca="1">+T471</f>
        <v>0</v>
      </c>
      <c r="U470" s="245">
        <f>+IF(E470="Débitos",1,2)</f>
        <v>1</v>
      </c>
      <c r="V470" s="350" t="str">
        <f>+VLOOKUP(A470,bd_lista!$A$3:$E$590,5,FALSE)</f>
        <v>Gobiernos Autonomos Municipales</v>
      </c>
      <c r="W470" s="454" t="str">
        <f>+V470</f>
        <v>Gobiernos Autonomos Municipales</v>
      </c>
      <c r="X470" s="245">
        <f>+VLOOKUP(A470,[2]Sheet1!$A$13:$D$744,4,FALSE)</f>
        <v>0</v>
      </c>
      <c r="Y470" s="245" t="e">
        <f>+VLOOKUP(X470,bd_lista!$A$3:$C$590,3,FALSE)</f>
        <v>#N/A</v>
      </c>
      <c r="Z470" s="306">
        <f>+X470</f>
        <v>0</v>
      </c>
      <c r="AA470" s="307" t="e">
        <f>+Y470</f>
        <v>#N/A</v>
      </c>
    </row>
    <row r="471" spans="1:27" customFormat="1" ht="15" hidden="1" customHeight="1">
      <c r="A471" s="32">
        <v>1210</v>
      </c>
      <c r="B471" s="453"/>
      <c r="C471" s="250" t="str">
        <f>+VLOOKUP(A471,bd_lista!$A$3:$C$590,3,FALSE)</f>
        <v>Gobierno Autónomo Municipal de Caranavi</v>
      </c>
      <c r="D471" s="457"/>
      <c r="E471" s="247" t="s">
        <v>1312</v>
      </c>
      <c r="F471" s="246">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6">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6">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6">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6">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6">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6">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6">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6">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6">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6">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6">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6">
        <f ca="1">+SUM(F471:Q471)</f>
        <v>0</v>
      </c>
      <c r="S471" s="253">
        <f ca="1">+R470+R471</f>
        <v>0</v>
      </c>
      <c r="T471" s="246">
        <f ca="1">+S471</f>
        <v>0</v>
      </c>
      <c r="U471" s="245">
        <f>+IF(E471="Débitos",1,2)</f>
        <v>2</v>
      </c>
      <c r="V471" s="350" t="str">
        <f>+VLOOKUP(A471,bd_lista!$A$3:$E$590,5,FALSE)</f>
        <v>Gobiernos Autonomos Municipales</v>
      </c>
      <c r="W471" s="455"/>
      <c r="X471" s="245">
        <f>+VLOOKUP(A471,[2]Sheet1!$A$13:$D$744,4,FALSE)</f>
        <v>0</v>
      </c>
      <c r="Y471" s="245" t="e">
        <f>+VLOOKUP(X471,bd_lista!$A$3:$C$590,3,FALSE)</f>
        <v>#N/A</v>
      </c>
      <c r="Z471" s="304"/>
      <c r="AA471" s="305"/>
    </row>
    <row r="472" spans="1:27" customFormat="1" ht="15" hidden="1" customHeight="1">
      <c r="A472" s="32">
        <v>1211</v>
      </c>
      <c r="B472" s="452">
        <f>+A472</f>
        <v>1211</v>
      </c>
      <c r="C472" s="250" t="str">
        <f>+VLOOKUP(A472,bd_lista!$A$3:$C$590,3,FALSE)</f>
        <v>Gobierno Autónomo Municipal de Sica Sica (Villa Aroma)</v>
      </c>
      <c r="D472" s="456" t="str">
        <f>+C472</f>
        <v>Gobierno Autónomo Municipal de Sica Sica (Villa Aroma)</v>
      </c>
      <c r="E472" s="245" t="s">
        <v>1311</v>
      </c>
      <c r="F472" s="246">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6">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6">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6">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6">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6">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6">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6">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6">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6">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6">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6">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6">
        <f ca="1">+SUM(F472:Q472)</f>
        <v>0</v>
      </c>
      <c r="S472" s="253"/>
      <c r="T472" s="246">
        <f ca="1">+T473</f>
        <v>0</v>
      </c>
      <c r="U472" s="245">
        <f>+IF(E472="Débitos",1,2)</f>
        <v>1</v>
      </c>
      <c r="V472" s="350" t="str">
        <f>+VLOOKUP(A472,bd_lista!$A$3:$E$590,5,FALSE)</f>
        <v>Gobiernos Autonomos Municipales</v>
      </c>
      <c r="W472" s="454" t="str">
        <f>+V472</f>
        <v>Gobiernos Autonomos Municipales</v>
      </c>
      <c r="X472" s="245">
        <f>+VLOOKUP(A472,[2]Sheet1!$A$13:$D$744,4,FALSE)</f>
        <v>0</v>
      </c>
      <c r="Y472" s="245" t="e">
        <f>+VLOOKUP(X472,bd_lista!$A$3:$C$590,3,FALSE)</f>
        <v>#N/A</v>
      </c>
      <c r="Z472" s="306">
        <f>+X472</f>
        <v>0</v>
      </c>
      <c r="AA472" s="307" t="e">
        <f>+Y472</f>
        <v>#N/A</v>
      </c>
    </row>
    <row r="473" spans="1:27" customFormat="1" ht="15" hidden="1" customHeight="1">
      <c r="A473" s="32">
        <v>1211</v>
      </c>
      <c r="B473" s="453"/>
      <c r="C473" s="250" t="str">
        <f>+VLOOKUP(A473,bd_lista!$A$3:$C$590,3,FALSE)</f>
        <v>Gobierno Autónomo Municipal de Sica Sica (Villa Aroma)</v>
      </c>
      <c r="D473" s="457"/>
      <c r="E473" s="247" t="s">
        <v>1312</v>
      </c>
      <c r="F473" s="246">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6">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6">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6">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6">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6">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6">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6">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6">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6">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6">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6">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6">
        <f ca="1">+SUM(F473:Q473)</f>
        <v>0</v>
      </c>
      <c r="S473" s="253">
        <f ca="1">+R472+R473</f>
        <v>0</v>
      </c>
      <c r="T473" s="246">
        <f ca="1">+S473</f>
        <v>0</v>
      </c>
      <c r="U473" s="245">
        <f>+IF(E473="Débitos",1,2)</f>
        <v>2</v>
      </c>
      <c r="V473" s="350" t="str">
        <f>+VLOOKUP(A473,bd_lista!$A$3:$E$590,5,FALSE)</f>
        <v>Gobiernos Autonomos Municipales</v>
      </c>
      <c r="W473" s="455"/>
      <c r="X473" s="245">
        <f>+VLOOKUP(A473,[2]Sheet1!$A$13:$D$744,4,FALSE)</f>
        <v>0</v>
      </c>
      <c r="Y473" s="245" t="e">
        <f>+VLOOKUP(X473,bd_lista!$A$3:$C$590,3,FALSE)</f>
        <v>#N/A</v>
      </c>
      <c r="Z473" s="304"/>
      <c r="AA473" s="305"/>
    </row>
    <row r="474" spans="1:27" customFormat="1" ht="27" hidden="1" customHeight="1">
      <c r="A474" s="32">
        <v>1212</v>
      </c>
      <c r="B474" s="452">
        <f>+A474</f>
        <v>1212</v>
      </c>
      <c r="C474" s="250" t="str">
        <f>+VLOOKUP(A474,bd_lista!$A$3:$C$590,3,FALSE)</f>
        <v>Gobierno Autónomo Municipal de Umala</v>
      </c>
      <c r="D474" s="456" t="str">
        <f>+C474</f>
        <v>Gobierno Autónomo Municipal de Umala</v>
      </c>
      <c r="E474" s="245" t="s">
        <v>1311</v>
      </c>
      <c r="F474" s="246">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6">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6">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6">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6">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6">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6">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6">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6">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6">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6">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6">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6">
        <f ca="1">+SUM(F474:Q474)</f>
        <v>0</v>
      </c>
      <c r="S474" s="253"/>
      <c r="T474" s="246">
        <f ca="1">+T475</f>
        <v>0</v>
      </c>
      <c r="U474" s="245">
        <f>+IF(E474="Débitos",1,2)</f>
        <v>1</v>
      </c>
      <c r="V474" s="350" t="str">
        <f>+VLOOKUP(A474,bd_lista!$A$3:$E$590,5,FALSE)</f>
        <v>Gobiernos Autonomos Municipales</v>
      </c>
      <c r="W474" s="454" t="str">
        <f>+V474</f>
        <v>Gobiernos Autonomos Municipales</v>
      </c>
      <c r="X474" s="245">
        <f>+VLOOKUP(A474,[2]Sheet1!$A$13:$D$744,4,FALSE)</f>
        <v>0</v>
      </c>
      <c r="Y474" s="245" t="e">
        <f>+VLOOKUP(X474,bd_lista!$A$3:$C$590,3,FALSE)</f>
        <v>#N/A</v>
      </c>
      <c r="Z474" s="306">
        <f>+X474</f>
        <v>0</v>
      </c>
      <c r="AA474" s="307" t="e">
        <f>+Y474</f>
        <v>#N/A</v>
      </c>
    </row>
    <row r="475" spans="1:27" customFormat="1" ht="27" hidden="1" customHeight="1">
      <c r="A475" s="32">
        <v>1212</v>
      </c>
      <c r="B475" s="453"/>
      <c r="C475" s="250" t="str">
        <f>+VLOOKUP(A475,bd_lista!$A$3:$C$590,3,FALSE)</f>
        <v>Gobierno Autónomo Municipal de Umala</v>
      </c>
      <c r="D475" s="457"/>
      <c r="E475" s="247" t="s">
        <v>1312</v>
      </c>
      <c r="F475" s="246">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6">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6">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6">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6">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6">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6">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6">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6">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6">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6">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6">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6">
        <f ca="1">+SUM(F475:Q475)</f>
        <v>0</v>
      </c>
      <c r="S475" s="253">
        <f ca="1">+R474+R475</f>
        <v>0</v>
      </c>
      <c r="T475" s="246">
        <f ca="1">+S475</f>
        <v>0</v>
      </c>
      <c r="U475" s="245">
        <f>+IF(E475="Débitos",1,2)</f>
        <v>2</v>
      </c>
      <c r="V475" s="350" t="str">
        <f>+VLOOKUP(A475,bd_lista!$A$3:$E$590,5,FALSE)</f>
        <v>Gobiernos Autonomos Municipales</v>
      </c>
      <c r="W475" s="455"/>
      <c r="X475" s="245">
        <f>+VLOOKUP(A475,[2]Sheet1!$A$13:$D$744,4,FALSE)</f>
        <v>0</v>
      </c>
      <c r="Y475" s="245" t="e">
        <f>+VLOOKUP(X475,bd_lista!$A$3:$C$590,3,FALSE)</f>
        <v>#N/A</v>
      </c>
      <c r="Z475" s="304"/>
      <c r="AA475" s="305"/>
    </row>
    <row r="476" spans="1:27" customFormat="1" ht="15" hidden="1" customHeight="1">
      <c r="A476" s="32">
        <v>1213</v>
      </c>
      <c r="B476" s="452">
        <f>+A476</f>
        <v>1213</v>
      </c>
      <c r="C476" s="250" t="str">
        <f>+VLOOKUP(A476,bd_lista!$A$3:$C$590,3,FALSE)</f>
        <v>Gobierno Autónomo Municipal de Ayo Ayo</v>
      </c>
      <c r="D476" s="456" t="str">
        <f>+C476</f>
        <v>Gobierno Autónomo Municipal de Ayo Ayo</v>
      </c>
      <c r="E476" s="245" t="s">
        <v>1311</v>
      </c>
      <c r="F476" s="246">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6">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6">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6">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6">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6">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6">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6">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6">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6">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6">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6">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6">
        <f ca="1">+SUM(F476:Q476)</f>
        <v>0</v>
      </c>
      <c r="S476" s="253"/>
      <c r="T476" s="246">
        <f ca="1">+T477</f>
        <v>0</v>
      </c>
      <c r="U476" s="245">
        <f>+IF(E476="Débitos",1,2)</f>
        <v>1</v>
      </c>
      <c r="V476" s="350" t="str">
        <f>+VLOOKUP(A476,bd_lista!$A$3:$E$590,5,FALSE)</f>
        <v>Gobiernos Autonomos Municipales</v>
      </c>
      <c r="W476" s="454" t="str">
        <f>+V476</f>
        <v>Gobiernos Autonomos Municipales</v>
      </c>
      <c r="X476" s="245">
        <f>+VLOOKUP(A476,[2]Sheet1!$A$13:$D$744,4,FALSE)</f>
        <v>0</v>
      </c>
      <c r="Y476" s="245" t="e">
        <f>+VLOOKUP(X476,bd_lista!$A$3:$C$590,3,FALSE)</f>
        <v>#N/A</v>
      </c>
      <c r="Z476" s="306">
        <f>+X476</f>
        <v>0</v>
      </c>
      <c r="AA476" s="307" t="e">
        <f>+Y476</f>
        <v>#N/A</v>
      </c>
    </row>
    <row r="477" spans="1:27" customFormat="1" ht="15" hidden="1" customHeight="1">
      <c r="A477" s="32">
        <v>1213</v>
      </c>
      <c r="B477" s="453"/>
      <c r="C477" s="250" t="str">
        <f>+VLOOKUP(A477,bd_lista!$A$3:$C$590,3,FALSE)</f>
        <v>Gobierno Autónomo Municipal de Ayo Ayo</v>
      </c>
      <c r="D477" s="457"/>
      <c r="E477" s="247" t="s">
        <v>1312</v>
      </c>
      <c r="F477" s="246">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6">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6">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6">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6">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6">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6">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6">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6">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6">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6">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6">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6">
        <f ca="1">+SUM(F477:Q477)</f>
        <v>0</v>
      </c>
      <c r="S477" s="253">
        <f ca="1">+R476+R477</f>
        <v>0</v>
      </c>
      <c r="T477" s="246">
        <f ca="1">+S477</f>
        <v>0</v>
      </c>
      <c r="U477" s="245">
        <f>+IF(E477="Débitos",1,2)</f>
        <v>2</v>
      </c>
      <c r="V477" s="350" t="str">
        <f>+VLOOKUP(A477,bd_lista!$A$3:$E$590,5,FALSE)</f>
        <v>Gobiernos Autonomos Municipales</v>
      </c>
      <c r="W477" s="455"/>
      <c r="X477" s="245">
        <f>+VLOOKUP(A477,[2]Sheet1!$A$13:$D$744,4,FALSE)</f>
        <v>0</v>
      </c>
      <c r="Y477" s="245" t="e">
        <f>+VLOOKUP(X477,bd_lista!$A$3:$C$590,3,FALSE)</f>
        <v>#N/A</v>
      </c>
      <c r="Z477" s="304"/>
      <c r="AA477" s="305"/>
    </row>
    <row r="478" spans="1:27" customFormat="1" ht="15" hidden="1" customHeight="1">
      <c r="A478" s="32">
        <v>1214</v>
      </c>
      <c r="B478" s="452">
        <f>+A478</f>
        <v>1214</v>
      </c>
      <c r="C478" s="250" t="str">
        <f>+VLOOKUP(A478,bd_lista!$A$3:$C$590,3,FALSE)</f>
        <v>Gobierno Autónomo Municipal de Calamarca</v>
      </c>
      <c r="D478" s="456" t="str">
        <f>+C478</f>
        <v>Gobierno Autónomo Municipal de Calamarca</v>
      </c>
      <c r="E478" s="245" t="s">
        <v>1311</v>
      </c>
      <c r="F478" s="246">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6">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6">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6">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6">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6">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6">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6">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6">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6">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6">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6">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6">
        <f ca="1">+SUM(F478:Q478)</f>
        <v>0</v>
      </c>
      <c r="S478" s="253"/>
      <c r="T478" s="246">
        <f ca="1">+T479</f>
        <v>0</v>
      </c>
      <c r="U478" s="245">
        <f>+IF(E478="Débitos",1,2)</f>
        <v>1</v>
      </c>
      <c r="V478" s="350" t="str">
        <f>+VLOOKUP(A478,bd_lista!$A$3:$E$590,5,FALSE)</f>
        <v>Gobiernos Autonomos Municipales</v>
      </c>
      <c r="W478" s="454" t="str">
        <f>+V478</f>
        <v>Gobiernos Autonomos Municipales</v>
      </c>
      <c r="X478" s="245">
        <f>+VLOOKUP(A478,[2]Sheet1!$A$13:$D$744,4,FALSE)</f>
        <v>0</v>
      </c>
      <c r="Y478" s="245" t="e">
        <f>+VLOOKUP(X478,bd_lista!$A$3:$C$590,3,FALSE)</f>
        <v>#N/A</v>
      </c>
      <c r="Z478" s="306">
        <f>+X478</f>
        <v>0</v>
      </c>
      <c r="AA478" s="307" t="e">
        <f>+Y478</f>
        <v>#N/A</v>
      </c>
    </row>
    <row r="479" spans="1:27" customFormat="1" ht="15" hidden="1" customHeight="1">
      <c r="A479" s="32">
        <v>1214</v>
      </c>
      <c r="B479" s="453"/>
      <c r="C479" s="250" t="str">
        <f>+VLOOKUP(A479,bd_lista!$A$3:$C$590,3,FALSE)</f>
        <v>Gobierno Autónomo Municipal de Calamarca</v>
      </c>
      <c r="D479" s="457"/>
      <c r="E479" s="247" t="s">
        <v>1312</v>
      </c>
      <c r="F479" s="246">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6">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6">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6">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6">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6">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6">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6">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6">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6">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6">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6">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6">
        <f ca="1">+SUM(F479:Q479)</f>
        <v>0</v>
      </c>
      <c r="S479" s="253">
        <f ca="1">+R478+R479</f>
        <v>0</v>
      </c>
      <c r="T479" s="246">
        <f ca="1">+S479</f>
        <v>0</v>
      </c>
      <c r="U479" s="245">
        <f>+IF(E479="Débitos",1,2)</f>
        <v>2</v>
      </c>
      <c r="V479" s="350" t="str">
        <f>+VLOOKUP(A479,bd_lista!$A$3:$E$590,5,FALSE)</f>
        <v>Gobiernos Autonomos Municipales</v>
      </c>
      <c r="W479" s="455"/>
      <c r="X479" s="245">
        <f>+VLOOKUP(A479,[2]Sheet1!$A$13:$D$744,4,FALSE)</f>
        <v>0</v>
      </c>
      <c r="Y479" s="245" t="e">
        <f>+VLOOKUP(X479,bd_lista!$A$3:$C$590,3,FALSE)</f>
        <v>#N/A</v>
      </c>
      <c r="Z479" s="304"/>
      <c r="AA479" s="305"/>
    </row>
    <row r="480" spans="1:27" customFormat="1" ht="15" hidden="1" customHeight="1">
      <c r="A480" s="32">
        <v>1215</v>
      </c>
      <c r="B480" s="452">
        <f>+A480</f>
        <v>1215</v>
      </c>
      <c r="C480" s="250" t="str">
        <f>+VLOOKUP(A480,bd_lista!$A$3:$C$590,3,FALSE)</f>
        <v>Gobierno Autónomo Municipal de Patacamaya</v>
      </c>
      <c r="D480" s="456" t="str">
        <f>+C480</f>
        <v>Gobierno Autónomo Municipal de Patacamaya</v>
      </c>
      <c r="E480" s="245" t="s">
        <v>1311</v>
      </c>
      <c r="F480" s="246">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6">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6">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6">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6">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6">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6">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6">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6">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6">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6">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6">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6">
        <f ca="1">+SUM(F480:Q480)</f>
        <v>0</v>
      </c>
      <c r="S480" s="253"/>
      <c r="T480" s="246">
        <f ca="1">+T481</f>
        <v>0</v>
      </c>
      <c r="U480" s="245">
        <f>+IF(E480="Débitos",1,2)</f>
        <v>1</v>
      </c>
      <c r="V480" s="350" t="str">
        <f>+VLOOKUP(A480,bd_lista!$A$3:$E$590,5,FALSE)</f>
        <v>Gobiernos Autonomos Municipales</v>
      </c>
      <c r="W480" s="454" t="str">
        <f>+V480</f>
        <v>Gobiernos Autonomos Municipales</v>
      </c>
      <c r="X480" s="245">
        <f>+VLOOKUP(A480,[2]Sheet1!$A$13:$D$744,4,FALSE)</f>
        <v>0</v>
      </c>
      <c r="Y480" s="245" t="e">
        <f>+VLOOKUP(X480,bd_lista!$A$3:$C$590,3,FALSE)</f>
        <v>#N/A</v>
      </c>
      <c r="Z480" s="306">
        <f>+X480</f>
        <v>0</v>
      </c>
      <c r="AA480" s="307" t="e">
        <f>+Y480</f>
        <v>#N/A</v>
      </c>
    </row>
    <row r="481" spans="1:27" customFormat="1" ht="15" hidden="1" customHeight="1">
      <c r="A481" s="32">
        <v>1215</v>
      </c>
      <c r="B481" s="453"/>
      <c r="C481" s="250" t="str">
        <f>+VLOOKUP(A481,bd_lista!$A$3:$C$590,3,FALSE)</f>
        <v>Gobierno Autónomo Municipal de Patacamaya</v>
      </c>
      <c r="D481" s="457"/>
      <c r="E481" s="247" t="s">
        <v>1312</v>
      </c>
      <c r="F481" s="246">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6">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6">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6">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6">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6">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6">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6">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6">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6">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6">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6">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6">
        <f ca="1">+SUM(F481:Q481)</f>
        <v>0</v>
      </c>
      <c r="S481" s="253">
        <f ca="1">+R480+R481</f>
        <v>0</v>
      </c>
      <c r="T481" s="246">
        <f ca="1">+S481</f>
        <v>0</v>
      </c>
      <c r="U481" s="245">
        <f>+IF(E481="Débitos",1,2)</f>
        <v>2</v>
      </c>
      <c r="V481" s="350" t="str">
        <f>+VLOOKUP(A481,bd_lista!$A$3:$E$590,5,FALSE)</f>
        <v>Gobiernos Autonomos Municipales</v>
      </c>
      <c r="W481" s="455"/>
      <c r="X481" s="245">
        <f>+VLOOKUP(A481,[2]Sheet1!$A$13:$D$744,4,FALSE)</f>
        <v>0</v>
      </c>
      <c r="Y481" s="245" t="e">
        <f>+VLOOKUP(X481,bd_lista!$A$3:$C$590,3,FALSE)</f>
        <v>#N/A</v>
      </c>
      <c r="Z481" s="304"/>
      <c r="AA481" s="305"/>
    </row>
    <row r="482" spans="1:27" customFormat="1" ht="15" hidden="1" customHeight="1">
      <c r="A482" s="32">
        <v>1216</v>
      </c>
      <c r="B482" s="452">
        <f>+A482</f>
        <v>1216</v>
      </c>
      <c r="C482" s="250" t="str">
        <f>+VLOOKUP(A482,bd_lista!$A$3:$C$590,3,FALSE)</f>
        <v>Gobierno Autónomo Municipal de Colquencha</v>
      </c>
      <c r="D482" s="456" t="str">
        <f>+C482</f>
        <v>Gobierno Autónomo Municipal de Colquencha</v>
      </c>
      <c r="E482" s="245" t="s">
        <v>1311</v>
      </c>
      <c r="F482" s="246">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6">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6">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6">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6">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6">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6">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6">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6">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6">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6">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6">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6">
        <f ca="1">+SUM(F482:Q482)</f>
        <v>0</v>
      </c>
      <c r="S482" s="253"/>
      <c r="T482" s="246">
        <f ca="1">+T483</f>
        <v>0</v>
      </c>
      <c r="U482" s="245">
        <f>+IF(E482="Débitos",1,2)</f>
        <v>1</v>
      </c>
      <c r="V482" s="350" t="str">
        <f>+VLOOKUP(A482,bd_lista!$A$3:$E$590,5,FALSE)</f>
        <v>Gobiernos Autonomos Municipales</v>
      </c>
      <c r="W482" s="454" t="str">
        <f>+V482</f>
        <v>Gobiernos Autonomos Municipales</v>
      </c>
      <c r="X482" s="245">
        <f>+VLOOKUP(A482,[2]Sheet1!$A$13:$D$744,4,FALSE)</f>
        <v>0</v>
      </c>
      <c r="Y482" s="245" t="e">
        <f>+VLOOKUP(X482,bd_lista!$A$3:$C$590,3,FALSE)</f>
        <v>#N/A</v>
      </c>
      <c r="Z482" s="306">
        <f>+X482</f>
        <v>0</v>
      </c>
      <c r="AA482" s="307" t="e">
        <f>+Y482</f>
        <v>#N/A</v>
      </c>
    </row>
    <row r="483" spans="1:27" customFormat="1" ht="15" hidden="1" customHeight="1">
      <c r="A483" s="32">
        <v>1216</v>
      </c>
      <c r="B483" s="453"/>
      <c r="C483" s="250" t="str">
        <f>+VLOOKUP(A483,bd_lista!$A$3:$C$590,3,FALSE)</f>
        <v>Gobierno Autónomo Municipal de Colquencha</v>
      </c>
      <c r="D483" s="457"/>
      <c r="E483" s="247" t="s">
        <v>1312</v>
      </c>
      <c r="F483" s="246">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6">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6">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6">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6">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6">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6">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6">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6">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6">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6">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6">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6">
        <f ca="1">+SUM(F483:Q483)</f>
        <v>0</v>
      </c>
      <c r="S483" s="253">
        <f ca="1">+R482+R483</f>
        <v>0</v>
      </c>
      <c r="T483" s="246">
        <f ca="1">+S483</f>
        <v>0</v>
      </c>
      <c r="U483" s="245">
        <f>+IF(E483="Débitos",1,2)</f>
        <v>2</v>
      </c>
      <c r="V483" s="350" t="str">
        <f>+VLOOKUP(A483,bd_lista!$A$3:$E$590,5,FALSE)</f>
        <v>Gobiernos Autonomos Municipales</v>
      </c>
      <c r="W483" s="455"/>
      <c r="X483" s="245">
        <f>+VLOOKUP(A483,[2]Sheet1!$A$13:$D$744,4,FALSE)</f>
        <v>0</v>
      </c>
      <c r="Y483" s="245" t="e">
        <f>+VLOOKUP(X483,bd_lista!$A$3:$C$590,3,FALSE)</f>
        <v>#N/A</v>
      </c>
      <c r="Z483" s="304"/>
      <c r="AA483" s="305"/>
    </row>
    <row r="484" spans="1:27" customFormat="1" ht="15" hidden="1" customHeight="1">
      <c r="A484" s="32">
        <v>1217</v>
      </c>
      <c r="B484" s="452">
        <f>+A484</f>
        <v>1217</v>
      </c>
      <c r="C484" s="250" t="str">
        <f>+VLOOKUP(A484,bd_lista!$A$3:$C$590,3,FALSE)</f>
        <v>Gobierno Autónomo Municipal de Collana</v>
      </c>
      <c r="D484" s="456" t="str">
        <f>+C484</f>
        <v>Gobierno Autónomo Municipal de Collana</v>
      </c>
      <c r="E484" s="245" t="s">
        <v>1311</v>
      </c>
      <c r="F484" s="246">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6">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6">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6">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6">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6">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6">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6">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6">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6">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6">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6">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6">
        <f ca="1">+SUM(F484:Q484)</f>
        <v>0</v>
      </c>
      <c r="S484" s="253"/>
      <c r="T484" s="246">
        <f ca="1">+T485</f>
        <v>0</v>
      </c>
      <c r="U484" s="245">
        <f>+IF(E484="Débitos",1,2)</f>
        <v>1</v>
      </c>
      <c r="V484" s="350" t="str">
        <f>+VLOOKUP(A484,bd_lista!$A$3:$E$590,5,FALSE)</f>
        <v>Gobiernos Autonomos Municipales</v>
      </c>
      <c r="W484" s="454" t="str">
        <f>+V484</f>
        <v>Gobiernos Autonomos Municipales</v>
      </c>
      <c r="X484" s="245">
        <f>+VLOOKUP(A484,[2]Sheet1!$A$13:$D$744,4,FALSE)</f>
        <v>0</v>
      </c>
      <c r="Y484" s="245" t="e">
        <f>+VLOOKUP(X484,bd_lista!$A$3:$C$590,3,FALSE)</f>
        <v>#N/A</v>
      </c>
      <c r="Z484" s="306">
        <f>+X484</f>
        <v>0</v>
      </c>
      <c r="AA484" s="307" t="e">
        <f>+Y484</f>
        <v>#N/A</v>
      </c>
    </row>
    <row r="485" spans="1:27" customFormat="1" ht="15" hidden="1" customHeight="1">
      <c r="A485" s="32">
        <v>1217</v>
      </c>
      <c r="B485" s="453"/>
      <c r="C485" s="250" t="str">
        <f>+VLOOKUP(A485,bd_lista!$A$3:$C$590,3,FALSE)</f>
        <v>Gobierno Autónomo Municipal de Collana</v>
      </c>
      <c r="D485" s="457"/>
      <c r="E485" s="247" t="s">
        <v>1312</v>
      </c>
      <c r="F485" s="246">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6">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6">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6">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6">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6">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6">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6">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6">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6">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6">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6">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6">
        <f ca="1">+SUM(F485:Q485)</f>
        <v>0</v>
      </c>
      <c r="S485" s="253">
        <f ca="1">+R484+R485</f>
        <v>0</v>
      </c>
      <c r="T485" s="246">
        <f ca="1">+S485</f>
        <v>0</v>
      </c>
      <c r="U485" s="245">
        <f>+IF(E485="Débitos",1,2)</f>
        <v>2</v>
      </c>
      <c r="V485" s="350" t="str">
        <f>+VLOOKUP(A485,bd_lista!$A$3:$E$590,5,FALSE)</f>
        <v>Gobiernos Autonomos Municipales</v>
      </c>
      <c r="W485" s="455"/>
      <c r="X485" s="245">
        <f>+VLOOKUP(A485,[2]Sheet1!$A$13:$D$744,4,FALSE)</f>
        <v>0</v>
      </c>
      <c r="Y485" s="245" t="e">
        <f>+VLOOKUP(X485,bd_lista!$A$3:$C$590,3,FALSE)</f>
        <v>#N/A</v>
      </c>
      <c r="Z485" s="304"/>
      <c r="AA485" s="305"/>
    </row>
    <row r="486" spans="1:27" customFormat="1" ht="15" hidden="1" customHeight="1">
      <c r="A486" s="32">
        <v>1218</v>
      </c>
      <c r="B486" s="452">
        <f>+A486</f>
        <v>1218</v>
      </c>
      <c r="C486" s="250" t="str">
        <f>+VLOOKUP(A486,bd_lista!$A$3:$C$590,3,FALSE)</f>
        <v>Gobierno Autónomo Municipal de Inquisivi</v>
      </c>
      <c r="D486" s="456" t="str">
        <f>+C486</f>
        <v>Gobierno Autónomo Municipal de Inquisivi</v>
      </c>
      <c r="E486" s="245" t="s">
        <v>1311</v>
      </c>
      <c r="F486" s="246">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6">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6">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6">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6">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6">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6">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6">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6">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6">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6">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6">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6">
        <f ca="1">+SUM(F486:Q486)</f>
        <v>0</v>
      </c>
      <c r="S486" s="253"/>
      <c r="T486" s="246">
        <f ca="1">+T487</f>
        <v>0</v>
      </c>
      <c r="U486" s="245">
        <f>+IF(E486="Débitos",1,2)</f>
        <v>1</v>
      </c>
      <c r="V486" s="350" t="str">
        <f>+VLOOKUP(A486,bd_lista!$A$3:$E$590,5,FALSE)</f>
        <v>Gobiernos Autonomos Municipales</v>
      </c>
      <c r="W486" s="454" t="str">
        <f>+V486</f>
        <v>Gobiernos Autonomos Municipales</v>
      </c>
      <c r="X486" s="245">
        <f>+VLOOKUP(A486,[2]Sheet1!$A$13:$D$744,4,FALSE)</f>
        <v>0</v>
      </c>
      <c r="Y486" s="245" t="e">
        <f>+VLOOKUP(X486,bd_lista!$A$3:$C$590,3,FALSE)</f>
        <v>#N/A</v>
      </c>
      <c r="Z486" s="306">
        <f>+X486</f>
        <v>0</v>
      </c>
      <c r="AA486" s="307" t="e">
        <f>+Y486</f>
        <v>#N/A</v>
      </c>
    </row>
    <row r="487" spans="1:27" customFormat="1" ht="15" hidden="1" customHeight="1">
      <c r="A487" s="32">
        <v>1218</v>
      </c>
      <c r="B487" s="453"/>
      <c r="C487" s="250" t="str">
        <f>+VLOOKUP(A487,bd_lista!$A$3:$C$590,3,FALSE)</f>
        <v>Gobierno Autónomo Municipal de Inquisivi</v>
      </c>
      <c r="D487" s="457"/>
      <c r="E487" s="247" t="s">
        <v>1312</v>
      </c>
      <c r="F487" s="246">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6">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6">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6">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6">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6">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6">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6">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6">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6">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6">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6">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6">
        <f ca="1">+SUM(F487:Q487)</f>
        <v>0</v>
      </c>
      <c r="S487" s="253">
        <f ca="1">+R486+R487</f>
        <v>0</v>
      </c>
      <c r="T487" s="246">
        <f ca="1">+S487</f>
        <v>0</v>
      </c>
      <c r="U487" s="245">
        <f>+IF(E487="Débitos",1,2)</f>
        <v>2</v>
      </c>
      <c r="V487" s="350" t="str">
        <f>+VLOOKUP(A487,bd_lista!$A$3:$E$590,5,FALSE)</f>
        <v>Gobiernos Autonomos Municipales</v>
      </c>
      <c r="W487" s="455"/>
      <c r="X487" s="245">
        <f>+VLOOKUP(A487,[2]Sheet1!$A$13:$D$744,4,FALSE)</f>
        <v>0</v>
      </c>
      <c r="Y487" s="245" t="e">
        <f>+VLOOKUP(X487,bd_lista!$A$3:$C$590,3,FALSE)</f>
        <v>#N/A</v>
      </c>
      <c r="Z487" s="304"/>
      <c r="AA487" s="305"/>
    </row>
    <row r="488" spans="1:27" customFormat="1" ht="27" hidden="1" customHeight="1">
      <c r="A488" s="32">
        <v>1219</v>
      </c>
      <c r="B488" s="452">
        <f>+A488</f>
        <v>1219</v>
      </c>
      <c r="C488" s="250" t="str">
        <f>+VLOOKUP(A488,bd_lista!$A$3:$C$590,3,FALSE)</f>
        <v>Gobierno Autónomo Municipal de Quime</v>
      </c>
      <c r="D488" s="456" t="str">
        <f>+C488</f>
        <v>Gobierno Autónomo Municipal de Quime</v>
      </c>
      <c r="E488" s="245" t="s">
        <v>1311</v>
      </c>
      <c r="F488" s="246">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6">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6">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6">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6">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6">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6">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6">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6">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6">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6">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6">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6">
        <f ca="1">+SUM(F488:Q488)</f>
        <v>0</v>
      </c>
      <c r="S488" s="253"/>
      <c r="T488" s="246">
        <f ca="1">+T489</f>
        <v>0</v>
      </c>
      <c r="U488" s="245">
        <f>+IF(E488="Débitos",1,2)</f>
        <v>1</v>
      </c>
      <c r="V488" s="350" t="str">
        <f>+VLOOKUP(A488,bd_lista!$A$3:$E$590,5,FALSE)</f>
        <v>Gobiernos Autonomos Municipales</v>
      </c>
      <c r="W488" s="454" t="str">
        <f>+V488</f>
        <v>Gobiernos Autonomos Municipales</v>
      </c>
      <c r="X488" s="245">
        <f>+VLOOKUP(A488,[2]Sheet1!$A$13:$D$744,4,FALSE)</f>
        <v>0</v>
      </c>
      <c r="Y488" s="245" t="e">
        <f>+VLOOKUP(X488,bd_lista!$A$3:$C$590,3,FALSE)</f>
        <v>#N/A</v>
      </c>
      <c r="Z488" s="306">
        <f>+X488</f>
        <v>0</v>
      </c>
      <c r="AA488" s="307" t="e">
        <f>+Y488</f>
        <v>#N/A</v>
      </c>
    </row>
    <row r="489" spans="1:27" customFormat="1" ht="27" hidden="1" customHeight="1">
      <c r="A489" s="32">
        <v>1219</v>
      </c>
      <c r="B489" s="453"/>
      <c r="C489" s="250" t="str">
        <f>+VLOOKUP(A489,bd_lista!$A$3:$C$590,3,FALSE)</f>
        <v>Gobierno Autónomo Municipal de Quime</v>
      </c>
      <c r="D489" s="457"/>
      <c r="E489" s="247" t="s">
        <v>1312</v>
      </c>
      <c r="F489" s="246">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6">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6">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6">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6">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6">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6">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6">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6">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6">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6">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6">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6">
        <f ca="1">+SUM(F489:Q489)</f>
        <v>0</v>
      </c>
      <c r="S489" s="253">
        <f ca="1">+R488+R489</f>
        <v>0</v>
      </c>
      <c r="T489" s="246">
        <f ca="1">+S489</f>
        <v>0</v>
      </c>
      <c r="U489" s="245">
        <f>+IF(E489="Débitos",1,2)</f>
        <v>2</v>
      </c>
      <c r="V489" s="350" t="str">
        <f>+VLOOKUP(A489,bd_lista!$A$3:$E$590,5,FALSE)</f>
        <v>Gobiernos Autonomos Municipales</v>
      </c>
      <c r="W489" s="455"/>
      <c r="X489" s="245">
        <f>+VLOOKUP(A489,[2]Sheet1!$A$13:$D$744,4,FALSE)</f>
        <v>0</v>
      </c>
      <c r="Y489" s="245" t="e">
        <f>+VLOOKUP(X489,bd_lista!$A$3:$C$590,3,FALSE)</f>
        <v>#N/A</v>
      </c>
      <c r="Z489" s="304"/>
      <c r="AA489" s="305"/>
    </row>
    <row r="490" spans="1:27" customFormat="1" ht="15" hidden="1" customHeight="1">
      <c r="A490" s="32">
        <v>1220</v>
      </c>
      <c r="B490" s="452">
        <f>+A490</f>
        <v>1220</v>
      </c>
      <c r="C490" s="250" t="str">
        <f>+VLOOKUP(A490,bd_lista!$A$3:$C$590,3,FALSE)</f>
        <v>Gobierno Autónomo Municipal de Cajuata</v>
      </c>
      <c r="D490" s="456" t="str">
        <f>+C490</f>
        <v>Gobierno Autónomo Municipal de Cajuata</v>
      </c>
      <c r="E490" s="245" t="s">
        <v>1311</v>
      </c>
      <c r="F490" s="246">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6">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6">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6">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6">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6">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6">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6">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6">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6">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6">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6">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6">
        <f ca="1">+SUM(F490:Q490)</f>
        <v>0</v>
      </c>
      <c r="S490" s="253"/>
      <c r="T490" s="246">
        <f ca="1">+T491</f>
        <v>0</v>
      </c>
      <c r="U490" s="245">
        <f>+IF(E490="Débitos",1,2)</f>
        <v>1</v>
      </c>
      <c r="V490" s="350" t="str">
        <f>+VLOOKUP(A490,bd_lista!$A$3:$E$590,5,FALSE)</f>
        <v>Gobiernos Autonomos Municipales</v>
      </c>
      <c r="W490" s="454" t="str">
        <f>+V490</f>
        <v>Gobiernos Autonomos Municipales</v>
      </c>
      <c r="X490" s="245">
        <f>+VLOOKUP(A490,[2]Sheet1!$A$13:$D$744,4,FALSE)</f>
        <v>0</v>
      </c>
      <c r="Y490" s="245" t="e">
        <f>+VLOOKUP(X490,bd_lista!$A$3:$C$590,3,FALSE)</f>
        <v>#N/A</v>
      </c>
      <c r="Z490" s="306">
        <f>+X490</f>
        <v>0</v>
      </c>
      <c r="AA490" s="307" t="e">
        <f>+Y490</f>
        <v>#N/A</v>
      </c>
    </row>
    <row r="491" spans="1:27" customFormat="1" ht="15" hidden="1" customHeight="1">
      <c r="A491" s="32">
        <v>1220</v>
      </c>
      <c r="B491" s="453"/>
      <c r="C491" s="250" t="str">
        <f>+VLOOKUP(A491,bd_lista!$A$3:$C$590,3,FALSE)</f>
        <v>Gobierno Autónomo Municipal de Cajuata</v>
      </c>
      <c r="D491" s="457"/>
      <c r="E491" s="247" t="s">
        <v>1312</v>
      </c>
      <c r="F491" s="246">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6">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6">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6">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6">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6">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6">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6">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6">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6">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6">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6">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6">
        <f ca="1">+SUM(F491:Q491)</f>
        <v>0</v>
      </c>
      <c r="S491" s="253">
        <f ca="1">+R490+R491</f>
        <v>0</v>
      </c>
      <c r="T491" s="246">
        <f ca="1">+S491</f>
        <v>0</v>
      </c>
      <c r="U491" s="245">
        <f>+IF(E491="Débitos",1,2)</f>
        <v>2</v>
      </c>
      <c r="V491" s="350" t="str">
        <f>+VLOOKUP(A491,bd_lista!$A$3:$E$590,5,FALSE)</f>
        <v>Gobiernos Autonomos Municipales</v>
      </c>
      <c r="W491" s="455"/>
      <c r="X491" s="245">
        <f>+VLOOKUP(A491,[2]Sheet1!$A$13:$D$744,4,FALSE)</f>
        <v>0</v>
      </c>
      <c r="Y491" s="245" t="e">
        <f>+VLOOKUP(X491,bd_lista!$A$3:$C$590,3,FALSE)</f>
        <v>#N/A</v>
      </c>
      <c r="Z491" s="304"/>
      <c r="AA491" s="305"/>
    </row>
    <row r="492" spans="1:27" customFormat="1" ht="15" hidden="1" customHeight="1">
      <c r="A492" s="32">
        <v>1221</v>
      </c>
      <c r="B492" s="452">
        <f>+A492</f>
        <v>1221</v>
      </c>
      <c r="C492" s="250" t="str">
        <f>+VLOOKUP(A492,bd_lista!$A$3:$C$590,3,FALSE)</f>
        <v>Gobierno Autónomo Municipal de Colquiri</v>
      </c>
      <c r="D492" s="456" t="str">
        <f>+C492</f>
        <v>Gobierno Autónomo Municipal de Colquiri</v>
      </c>
      <c r="E492" s="245" t="s">
        <v>1311</v>
      </c>
      <c r="F492" s="246">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6">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6">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6">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6">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6">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6">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6">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6">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6">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6">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6">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6">
        <f ca="1">+SUM(F492:Q492)</f>
        <v>0</v>
      </c>
      <c r="S492" s="253"/>
      <c r="T492" s="246">
        <f ca="1">+T493</f>
        <v>0</v>
      </c>
      <c r="U492" s="245">
        <f>+IF(E492="Débitos",1,2)</f>
        <v>1</v>
      </c>
      <c r="V492" s="350" t="str">
        <f>+VLOOKUP(A492,bd_lista!$A$3:$E$590,5,FALSE)</f>
        <v>Gobiernos Autonomos Municipales</v>
      </c>
      <c r="W492" s="454" t="str">
        <f>+V492</f>
        <v>Gobiernos Autonomos Municipales</v>
      </c>
      <c r="X492" s="245">
        <f>+VLOOKUP(A492,[2]Sheet1!$A$13:$D$744,4,FALSE)</f>
        <v>0</v>
      </c>
      <c r="Y492" s="245" t="e">
        <f>+VLOOKUP(X492,bd_lista!$A$3:$C$590,3,FALSE)</f>
        <v>#N/A</v>
      </c>
      <c r="Z492" s="306">
        <f>+X492</f>
        <v>0</v>
      </c>
      <c r="AA492" s="307" t="e">
        <f>+Y492</f>
        <v>#N/A</v>
      </c>
    </row>
    <row r="493" spans="1:27" customFormat="1" ht="15" hidden="1" customHeight="1">
      <c r="A493" s="32">
        <v>1221</v>
      </c>
      <c r="B493" s="453"/>
      <c r="C493" s="250" t="str">
        <f>+VLOOKUP(A493,bd_lista!$A$3:$C$590,3,FALSE)</f>
        <v>Gobierno Autónomo Municipal de Colquiri</v>
      </c>
      <c r="D493" s="457"/>
      <c r="E493" s="247" t="s">
        <v>1312</v>
      </c>
      <c r="F493" s="246">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6">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6">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6">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6">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6">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6">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6">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6">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6">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6">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6">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6">
        <f ca="1">+SUM(F493:Q493)</f>
        <v>0</v>
      </c>
      <c r="S493" s="253">
        <f ca="1">+R492+R493</f>
        <v>0</v>
      </c>
      <c r="T493" s="246">
        <f ca="1">+S493</f>
        <v>0</v>
      </c>
      <c r="U493" s="245">
        <f>+IF(E493="Débitos",1,2)</f>
        <v>2</v>
      </c>
      <c r="V493" s="350" t="str">
        <f>+VLOOKUP(A493,bd_lista!$A$3:$E$590,5,FALSE)</f>
        <v>Gobiernos Autonomos Municipales</v>
      </c>
      <c r="W493" s="455"/>
      <c r="X493" s="245">
        <f>+VLOOKUP(A493,[2]Sheet1!$A$13:$D$744,4,FALSE)</f>
        <v>0</v>
      </c>
      <c r="Y493" s="245" t="e">
        <f>+VLOOKUP(X493,bd_lista!$A$3:$C$590,3,FALSE)</f>
        <v>#N/A</v>
      </c>
      <c r="Z493" s="304"/>
      <c r="AA493" s="305"/>
    </row>
    <row r="494" spans="1:27" customFormat="1" ht="27" hidden="1" customHeight="1">
      <c r="A494" s="32">
        <v>1222</v>
      </c>
      <c r="B494" s="452">
        <f>+A494</f>
        <v>1222</v>
      </c>
      <c r="C494" s="250" t="str">
        <f>+VLOOKUP(A494,bd_lista!$A$3:$C$590,3,FALSE)</f>
        <v>Gobierno Autónomo Municipal de Ichoca</v>
      </c>
      <c r="D494" s="456" t="str">
        <f>+C494</f>
        <v>Gobierno Autónomo Municipal de Ichoca</v>
      </c>
      <c r="E494" s="245" t="s">
        <v>1311</v>
      </c>
      <c r="F494" s="246">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6">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6">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6">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6">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6">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6">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6">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6">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6">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6">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6">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6">
        <f ca="1">+SUM(F494:Q494)</f>
        <v>0</v>
      </c>
      <c r="S494" s="253"/>
      <c r="T494" s="246">
        <f ca="1">+T495</f>
        <v>0</v>
      </c>
      <c r="U494" s="245">
        <f>+IF(E494="Débitos",1,2)</f>
        <v>1</v>
      </c>
      <c r="V494" s="350" t="str">
        <f>+VLOOKUP(A494,bd_lista!$A$3:$E$590,5,FALSE)</f>
        <v>Gobiernos Autonomos Municipales</v>
      </c>
      <c r="W494" s="454" t="str">
        <f>+V494</f>
        <v>Gobiernos Autonomos Municipales</v>
      </c>
      <c r="X494" s="245">
        <f>+VLOOKUP(A494,[2]Sheet1!$A$13:$D$744,4,FALSE)</f>
        <v>0</v>
      </c>
      <c r="Y494" s="245" t="e">
        <f>+VLOOKUP(X494,bd_lista!$A$3:$C$590,3,FALSE)</f>
        <v>#N/A</v>
      </c>
      <c r="Z494" s="306">
        <f>+X494</f>
        <v>0</v>
      </c>
      <c r="AA494" s="307" t="e">
        <f>+Y494</f>
        <v>#N/A</v>
      </c>
    </row>
    <row r="495" spans="1:27" customFormat="1" ht="27" hidden="1" customHeight="1">
      <c r="A495" s="32">
        <v>1222</v>
      </c>
      <c r="B495" s="453"/>
      <c r="C495" s="250" t="str">
        <f>+VLOOKUP(A495,bd_lista!$A$3:$C$590,3,FALSE)</f>
        <v>Gobierno Autónomo Municipal de Ichoca</v>
      </c>
      <c r="D495" s="457"/>
      <c r="E495" s="247" t="s">
        <v>1312</v>
      </c>
      <c r="F495" s="246">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6">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6">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6">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6">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6">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6">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6">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6">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6">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6">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6">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6">
        <f ca="1">+SUM(F495:Q495)</f>
        <v>0</v>
      </c>
      <c r="S495" s="253">
        <f ca="1">+R494+R495</f>
        <v>0</v>
      </c>
      <c r="T495" s="246">
        <f ca="1">+S495</f>
        <v>0</v>
      </c>
      <c r="U495" s="245">
        <f>+IF(E495="Débitos",1,2)</f>
        <v>2</v>
      </c>
      <c r="V495" s="350" t="str">
        <f>+VLOOKUP(A495,bd_lista!$A$3:$E$590,5,FALSE)</f>
        <v>Gobiernos Autonomos Municipales</v>
      </c>
      <c r="W495" s="455"/>
      <c r="X495" s="245">
        <f>+VLOOKUP(A495,[2]Sheet1!$A$13:$D$744,4,FALSE)</f>
        <v>0</v>
      </c>
      <c r="Y495" s="245" t="e">
        <f>+VLOOKUP(X495,bd_lista!$A$3:$C$590,3,FALSE)</f>
        <v>#N/A</v>
      </c>
      <c r="Z495" s="304"/>
      <c r="AA495" s="305"/>
    </row>
    <row r="496" spans="1:27" customFormat="1" ht="15" hidden="1" customHeight="1">
      <c r="A496" s="32">
        <v>1223</v>
      </c>
      <c r="B496" s="452">
        <f>+A496</f>
        <v>1223</v>
      </c>
      <c r="C496" s="250" t="str">
        <f>+VLOOKUP(A496,bd_lista!$A$3:$C$590,3,FALSE)</f>
        <v>Gobierno Autónomo Municipal de Villa Libertad Licoma</v>
      </c>
      <c r="D496" s="456" t="str">
        <f>+C496</f>
        <v>Gobierno Autónomo Municipal de Villa Libertad Licoma</v>
      </c>
      <c r="E496" s="245" t="s">
        <v>1311</v>
      </c>
      <c r="F496" s="246">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6">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6">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6">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6">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6">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6">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6">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6">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6">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6">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6">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6">
        <f ca="1">+SUM(F496:Q496)</f>
        <v>0</v>
      </c>
      <c r="S496" s="253"/>
      <c r="T496" s="246">
        <f ca="1">+T497</f>
        <v>0</v>
      </c>
      <c r="U496" s="245">
        <f>+IF(E496="Débitos",1,2)</f>
        <v>1</v>
      </c>
      <c r="V496" s="350" t="str">
        <f>+VLOOKUP(A496,bd_lista!$A$3:$E$590,5,FALSE)</f>
        <v>Gobiernos Autonomos Municipales</v>
      </c>
      <c r="W496" s="454" t="str">
        <f>+V496</f>
        <v>Gobiernos Autonomos Municipales</v>
      </c>
      <c r="X496" s="245">
        <f>+VLOOKUP(A496,[2]Sheet1!$A$13:$D$744,4,FALSE)</f>
        <v>0</v>
      </c>
      <c r="Y496" s="245" t="e">
        <f>+VLOOKUP(X496,bd_lista!$A$3:$C$590,3,FALSE)</f>
        <v>#N/A</v>
      </c>
      <c r="Z496" s="306">
        <f>+X496</f>
        <v>0</v>
      </c>
      <c r="AA496" s="307" t="e">
        <f>+Y496</f>
        <v>#N/A</v>
      </c>
    </row>
    <row r="497" spans="1:27" customFormat="1" ht="15" hidden="1" customHeight="1">
      <c r="A497" s="32">
        <v>1223</v>
      </c>
      <c r="B497" s="453"/>
      <c r="C497" s="250" t="str">
        <f>+VLOOKUP(A497,bd_lista!$A$3:$C$590,3,FALSE)</f>
        <v>Gobierno Autónomo Municipal de Villa Libertad Licoma</v>
      </c>
      <c r="D497" s="457"/>
      <c r="E497" s="247" t="s">
        <v>1312</v>
      </c>
      <c r="F497" s="246">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6">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6">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6">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6">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6">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6">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6">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6">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6">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6">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6">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6">
        <f ca="1">+SUM(F497:Q497)</f>
        <v>0</v>
      </c>
      <c r="S497" s="253">
        <f ca="1">+R496+R497</f>
        <v>0</v>
      </c>
      <c r="T497" s="246">
        <f ca="1">+S497</f>
        <v>0</v>
      </c>
      <c r="U497" s="245">
        <f>+IF(E497="Débitos",1,2)</f>
        <v>2</v>
      </c>
      <c r="V497" s="350" t="str">
        <f>+VLOOKUP(A497,bd_lista!$A$3:$E$590,5,FALSE)</f>
        <v>Gobiernos Autonomos Municipales</v>
      </c>
      <c r="W497" s="455"/>
      <c r="X497" s="245">
        <f>+VLOOKUP(A497,[2]Sheet1!$A$13:$D$744,4,FALSE)</f>
        <v>0</v>
      </c>
      <c r="Y497" s="245" t="e">
        <f>+VLOOKUP(X497,bd_lista!$A$3:$C$590,3,FALSE)</f>
        <v>#N/A</v>
      </c>
      <c r="Z497" s="304"/>
      <c r="AA497" s="305"/>
    </row>
    <row r="498" spans="1:27" customFormat="1" ht="15" hidden="1" customHeight="1">
      <c r="A498" s="32">
        <v>1224</v>
      </c>
      <c r="B498" s="452">
        <f>+A498</f>
        <v>1224</v>
      </c>
      <c r="C498" s="250" t="str">
        <f>+VLOOKUP(A498,bd_lista!$A$3:$C$590,3,FALSE)</f>
        <v>Gobierno Autónomo Municipal de Achacachi</v>
      </c>
      <c r="D498" s="456" t="str">
        <f>+C498</f>
        <v>Gobierno Autónomo Municipal de Achacachi</v>
      </c>
      <c r="E498" s="245" t="s">
        <v>1311</v>
      </c>
      <c r="F498" s="246">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6">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6">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6">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6">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6">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6">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6">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6">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6">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6">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6">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6">
        <f ca="1">+SUM(F498:Q498)</f>
        <v>0</v>
      </c>
      <c r="S498" s="253"/>
      <c r="T498" s="246">
        <f ca="1">+T499</f>
        <v>0</v>
      </c>
      <c r="U498" s="245">
        <f>+IF(E498="Débitos",1,2)</f>
        <v>1</v>
      </c>
      <c r="V498" s="350" t="str">
        <f>+VLOOKUP(A498,bd_lista!$A$3:$E$590,5,FALSE)</f>
        <v>Gobiernos Autonomos Municipales</v>
      </c>
      <c r="W498" s="454" t="str">
        <f>+V498</f>
        <v>Gobiernos Autonomos Municipales</v>
      </c>
      <c r="X498" s="245">
        <f>+VLOOKUP(A498,[2]Sheet1!$A$13:$D$744,4,FALSE)</f>
        <v>0</v>
      </c>
      <c r="Y498" s="245" t="e">
        <f>+VLOOKUP(X498,bd_lista!$A$3:$C$590,3,FALSE)</f>
        <v>#N/A</v>
      </c>
      <c r="Z498" s="306">
        <f>+X498</f>
        <v>0</v>
      </c>
      <c r="AA498" s="307" t="e">
        <f>+Y498</f>
        <v>#N/A</v>
      </c>
    </row>
    <row r="499" spans="1:27" customFormat="1" ht="15" hidden="1" customHeight="1">
      <c r="A499" s="32">
        <v>1224</v>
      </c>
      <c r="B499" s="453"/>
      <c r="C499" s="250" t="str">
        <f>+VLOOKUP(A499,bd_lista!$A$3:$C$590,3,FALSE)</f>
        <v>Gobierno Autónomo Municipal de Achacachi</v>
      </c>
      <c r="D499" s="457"/>
      <c r="E499" s="247" t="s">
        <v>1312</v>
      </c>
      <c r="F499" s="246">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6">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6">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6">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6">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6">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6">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6">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6">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6">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6">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6">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6">
        <f ca="1">+SUM(F499:Q499)</f>
        <v>0</v>
      </c>
      <c r="S499" s="253">
        <f ca="1">+R498+R499</f>
        <v>0</v>
      </c>
      <c r="T499" s="246">
        <f ca="1">+S499</f>
        <v>0</v>
      </c>
      <c r="U499" s="245">
        <f>+IF(E499="Débitos",1,2)</f>
        <v>2</v>
      </c>
      <c r="V499" s="350" t="str">
        <f>+VLOOKUP(A499,bd_lista!$A$3:$E$590,5,FALSE)</f>
        <v>Gobiernos Autonomos Municipales</v>
      </c>
      <c r="W499" s="455"/>
      <c r="X499" s="245">
        <f>+VLOOKUP(A499,[2]Sheet1!$A$13:$D$744,4,FALSE)</f>
        <v>0</v>
      </c>
      <c r="Y499" s="245" t="e">
        <f>+VLOOKUP(X499,bd_lista!$A$3:$C$590,3,FALSE)</f>
        <v>#N/A</v>
      </c>
      <c r="Z499" s="304"/>
      <c r="AA499" s="305"/>
    </row>
    <row r="500" spans="1:27" customFormat="1" ht="15" hidden="1" customHeight="1">
      <c r="A500" s="32">
        <v>1225</v>
      </c>
      <c r="B500" s="452">
        <f>+A500</f>
        <v>1225</v>
      </c>
      <c r="C500" s="250" t="str">
        <f>+VLOOKUP(A500,bd_lista!$A$3:$C$590,3,FALSE)</f>
        <v>Gobierno Autónomo Municipal de Ancoraimes</v>
      </c>
      <c r="D500" s="456" t="str">
        <f>+C500</f>
        <v>Gobierno Autónomo Municipal de Ancoraimes</v>
      </c>
      <c r="E500" s="245" t="s">
        <v>1311</v>
      </c>
      <c r="F500" s="246">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6">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6">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6">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6">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6">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6">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6">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6">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6">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6">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6">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6">
        <f ca="1">+SUM(F500:Q500)</f>
        <v>0</v>
      </c>
      <c r="S500" s="253"/>
      <c r="T500" s="246">
        <f ca="1">+T501</f>
        <v>0</v>
      </c>
      <c r="U500" s="245">
        <f>+IF(E500="Débitos",1,2)</f>
        <v>1</v>
      </c>
      <c r="V500" s="350" t="str">
        <f>+VLOOKUP(A500,bd_lista!$A$3:$E$590,5,FALSE)</f>
        <v>Gobiernos Autonomos Municipales</v>
      </c>
      <c r="W500" s="454" t="str">
        <f>+V500</f>
        <v>Gobiernos Autonomos Municipales</v>
      </c>
      <c r="X500" s="245">
        <f>+VLOOKUP(A500,[2]Sheet1!$A$13:$D$744,4,FALSE)</f>
        <v>0</v>
      </c>
      <c r="Y500" s="245" t="e">
        <f>+VLOOKUP(X500,bd_lista!$A$3:$C$590,3,FALSE)</f>
        <v>#N/A</v>
      </c>
      <c r="Z500" s="306">
        <f>+X500</f>
        <v>0</v>
      </c>
      <c r="AA500" s="307" t="e">
        <f>+Y500</f>
        <v>#N/A</v>
      </c>
    </row>
    <row r="501" spans="1:27" customFormat="1" ht="15" hidden="1" customHeight="1">
      <c r="A501" s="32">
        <v>1225</v>
      </c>
      <c r="B501" s="453"/>
      <c r="C501" s="250" t="str">
        <f>+VLOOKUP(A501,bd_lista!$A$3:$C$590,3,FALSE)</f>
        <v>Gobierno Autónomo Municipal de Ancoraimes</v>
      </c>
      <c r="D501" s="457"/>
      <c r="E501" s="247" t="s">
        <v>1312</v>
      </c>
      <c r="F501" s="246">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6">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6">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6">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6">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6">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6">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6">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6">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6">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6">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6">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6">
        <f ca="1">+SUM(F501:Q501)</f>
        <v>0</v>
      </c>
      <c r="S501" s="253">
        <f ca="1">+R500+R501</f>
        <v>0</v>
      </c>
      <c r="T501" s="246">
        <f ca="1">+S501</f>
        <v>0</v>
      </c>
      <c r="U501" s="245">
        <f>+IF(E501="Débitos",1,2)</f>
        <v>2</v>
      </c>
      <c r="V501" s="350" t="str">
        <f>+VLOOKUP(A501,bd_lista!$A$3:$E$590,5,FALSE)</f>
        <v>Gobiernos Autonomos Municipales</v>
      </c>
      <c r="W501" s="455"/>
      <c r="X501" s="245">
        <f>+VLOOKUP(A501,[2]Sheet1!$A$13:$D$744,4,FALSE)</f>
        <v>0</v>
      </c>
      <c r="Y501" s="245" t="e">
        <f>+VLOOKUP(X501,bd_lista!$A$3:$C$590,3,FALSE)</f>
        <v>#N/A</v>
      </c>
      <c r="Z501" s="304"/>
      <c r="AA501" s="305"/>
    </row>
    <row r="502" spans="1:27" customFormat="1" ht="15" hidden="1" customHeight="1">
      <c r="A502" s="32">
        <v>1226</v>
      </c>
      <c r="B502" s="452">
        <f>+A502</f>
        <v>1226</v>
      </c>
      <c r="C502" s="250" t="str">
        <f>+VLOOKUP(A502,bd_lista!$A$3:$C$590,3,FALSE)</f>
        <v>Gobierno Autónomo Municipal de Sorata</v>
      </c>
      <c r="D502" s="456" t="str">
        <f>+C502</f>
        <v>Gobierno Autónomo Municipal de Sorata</v>
      </c>
      <c r="E502" s="245" t="s">
        <v>1311</v>
      </c>
      <c r="F502" s="246">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6">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6">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6">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6">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6">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6">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6">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6">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6">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6">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6">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6">
        <f ca="1">+SUM(F502:Q502)</f>
        <v>0</v>
      </c>
      <c r="S502" s="253"/>
      <c r="T502" s="246">
        <f ca="1">+T503</f>
        <v>0</v>
      </c>
      <c r="U502" s="245">
        <f>+IF(E502="Débitos",1,2)</f>
        <v>1</v>
      </c>
      <c r="V502" s="350" t="str">
        <f>+VLOOKUP(A502,bd_lista!$A$3:$E$590,5,FALSE)</f>
        <v>Gobiernos Autonomos Municipales</v>
      </c>
      <c r="W502" s="454" t="str">
        <f>+V502</f>
        <v>Gobiernos Autonomos Municipales</v>
      </c>
      <c r="X502" s="245">
        <f>+VLOOKUP(A502,[2]Sheet1!$A$13:$D$744,4,FALSE)</f>
        <v>0</v>
      </c>
      <c r="Y502" s="245" t="e">
        <f>+VLOOKUP(X502,bd_lista!$A$3:$C$590,3,FALSE)</f>
        <v>#N/A</v>
      </c>
      <c r="Z502" s="306">
        <f>+X502</f>
        <v>0</v>
      </c>
      <c r="AA502" s="307" t="e">
        <f>+Y502</f>
        <v>#N/A</v>
      </c>
    </row>
    <row r="503" spans="1:27" customFormat="1" ht="15" hidden="1" customHeight="1">
      <c r="A503" s="32">
        <v>1226</v>
      </c>
      <c r="B503" s="453"/>
      <c r="C503" s="250" t="str">
        <f>+VLOOKUP(A503,bd_lista!$A$3:$C$590,3,FALSE)</f>
        <v>Gobierno Autónomo Municipal de Sorata</v>
      </c>
      <c r="D503" s="457"/>
      <c r="E503" s="247" t="s">
        <v>1312</v>
      </c>
      <c r="F503" s="246">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6">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6">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6">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6">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6">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6">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6">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6">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6">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6">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6">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6">
        <f ca="1">+SUM(F503:Q503)</f>
        <v>0</v>
      </c>
      <c r="S503" s="253">
        <f ca="1">+R502+R503</f>
        <v>0</v>
      </c>
      <c r="T503" s="246">
        <f ca="1">+S503</f>
        <v>0</v>
      </c>
      <c r="U503" s="245">
        <f>+IF(E503="Débitos",1,2)</f>
        <v>2</v>
      </c>
      <c r="V503" s="350" t="str">
        <f>+VLOOKUP(A503,bd_lista!$A$3:$E$590,5,FALSE)</f>
        <v>Gobiernos Autonomos Municipales</v>
      </c>
      <c r="W503" s="455"/>
      <c r="X503" s="245">
        <f>+VLOOKUP(A503,[2]Sheet1!$A$13:$D$744,4,FALSE)</f>
        <v>0</v>
      </c>
      <c r="Y503" s="245" t="e">
        <f>+VLOOKUP(X503,bd_lista!$A$3:$C$590,3,FALSE)</f>
        <v>#N/A</v>
      </c>
      <c r="Z503" s="304"/>
      <c r="AA503" s="305"/>
    </row>
    <row r="504" spans="1:27" customFormat="1" ht="15" hidden="1" customHeight="1">
      <c r="A504" s="32">
        <v>1227</v>
      </c>
      <c r="B504" s="452">
        <f>+A504</f>
        <v>1227</v>
      </c>
      <c r="C504" s="250" t="str">
        <f>+VLOOKUP(A504,bd_lista!$A$3:$C$590,3,FALSE)</f>
        <v>Gobierno Autónomo Municipal de Guanay</v>
      </c>
      <c r="D504" s="456" t="str">
        <f>+C504</f>
        <v>Gobierno Autónomo Municipal de Guanay</v>
      </c>
      <c r="E504" s="245" t="s">
        <v>1311</v>
      </c>
      <c r="F504" s="246">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6">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6">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6">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6">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6">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6">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6">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6">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6">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6">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6">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6">
        <f ca="1">+SUM(F504:Q504)</f>
        <v>0</v>
      </c>
      <c r="S504" s="253"/>
      <c r="T504" s="246">
        <f ca="1">+T505</f>
        <v>0</v>
      </c>
      <c r="U504" s="245">
        <f>+IF(E504="Débitos",1,2)</f>
        <v>1</v>
      </c>
      <c r="V504" s="350" t="str">
        <f>+VLOOKUP(A504,bd_lista!$A$3:$E$590,5,FALSE)</f>
        <v>Gobiernos Autonomos Municipales</v>
      </c>
      <c r="W504" s="454" t="str">
        <f>+V504</f>
        <v>Gobiernos Autonomos Municipales</v>
      </c>
      <c r="X504" s="245">
        <f>+VLOOKUP(A504,[2]Sheet1!$A$13:$D$744,4,FALSE)</f>
        <v>0</v>
      </c>
      <c r="Y504" s="245" t="e">
        <f>+VLOOKUP(X504,bd_lista!$A$3:$C$590,3,FALSE)</f>
        <v>#N/A</v>
      </c>
      <c r="Z504" s="306">
        <f>+X504</f>
        <v>0</v>
      </c>
      <c r="AA504" s="307" t="e">
        <f>+Y504</f>
        <v>#N/A</v>
      </c>
    </row>
    <row r="505" spans="1:27" customFormat="1" ht="15" hidden="1" customHeight="1">
      <c r="A505" s="32">
        <v>1227</v>
      </c>
      <c r="B505" s="453"/>
      <c r="C505" s="250" t="str">
        <f>+VLOOKUP(A505,bd_lista!$A$3:$C$590,3,FALSE)</f>
        <v>Gobierno Autónomo Municipal de Guanay</v>
      </c>
      <c r="D505" s="457"/>
      <c r="E505" s="247" t="s">
        <v>1312</v>
      </c>
      <c r="F505" s="246">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6">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6">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6">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6">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6">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6">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6">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6">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6">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6">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6">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6">
        <f ca="1">+SUM(F505:Q505)</f>
        <v>0</v>
      </c>
      <c r="S505" s="253">
        <f ca="1">+R504+R505</f>
        <v>0</v>
      </c>
      <c r="T505" s="246">
        <f ca="1">+S505</f>
        <v>0</v>
      </c>
      <c r="U505" s="245">
        <f>+IF(E505="Débitos",1,2)</f>
        <v>2</v>
      </c>
      <c r="V505" s="350" t="str">
        <f>+VLOOKUP(A505,bd_lista!$A$3:$E$590,5,FALSE)</f>
        <v>Gobiernos Autonomos Municipales</v>
      </c>
      <c r="W505" s="455"/>
      <c r="X505" s="245">
        <f>+VLOOKUP(A505,[2]Sheet1!$A$13:$D$744,4,FALSE)</f>
        <v>0</v>
      </c>
      <c r="Y505" s="245" t="e">
        <f>+VLOOKUP(X505,bd_lista!$A$3:$C$590,3,FALSE)</f>
        <v>#N/A</v>
      </c>
      <c r="Z505" s="304"/>
      <c r="AA505" s="305"/>
    </row>
    <row r="506" spans="1:27" customFormat="1" ht="15" hidden="1" customHeight="1">
      <c r="A506" s="32">
        <v>1228</v>
      </c>
      <c r="B506" s="452">
        <f>+A506</f>
        <v>1228</v>
      </c>
      <c r="C506" s="250" t="str">
        <f>+VLOOKUP(A506,bd_lista!$A$3:$C$590,3,FALSE)</f>
        <v>Gobierno Autónomo Municipal de Tacacoma</v>
      </c>
      <c r="D506" s="456" t="str">
        <f>+C506</f>
        <v>Gobierno Autónomo Municipal de Tacacoma</v>
      </c>
      <c r="E506" s="245" t="s">
        <v>1311</v>
      </c>
      <c r="F506" s="246">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6">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6">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6">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6">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6">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6">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6">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6">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6">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6">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6">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6">
        <f ca="1">+SUM(F506:Q506)</f>
        <v>0</v>
      </c>
      <c r="S506" s="253"/>
      <c r="T506" s="246">
        <f ca="1">+T507</f>
        <v>0</v>
      </c>
      <c r="U506" s="245">
        <f>+IF(E506="Débitos",1,2)</f>
        <v>1</v>
      </c>
      <c r="V506" s="350" t="str">
        <f>+VLOOKUP(A506,bd_lista!$A$3:$E$590,5,FALSE)</f>
        <v>Gobiernos Autonomos Municipales</v>
      </c>
      <c r="W506" s="454" t="str">
        <f>+V506</f>
        <v>Gobiernos Autonomos Municipales</v>
      </c>
      <c r="X506" s="245">
        <f>+VLOOKUP(A506,[2]Sheet1!$A$13:$D$744,4,FALSE)</f>
        <v>0</v>
      </c>
      <c r="Y506" s="245" t="e">
        <f>+VLOOKUP(X506,bd_lista!$A$3:$C$590,3,FALSE)</f>
        <v>#N/A</v>
      </c>
      <c r="Z506" s="306">
        <f>+X506</f>
        <v>0</v>
      </c>
      <c r="AA506" s="307" t="e">
        <f>+Y506</f>
        <v>#N/A</v>
      </c>
    </row>
    <row r="507" spans="1:27" customFormat="1" ht="15" hidden="1" customHeight="1">
      <c r="A507" s="32">
        <v>1228</v>
      </c>
      <c r="B507" s="453"/>
      <c r="C507" s="250" t="str">
        <f>+VLOOKUP(A507,bd_lista!$A$3:$C$590,3,FALSE)</f>
        <v>Gobierno Autónomo Municipal de Tacacoma</v>
      </c>
      <c r="D507" s="457"/>
      <c r="E507" s="247" t="s">
        <v>1312</v>
      </c>
      <c r="F507" s="246">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6">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6">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6">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6">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6">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6">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6">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6">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6">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6">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6">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6">
        <f ca="1">+SUM(F507:Q507)</f>
        <v>0</v>
      </c>
      <c r="S507" s="253">
        <f ca="1">+R506+R507</f>
        <v>0</v>
      </c>
      <c r="T507" s="246">
        <f ca="1">+S507</f>
        <v>0</v>
      </c>
      <c r="U507" s="245">
        <f>+IF(E507="Débitos",1,2)</f>
        <v>2</v>
      </c>
      <c r="V507" s="350" t="str">
        <f>+VLOOKUP(A507,bd_lista!$A$3:$E$590,5,FALSE)</f>
        <v>Gobiernos Autonomos Municipales</v>
      </c>
      <c r="W507" s="455"/>
      <c r="X507" s="245">
        <f>+VLOOKUP(A507,[2]Sheet1!$A$13:$D$744,4,FALSE)</f>
        <v>0</v>
      </c>
      <c r="Y507" s="245" t="e">
        <f>+VLOOKUP(X507,bd_lista!$A$3:$C$590,3,FALSE)</f>
        <v>#N/A</v>
      </c>
      <c r="Z507" s="304"/>
      <c r="AA507" s="305"/>
    </row>
    <row r="508" spans="1:27" customFormat="1" ht="15" hidden="1" customHeight="1">
      <c r="A508" s="32">
        <v>1229</v>
      </c>
      <c r="B508" s="452">
        <f>+A508</f>
        <v>1229</v>
      </c>
      <c r="C508" s="250" t="str">
        <f>+VLOOKUP(A508,bd_lista!$A$3:$C$590,3,FALSE)</f>
        <v>Gobierno Autónomo Municipal de Tipuani</v>
      </c>
      <c r="D508" s="456" t="str">
        <f>+C508</f>
        <v>Gobierno Autónomo Municipal de Tipuani</v>
      </c>
      <c r="E508" s="245" t="s">
        <v>1311</v>
      </c>
      <c r="F508" s="246">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6">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6">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6">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6">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6">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6">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6">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6">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6">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6">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6">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6">
        <f ca="1">+SUM(F508:Q508)</f>
        <v>0</v>
      </c>
      <c r="S508" s="253"/>
      <c r="T508" s="246">
        <f ca="1">+T509</f>
        <v>0</v>
      </c>
      <c r="U508" s="245">
        <f>+IF(E508="Débitos",1,2)</f>
        <v>1</v>
      </c>
      <c r="V508" s="350" t="str">
        <f>+VLOOKUP(A508,bd_lista!$A$3:$E$590,5,FALSE)</f>
        <v>Gobiernos Autonomos Municipales</v>
      </c>
      <c r="W508" s="454" t="str">
        <f>+V508</f>
        <v>Gobiernos Autonomos Municipales</v>
      </c>
      <c r="X508" s="245">
        <f>+VLOOKUP(A508,[2]Sheet1!$A$13:$D$744,4,FALSE)</f>
        <v>0</v>
      </c>
      <c r="Y508" s="245" t="e">
        <f>+VLOOKUP(X508,bd_lista!$A$3:$C$590,3,FALSE)</f>
        <v>#N/A</v>
      </c>
      <c r="Z508" s="306">
        <f>+X508</f>
        <v>0</v>
      </c>
      <c r="AA508" s="307" t="e">
        <f>+Y508</f>
        <v>#N/A</v>
      </c>
    </row>
    <row r="509" spans="1:27" customFormat="1" ht="15" hidden="1" customHeight="1">
      <c r="A509" s="32">
        <v>1229</v>
      </c>
      <c r="B509" s="453"/>
      <c r="C509" s="250" t="str">
        <f>+VLOOKUP(A509,bd_lista!$A$3:$C$590,3,FALSE)</f>
        <v>Gobierno Autónomo Municipal de Tipuani</v>
      </c>
      <c r="D509" s="457"/>
      <c r="E509" s="247" t="s">
        <v>1312</v>
      </c>
      <c r="F509" s="246">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6">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6">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6">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6">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6">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6">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6">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6">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6">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6">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6">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6">
        <f ca="1">+SUM(F509:Q509)</f>
        <v>0</v>
      </c>
      <c r="S509" s="253">
        <f ca="1">+R508+R509</f>
        <v>0</v>
      </c>
      <c r="T509" s="246">
        <f ca="1">+S509</f>
        <v>0</v>
      </c>
      <c r="U509" s="245">
        <f>+IF(E509="Débitos",1,2)</f>
        <v>2</v>
      </c>
      <c r="V509" s="350" t="str">
        <f>+VLOOKUP(A509,bd_lista!$A$3:$E$590,5,FALSE)</f>
        <v>Gobiernos Autonomos Municipales</v>
      </c>
      <c r="W509" s="455"/>
      <c r="X509" s="245">
        <f>+VLOOKUP(A509,[2]Sheet1!$A$13:$D$744,4,FALSE)</f>
        <v>0</v>
      </c>
      <c r="Y509" s="245" t="e">
        <f>+VLOOKUP(X509,bd_lista!$A$3:$C$590,3,FALSE)</f>
        <v>#N/A</v>
      </c>
      <c r="Z509" s="304"/>
      <c r="AA509" s="305"/>
    </row>
    <row r="510" spans="1:27" customFormat="1" ht="15" hidden="1" customHeight="1">
      <c r="A510" s="32">
        <v>1230</v>
      </c>
      <c r="B510" s="452">
        <f>+A510</f>
        <v>1230</v>
      </c>
      <c r="C510" s="250" t="str">
        <f>+VLOOKUP(A510,bd_lista!$A$3:$C$590,3,FALSE)</f>
        <v>Gobierno Autónomo Municipal de Quiabaya</v>
      </c>
      <c r="D510" s="456" t="str">
        <f>+C510</f>
        <v>Gobierno Autónomo Municipal de Quiabaya</v>
      </c>
      <c r="E510" s="245" t="s">
        <v>1311</v>
      </c>
      <c r="F510" s="246">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6">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6">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6">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6">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6">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6">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6">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6">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6">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6">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6">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6">
        <f ca="1">+SUM(F510:Q510)</f>
        <v>0</v>
      </c>
      <c r="S510" s="253"/>
      <c r="T510" s="246">
        <f ca="1">+T511</f>
        <v>0</v>
      </c>
      <c r="U510" s="245">
        <f>+IF(E510="Débitos",1,2)</f>
        <v>1</v>
      </c>
      <c r="V510" s="350" t="str">
        <f>+VLOOKUP(A510,bd_lista!$A$3:$E$590,5,FALSE)</f>
        <v>Gobiernos Autonomos Municipales</v>
      </c>
      <c r="W510" s="454" t="str">
        <f>+V510</f>
        <v>Gobiernos Autonomos Municipales</v>
      </c>
      <c r="X510" s="245">
        <f>+VLOOKUP(A510,[2]Sheet1!$A$13:$D$744,4,FALSE)</f>
        <v>0</v>
      </c>
      <c r="Y510" s="245" t="e">
        <f>+VLOOKUP(X510,bd_lista!$A$3:$C$590,3,FALSE)</f>
        <v>#N/A</v>
      </c>
      <c r="Z510" s="306">
        <f>+X510</f>
        <v>0</v>
      </c>
      <c r="AA510" s="307" t="e">
        <f>+Y510</f>
        <v>#N/A</v>
      </c>
    </row>
    <row r="511" spans="1:27" customFormat="1" ht="15" hidden="1" customHeight="1">
      <c r="A511" s="32">
        <v>1230</v>
      </c>
      <c r="B511" s="453"/>
      <c r="C511" s="250" t="str">
        <f>+VLOOKUP(A511,bd_lista!$A$3:$C$590,3,FALSE)</f>
        <v>Gobierno Autónomo Municipal de Quiabaya</v>
      </c>
      <c r="D511" s="457"/>
      <c r="E511" s="247" t="s">
        <v>1312</v>
      </c>
      <c r="F511" s="246">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6">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6">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6">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6">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6">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6">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6">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6">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6">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6">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6">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6">
        <f ca="1">+SUM(F511:Q511)</f>
        <v>0</v>
      </c>
      <c r="S511" s="253">
        <f ca="1">+R510+R511</f>
        <v>0</v>
      </c>
      <c r="T511" s="246">
        <f ca="1">+S511</f>
        <v>0</v>
      </c>
      <c r="U511" s="245">
        <f>+IF(E511="Débitos",1,2)</f>
        <v>2</v>
      </c>
      <c r="V511" s="350" t="str">
        <f>+VLOOKUP(A511,bd_lista!$A$3:$E$590,5,FALSE)</f>
        <v>Gobiernos Autonomos Municipales</v>
      </c>
      <c r="W511" s="455"/>
      <c r="X511" s="245">
        <f>+VLOOKUP(A511,[2]Sheet1!$A$13:$D$744,4,FALSE)</f>
        <v>0</v>
      </c>
      <c r="Y511" s="245" t="e">
        <f>+VLOOKUP(X511,bd_lista!$A$3:$C$590,3,FALSE)</f>
        <v>#N/A</v>
      </c>
      <c r="Z511" s="304"/>
      <c r="AA511" s="305"/>
    </row>
    <row r="512" spans="1:27" customFormat="1" ht="15" hidden="1" customHeight="1">
      <c r="A512" s="32">
        <v>1231</v>
      </c>
      <c r="B512" s="452">
        <f>+A512</f>
        <v>1231</v>
      </c>
      <c r="C512" s="250" t="str">
        <f>+VLOOKUP(A512,bd_lista!$A$3:$C$590,3,FALSE)</f>
        <v>Gobierno Autónomo Municipal de Combaya</v>
      </c>
      <c r="D512" s="456" t="str">
        <f>+C512</f>
        <v>Gobierno Autónomo Municipal de Combaya</v>
      </c>
      <c r="E512" s="245" t="s">
        <v>1311</v>
      </c>
      <c r="F512" s="246">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6">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6">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6">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6">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6">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6">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6">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6">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6">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6">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6">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6">
        <f ca="1">+SUM(F512:Q512)</f>
        <v>0</v>
      </c>
      <c r="S512" s="253"/>
      <c r="T512" s="246">
        <f ca="1">+T513</f>
        <v>0</v>
      </c>
      <c r="U512" s="245">
        <f>+IF(E512="Débitos",1,2)</f>
        <v>1</v>
      </c>
      <c r="V512" s="350" t="str">
        <f>+VLOOKUP(A512,bd_lista!$A$3:$E$590,5,FALSE)</f>
        <v>Gobiernos Autonomos Municipales</v>
      </c>
      <c r="W512" s="454" t="str">
        <f>+V512</f>
        <v>Gobiernos Autonomos Municipales</v>
      </c>
      <c r="X512" s="245">
        <f>+VLOOKUP(A512,[2]Sheet1!$A$13:$D$744,4,FALSE)</f>
        <v>0</v>
      </c>
      <c r="Y512" s="245" t="e">
        <f>+VLOOKUP(X512,bd_lista!$A$3:$C$590,3,FALSE)</f>
        <v>#N/A</v>
      </c>
      <c r="Z512" s="306">
        <f>+X512</f>
        <v>0</v>
      </c>
      <c r="AA512" s="307" t="e">
        <f>+Y512</f>
        <v>#N/A</v>
      </c>
    </row>
    <row r="513" spans="1:27" customFormat="1" ht="15" hidden="1" customHeight="1">
      <c r="A513" s="32">
        <v>1231</v>
      </c>
      <c r="B513" s="453"/>
      <c r="C513" s="250" t="str">
        <f>+VLOOKUP(A513,bd_lista!$A$3:$C$590,3,FALSE)</f>
        <v>Gobierno Autónomo Municipal de Combaya</v>
      </c>
      <c r="D513" s="457"/>
      <c r="E513" s="247" t="s">
        <v>1312</v>
      </c>
      <c r="F513" s="246">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6">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6">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6">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6">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6">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6">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6">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6">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6">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6">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6">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6">
        <f ca="1">+SUM(F513:Q513)</f>
        <v>0</v>
      </c>
      <c r="S513" s="253">
        <f ca="1">+R512+R513</f>
        <v>0</v>
      </c>
      <c r="T513" s="246">
        <f ca="1">+S513</f>
        <v>0</v>
      </c>
      <c r="U513" s="245">
        <f>+IF(E513="Débitos",1,2)</f>
        <v>2</v>
      </c>
      <c r="V513" s="350" t="str">
        <f>+VLOOKUP(A513,bd_lista!$A$3:$E$590,5,FALSE)</f>
        <v>Gobiernos Autonomos Municipales</v>
      </c>
      <c r="W513" s="455"/>
      <c r="X513" s="245">
        <f>+VLOOKUP(A513,[2]Sheet1!$A$13:$D$744,4,FALSE)</f>
        <v>0</v>
      </c>
      <c r="Y513" s="245" t="e">
        <f>+VLOOKUP(X513,bd_lista!$A$3:$C$590,3,FALSE)</f>
        <v>#N/A</v>
      </c>
      <c r="Z513" s="304"/>
      <c r="AA513" s="305"/>
    </row>
    <row r="514" spans="1:27" customFormat="1" ht="15" hidden="1" customHeight="1">
      <c r="A514" s="32">
        <v>1232</v>
      </c>
      <c r="B514" s="452">
        <f>+A514</f>
        <v>1232</v>
      </c>
      <c r="C514" s="250" t="str">
        <f>+VLOOKUP(A514,bd_lista!$A$3:$C$590,3,FALSE)</f>
        <v>Gobierno Autónomo Municipal de Copacabana</v>
      </c>
      <c r="D514" s="456" t="str">
        <f>+C514</f>
        <v>Gobierno Autónomo Municipal de Copacabana</v>
      </c>
      <c r="E514" s="245" t="s">
        <v>1311</v>
      </c>
      <c r="F514" s="246">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6">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6">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6">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6">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6">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6">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6">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6">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6">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6">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6">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6">
        <f ca="1">+SUM(F514:Q514)</f>
        <v>0</v>
      </c>
      <c r="S514" s="253"/>
      <c r="T514" s="246">
        <f ca="1">+T515</f>
        <v>0</v>
      </c>
      <c r="U514" s="245">
        <f>+IF(E514="Débitos",1,2)</f>
        <v>1</v>
      </c>
      <c r="V514" s="350" t="str">
        <f>+VLOOKUP(A514,bd_lista!$A$3:$E$590,5,FALSE)</f>
        <v>Gobiernos Autonomos Municipales</v>
      </c>
      <c r="W514" s="454" t="str">
        <f>+V514</f>
        <v>Gobiernos Autonomos Municipales</v>
      </c>
      <c r="X514" s="245">
        <f>+VLOOKUP(A514,[2]Sheet1!$A$13:$D$744,4,FALSE)</f>
        <v>0</v>
      </c>
      <c r="Y514" s="245" t="e">
        <f>+VLOOKUP(X514,bd_lista!$A$3:$C$590,3,FALSE)</f>
        <v>#N/A</v>
      </c>
      <c r="Z514" s="306">
        <f>+X514</f>
        <v>0</v>
      </c>
      <c r="AA514" s="307" t="e">
        <f>+Y514</f>
        <v>#N/A</v>
      </c>
    </row>
    <row r="515" spans="1:27" customFormat="1" ht="15" hidden="1" customHeight="1">
      <c r="A515" s="32">
        <v>1232</v>
      </c>
      <c r="B515" s="453"/>
      <c r="C515" s="250" t="str">
        <f>+VLOOKUP(A515,bd_lista!$A$3:$C$590,3,FALSE)</f>
        <v>Gobierno Autónomo Municipal de Copacabana</v>
      </c>
      <c r="D515" s="457"/>
      <c r="E515" s="247" t="s">
        <v>1312</v>
      </c>
      <c r="F515" s="246">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6">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6">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6">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6">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6">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6">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6">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6">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6">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6">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6">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6">
        <f ca="1">+SUM(F515:Q515)</f>
        <v>0</v>
      </c>
      <c r="S515" s="253">
        <f ca="1">+R514+R515</f>
        <v>0</v>
      </c>
      <c r="T515" s="246">
        <f ca="1">+S515</f>
        <v>0</v>
      </c>
      <c r="U515" s="245">
        <f>+IF(E515="Débitos",1,2)</f>
        <v>2</v>
      </c>
      <c r="V515" s="350" t="str">
        <f>+VLOOKUP(A515,bd_lista!$A$3:$E$590,5,FALSE)</f>
        <v>Gobiernos Autonomos Municipales</v>
      </c>
      <c r="W515" s="455"/>
      <c r="X515" s="245">
        <f>+VLOOKUP(A515,[2]Sheet1!$A$13:$D$744,4,FALSE)</f>
        <v>0</v>
      </c>
      <c r="Y515" s="245" t="e">
        <f>+VLOOKUP(X515,bd_lista!$A$3:$C$590,3,FALSE)</f>
        <v>#N/A</v>
      </c>
      <c r="Z515" s="304"/>
      <c r="AA515" s="305"/>
    </row>
    <row r="516" spans="1:27" customFormat="1" ht="15" hidden="1" customHeight="1">
      <c r="A516" s="32">
        <v>1233</v>
      </c>
      <c r="B516" s="452">
        <f>+A516</f>
        <v>1233</v>
      </c>
      <c r="C516" s="250" t="str">
        <f>+VLOOKUP(A516,bd_lista!$A$3:$C$590,3,FALSE)</f>
        <v>Gobierno Autónomo Municipal de San Pedro de Tiquina</v>
      </c>
      <c r="D516" s="456" t="str">
        <f>+C516</f>
        <v>Gobierno Autónomo Municipal de San Pedro de Tiquina</v>
      </c>
      <c r="E516" s="245" t="s">
        <v>1311</v>
      </c>
      <c r="F516" s="246">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6">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6">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6">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6">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6">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6">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6">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6">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6">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6">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6">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6">
        <f ca="1">+SUM(F516:Q516)</f>
        <v>0</v>
      </c>
      <c r="S516" s="253"/>
      <c r="T516" s="246">
        <f ca="1">+T517</f>
        <v>0</v>
      </c>
      <c r="U516" s="245">
        <f>+IF(E516="Débitos",1,2)</f>
        <v>1</v>
      </c>
      <c r="V516" s="350" t="str">
        <f>+VLOOKUP(A516,bd_lista!$A$3:$E$590,5,FALSE)</f>
        <v>Gobiernos Autonomos Municipales</v>
      </c>
      <c r="W516" s="454" t="str">
        <f>+V516</f>
        <v>Gobiernos Autonomos Municipales</v>
      </c>
      <c r="X516" s="245">
        <f>+VLOOKUP(A516,[2]Sheet1!$A$13:$D$744,4,FALSE)</f>
        <v>0</v>
      </c>
      <c r="Y516" s="245" t="e">
        <f>+VLOOKUP(X516,bd_lista!$A$3:$C$590,3,FALSE)</f>
        <v>#N/A</v>
      </c>
      <c r="Z516" s="306">
        <f>+X516</f>
        <v>0</v>
      </c>
      <c r="AA516" s="307" t="e">
        <f>+Y516</f>
        <v>#N/A</v>
      </c>
    </row>
    <row r="517" spans="1:27" customFormat="1" ht="15" hidden="1" customHeight="1">
      <c r="A517" s="32">
        <v>1233</v>
      </c>
      <c r="B517" s="453"/>
      <c r="C517" s="250" t="str">
        <f>+VLOOKUP(A517,bd_lista!$A$3:$C$590,3,FALSE)</f>
        <v>Gobierno Autónomo Municipal de San Pedro de Tiquina</v>
      </c>
      <c r="D517" s="457"/>
      <c r="E517" s="247" t="s">
        <v>1312</v>
      </c>
      <c r="F517" s="246">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6">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6">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6">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6">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6">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6">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6">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6">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6">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6">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6">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6">
        <f ca="1">+SUM(F517:Q517)</f>
        <v>0</v>
      </c>
      <c r="S517" s="253">
        <f ca="1">+R516+R517</f>
        <v>0</v>
      </c>
      <c r="T517" s="246">
        <f ca="1">+S517</f>
        <v>0</v>
      </c>
      <c r="U517" s="245">
        <f>+IF(E517="Débitos",1,2)</f>
        <v>2</v>
      </c>
      <c r="V517" s="350" t="str">
        <f>+VLOOKUP(A517,bd_lista!$A$3:$E$590,5,FALSE)</f>
        <v>Gobiernos Autonomos Municipales</v>
      </c>
      <c r="W517" s="455"/>
      <c r="X517" s="245">
        <f>+VLOOKUP(A517,[2]Sheet1!$A$13:$D$744,4,FALSE)</f>
        <v>0</v>
      </c>
      <c r="Y517" s="245" t="e">
        <f>+VLOOKUP(X517,bd_lista!$A$3:$C$590,3,FALSE)</f>
        <v>#N/A</v>
      </c>
      <c r="Z517" s="304"/>
      <c r="AA517" s="305"/>
    </row>
    <row r="518" spans="1:27" customFormat="1" ht="15" hidden="1" customHeight="1">
      <c r="A518" s="32">
        <v>1234</v>
      </c>
      <c r="B518" s="452">
        <f>+A518</f>
        <v>1234</v>
      </c>
      <c r="C518" s="250" t="str">
        <f>+VLOOKUP(A518,bd_lista!$A$3:$C$590,3,FALSE)</f>
        <v>Gobierno Autónomo Municipal de Tito Yupanqui</v>
      </c>
      <c r="D518" s="456" t="str">
        <f>+C518</f>
        <v>Gobierno Autónomo Municipal de Tito Yupanqui</v>
      </c>
      <c r="E518" s="245" t="s">
        <v>1311</v>
      </c>
      <c r="F518" s="246">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6">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6">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6">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6">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6">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6">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6">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6">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6">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6">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6">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6">
        <f ca="1">+SUM(F518:Q518)</f>
        <v>0</v>
      </c>
      <c r="S518" s="253"/>
      <c r="T518" s="246">
        <f ca="1">+T519</f>
        <v>0</v>
      </c>
      <c r="U518" s="245">
        <f>+IF(E518="Débitos",1,2)</f>
        <v>1</v>
      </c>
      <c r="V518" s="350" t="str">
        <f>+VLOOKUP(A518,bd_lista!$A$3:$E$590,5,FALSE)</f>
        <v>Gobiernos Autonomos Municipales</v>
      </c>
      <c r="W518" s="454" t="str">
        <f>+V518</f>
        <v>Gobiernos Autonomos Municipales</v>
      </c>
      <c r="X518" s="245">
        <f>+VLOOKUP(A518,[2]Sheet1!$A$13:$D$744,4,FALSE)</f>
        <v>0</v>
      </c>
      <c r="Y518" s="245" t="e">
        <f>+VLOOKUP(X518,bd_lista!$A$3:$C$590,3,FALSE)</f>
        <v>#N/A</v>
      </c>
      <c r="Z518" s="306">
        <f>+X518</f>
        <v>0</v>
      </c>
      <c r="AA518" s="307" t="e">
        <f>+Y518</f>
        <v>#N/A</v>
      </c>
    </row>
    <row r="519" spans="1:27" customFormat="1" ht="15" hidden="1" customHeight="1">
      <c r="A519" s="32">
        <v>1234</v>
      </c>
      <c r="B519" s="453"/>
      <c r="C519" s="250" t="str">
        <f>+VLOOKUP(A519,bd_lista!$A$3:$C$590,3,FALSE)</f>
        <v>Gobierno Autónomo Municipal de Tito Yupanqui</v>
      </c>
      <c r="D519" s="457"/>
      <c r="E519" s="247" t="s">
        <v>1312</v>
      </c>
      <c r="F519" s="246">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6">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6">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6">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6">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6">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6">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6">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6">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6">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6">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6">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6">
        <f ca="1">+SUM(F519:Q519)</f>
        <v>0</v>
      </c>
      <c r="S519" s="253">
        <f ca="1">+R518+R519</f>
        <v>0</v>
      </c>
      <c r="T519" s="246">
        <f ca="1">+S519</f>
        <v>0</v>
      </c>
      <c r="U519" s="245">
        <f>+IF(E519="Débitos",1,2)</f>
        <v>2</v>
      </c>
      <c r="V519" s="350" t="str">
        <f>+VLOOKUP(A519,bd_lista!$A$3:$E$590,5,FALSE)</f>
        <v>Gobiernos Autonomos Municipales</v>
      </c>
      <c r="W519" s="455"/>
      <c r="X519" s="245">
        <f>+VLOOKUP(A519,[2]Sheet1!$A$13:$D$744,4,FALSE)</f>
        <v>0</v>
      </c>
      <c r="Y519" s="245" t="e">
        <f>+VLOOKUP(X519,bd_lista!$A$3:$C$590,3,FALSE)</f>
        <v>#N/A</v>
      </c>
      <c r="Z519" s="304"/>
      <c r="AA519" s="305"/>
    </row>
    <row r="520" spans="1:27" customFormat="1" ht="15" hidden="1" customHeight="1">
      <c r="A520" s="32">
        <v>1235</v>
      </c>
      <c r="B520" s="452">
        <f>+A520</f>
        <v>1235</v>
      </c>
      <c r="C520" s="250" t="str">
        <f>+VLOOKUP(A520,bd_lista!$A$3:$C$590,3,FALSE)</f>
        <v>Gobierno Autónomo Municipal de Chuma</v>
      </c>
      <c r="D520" s="456" t="str">
        <f>+C520</f>
        <v>Gobierno Autónomo Municipal de Chuma</v>
      </c>
      <c r="E520" s="245" t="s">
        <v>1311</v>
      </c>
      <c r="F520" s="246">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6">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6">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6">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6">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6">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6">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6">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6">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6">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6">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6">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6">
        <f ca="1">+SUM(F520:Q520)</f>
        <v>0</v>
      </c>
      <c r="S520" s="253"/>
      <c r="T520" s="246">
        <f ca="1">+T521</f>
        <v>0</v>
      </c>
      <c r="U520" s="245">
        <f>+IF(E520="Débitos",1,2)</f>
        <v>1</v>
      </c>
      <c r="V520" s="350" t="str">
        <f>+VLOOKUP(A520,bd_lista!$A$3:$E$590,5,FALSE)</f>
        <v>Gobiernos Autonomos Municipales</v>
      </c>
      <c r="W520" s="454" t="str">
        <f>+V520</f>
        <v>Gobiernos Autonomos Municipales</v>
      </c>
      <c r="X520" s="245">
        <f>+VLOOKUP(A520,[2]Sheet1!$A$13:$D$744,4,FALSE)</f>
        <v>0</v>
      </c>
      <c r="Y520" s="245" t="e">
        <f>+VLOOKUP(X520,bd_lista!$A$3:$C$590,3,FALSE)</f>
        <v>#N/A</v>
      </c>
      <c r="Z520" s="306">
        <f>+X520</f>
        <v>0</v>
      </c>
      <c r="AA520" s="307" t="e">
        <f>+Y520</f>
        <v>#N/A</v>
      </c>
    </row>
    <row r="521" spans="1:27" customFormat="1" ht="15" hidden="1" customHeight="1">
      <c r="A521" s="32">
        <v>1235</v>
      </c>
      <c r="B521" s="453"/>
      <c r="C521" s="250" t="str">
        <f>+VLOOKUP(A521,bd_lista!$A$3:$C$590,3,FALSE)</f>
        <v>Gobierno Autónomo Municipal de Chuma</v>
      </c>
      <c r="D521" s="457"/>
      <c r="E521" s="247" t="s">
        <v>1312</v>
      </c>
      <c r="F521" s="246">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6">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6">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6">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6">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6">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6">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6">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6">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6">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6">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6">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6">
        <f ca="1">+SUM(F521:Q521)</f>
        <v>0</v>
      </c>
      <c r="S521" s="253">
        <f ca="1">+R520+R521</f>
        <v>0</v>
      </c>
      <c r="T521" s="246">
        <f ca="1">+S521</f>
        <v>0</v>
      </c>
      <c r="U521" s="245">
        <f>+IF(E521="Débitos",1,2)</f>
        <v>2</v>
      </c>
      <c r="V521" s="350" t="str">
        <f>+VLOOKUP(A521,bd_lista!$A$3:$E$590,5,FALSE)</f>
        <v>Gobiernos Autonomos Municipales</v>
      </c>
      <c r="W521" s="455"/>
      <c r="X521" s="245">
        <f>+VLOOKUP(A521,[2]Sheet1!$A$13:$D$744,4,FALSE)</f>
        <v>0</v>
      </c>
      <c r="Y521" s="245" t="e">
        <f>+VLOOKUP(X521,bd_lista!$A$3:$C$590,3,FALSE)</f>
        <v>#N/A</v>
      </c>
      <c r="Z521" s="304"/>
      <c r="AA521" s="305"/>
    </row>
    <row r="522" spans="1:27" customFormat="1" ht="27" hidden="1" customHeight="1">
      <c r="A522" s="32">
        <v>1237</v>
      </c>
      <c r="B522" s="452">
        <f>+A522</f>
        <v>1237</v>
      </c>
      <c r="C522" s="250" t="str">
        <f>+VLOOKUP(A522,bd_lista!$A$3:$C$590,3,FALSE)</f>
        <v>Gobierno Autónomo Municipal de Aucapata</v>
      </c>
      <c r="D522" s="456" t="str">
        <f>+C522</f>
        <v>Gobierno Autónomo Municipal de Aucapata</v>
      </c>
      <c r="E522" s="245" t="s">
        <v>1311</v>
      </c>
      <c r="F522" s="246">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6">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6">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6">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6">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6">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6">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6">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6">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6">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6">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6">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6">
        <f ca="1">+SUM(F522:Q522)</f>
        <v>0</v>
      </c>
      <c r="S522" s="253"/>
      <c r="T522" s="246">
        <f ca="1">+T523</f>
        <v>0</v>
      </c>
      <c r="U522" s="245">
        <f>+IF(E522="Débitos",1,2)</f>
        <v>1</v>
      </c>
      <c r="V522" s="350" t="str">
        <f>+VLOOKUP(A522,bd_lista!$A$3:$E$590,5,FALSE)</f>
        <v>Gobiernos Autonomos Municipales</v>
      </c>
      <c r="W522" s="454" t="str">
        <f>+V522</f>
        <v>Gobiernos Autonomos Municipales</v>
      </c>
      <c r="X522" s="245">
        <f>+VLOOKUP(A522,[2]Sheet1!$A$13:$D$744,4,FALSE)</f>
        <v>0</v>
      </c>
      <c r="Y522" s="245" t="e">
        <f>+VLOOKUP(X522,bd_lista!$A$3:$C$590,3,FALSE)</f>
        <v>#N/A</v>
      </c>
      <c r="Z522" s="306">
        <f>+X522</f>
        <v>0</v>
      </c>
      <c r="AA522" s="307" t="e">
        <f>+Y522</f>
        <v>#N/A</v>
      </c>
    </row>
    <row r="523" spans="1:27" customFormat="1" ht="27" hidden="1" customHeight="1">
      <c r="A523" s="32">
        <v>1237</v>
      </c>
      <c r="B523" s="453"/>
      <c r="C523" s="250" t="str">
        <f>+VLOOKUP(A523,bd_lista!$A$3:$C$590,3,FALSE)</f>
        <v>Gobierno Autónomo Municipal de Aucapata</v>
      </c>
      <c r="D523" s="457"/>
      <c r="E523" s="247" t="s">
        <v>1312</v>
      </c>
      <c r="F523" s="246">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6">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6">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6">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6">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6">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6">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6">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6">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6">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6">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6">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6">
        <f ca="1">+SUM(F523:Q523)</f>
        <v>0</v>
      </c>
      <c r="S523" s="253">
        <f ca="1">+R522+R523</f>
        <v>0</v>
      </c>
      <c r="T523" s="246">
        <f ca="1">+S523</f>
        <v>0</v>
      </c>
      <c r="U523" s="245">
        <f>+IF(E523="Débitos",1,2)</f>
        <v>2</v>
      </c>
      <c r="V523" s="350" t="str">
        <f>+VLOOKUP(A523,bd_lista!$A$3:$E$590,5,FALSE)</f>
        <v>Gobiernos Autonomos Municipales</v>
      </c>
      <c r="W523" s="455"/>
      <c r="X523" s="245">
        <f>+VLOOKUP(A523,[2]Sheet1!$A$13:$D$744,4,FALSE)</f>
        <v>0</v>
      </c>
      <c r="Y523" s="245" t="e">
        <f>+VLOOKUP(X523,bd_lista!$A$3:$C$590,3,FALSE)</f>
        <v>#N/A</v>
      </c>
      <c r="Z523" s="304"/>
      <c r="AA523" s="305"/>
    </row>
    <row r="524" spans="1:27" customFormat="1" ht="15" hidden="1" customHeight="1">
      <c r="A524" s="32">
        <v>1238</v>
      </c>
      <c r="B524" s="452">
        <f>+A524</f>
        <v>1238</v>
      </c>
      <c r="C524" s="250" t="str">
        <f>+VLOOKUP(A524,bd_lista!$A$3:$C$590,3,FALSE)</f>
        <v>Gobierno Autónomo Municipal de Corocoro</v>
      </c>
      <c r="D524" s="456" t="str">
        <f>+C524</f>
        <v>Gobierno Autónomo Municipal de Corocoro</v>
      </c>
      <c r="E524" s="245" t="s">
        <v>1311</v>
      </c>
      <c r="F524" s="246">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6">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6">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6">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6">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6">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6">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6">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6">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6">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6">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6">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6">
        <f ca="1">+SUM(F524:Q524)</f>
        <v>0</v>
      </c>
      <c r="S524" s="253"/>
      <c r="T524" s="246">
        <f ca="1">+T525</f>
        <v>0</v>
      </c>
      <c r="U524" s="245">
        <f>+IF(E524="Débitos",1,2)</f>
        <v>1</v>
      </c>
      <c r="V524" s="350" t="str">
        <f>+VLOOKUP(A524,bd_lista!$A$3:$E$590,5,FALSE)</f>
        <v>Gobiernos Autonomos Municipales</v>
      </c>
      <c r="W524" s="454" t="str">
        <f>+V524</f>
        <v>Gobiernos Autonomos Municipales</v>
      </c>
      <c r="X524" s="245">
        <f>+VLOOKUP(A524,[2]Sheet1!$A$13:$D$744,4,FALSE)</f>
        <v>0</v>
      </c>
      <c r="Y524" s="245" t="e">
        <f>+VLOOKUP(X524,bd_lista!$A$3:$C$590,3,FALSE)</f>
        <v>#N/A</v>
      </c>
      <c r="Z524" s="306">
        <f>+X524</f>
        <v>0</v>
      </c>
      <c r="AA524" s="307" t="e">
        <f>+Y524</f>
        <v>#N/A</v>
      </c>
    </row>
    <row r="525" spans="1:27" customFormat="1" ht="15" hidden="1" customHeight="1">
      <c r="A525" s="32">
        <v>1238</v>
      </c>
      <c r="B525" s="453"/>
      <c r="C525" s="250" t="str">
        <f>+VLOOKUP(A525,bd_lista!$A$3:$C$590,3,FALSE)</f>
        <v>Gobierno Autónomo Municipal de Corocoro</v>
      </c>
      <c r="D525" s="457"/>
      <c r="E525" s="247" t="s">
        <v>1312</v>
      </c>
      <c r="F525" s="246">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6">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6">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6">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6">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6">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6">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6">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6">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6">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6">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6">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6">
        <f ca="1">+SUM(F525:Q525)</f>
        <v>0</v>
      </c>
      <c r="S525" s="253">
        <f ca="1">+R524+R525</f>
        <v>0</v>
      </c>
      <c r="T525" s="246">
        <f ca="1">+S525</f>
        <v>0</v>
      </c>
      <c r="U525" s="245">
        <f>+IF(E525="Débitos",1,2)</f>
        <v>2</v>
      </c>
      <c r="V525" s="350" t="str">
        <f>+VLOOKUP(A525,bd_lista!$A$3:$E$590,5,FALSE)</f>
        <v>Gobiernos Autonomos Municipales</v>
      </c>
      <c r="W525" s="455"/>
      <c r="X525" s="245">
        <f>+VLOOKUP(A525,[2]Sheet1!$A$13:$D$744,4,FALSE)</f>
        <v>0</v>
      </c>
      <c r="Y525" s="245" t="e">
        <f>+VLOOKUP(X525,bd_lista!$A$3:$C$590,3,FALSE)</f>
        <v>#N/A</v>
      </c>
      <c r="Z525" s="304"/>
      <c r="AA525" s="305"/>
    </row>
    <row r="526" spans="1:27" customFormat="1" ht="15" hidden="1" customHeight="1">
      <c r="A526" s="32">
        <v>1239</v>
      </c>
      <c r="B526" s="452">
        <f>+A526</f>
        <v>1239</v>
      </c>
      <c r="C526" s="250" t="str">
        <f>+VLOOKUP(A526,bd_lista!$A$3:$C$590,3,FALSE)</f>
        <v>Gobierno Autónomo Municipal de Caquiaviri</v>
      </c>
      <c r="D526" s="456" t="str">
        <f>+C526</f>
        <v>Gobierno Autónomo Municipal de Caquiaviri</v>
      </c>
      <c r="E526" s="245" t="s">
        <v>1311</v>
      </c>
      <c r="F526" s="246">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6">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6">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6">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6">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6">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6">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6">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6">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6">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6">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6">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6">
        <f ca="1">+SUM(F526:Q526)</f>
        <v>0</v>
      </c>
      <c r="S526" s="253"/>
      <c r="T526" s="246">
        <f ca="1">+T527</f>
        <v>0</v>
      </c>
      <c r="U526" s="245">
        <f>+IF(E526="Débitos",1,2)</f>
        <v>1</v>
      </c>
      <c r="V526" s="350" t="str">
        <f>+VLOOKUP(A526,bd_lista!$A$3:$E$590,5,FALSE)</f>
        <v>Gobiernos Autonomos Municipales</v>
      </c>
      <c r="W526" s="454" t="str">
        <f>+V526</f>
        <v>Gobiernos Autonomos Municipales</v>
      </c>
      <c r="X526" s="245">
        <f>+VLOOKUP(A526,[2]Sheet1!$A$13:$D$744,4,FALSE)</f>
        <v>0</v>
      </c>
      <c r="Y526" s="245" t="e">
        <f>+VLOOKUP(X526,bd_lista!$A$3:$C$590,3,FALSE)</f>
        <v>#N/A</v>
      </c>
      <c r="Z526" s="306">
        <f>+X526</f>
        <v>0</v>
      </c>
      <c r="AA526" s="307" t="e">
        <f>+Y526</f>
        <v>#N/A</v>
      </c>
    </row>
    <row r="527" spans="1:27" customFormat="1" ht="15" hidden="1" customHeight="1">
      <c r="A527" s="32">
        <v>1239</v>
      </c>
      <c r="B527" s="453"/>
      <c r="C527" s="250" t="str">
        <f>+VLOOKUP(A527,bd_lista!$A$3:$C$590,3,FALSE)</f>
        <v>Gobierno Autónomo Municipal de Caquiaviri</v>
      </c>
      <c r="D527" s="457"/>
      <c r="E527" s="247" t="s">
        <v>1312</v>
      </c>
      <c r="F527" s="246">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6">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6">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6">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6">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6">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6">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6">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6">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6">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6">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6">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6">
        <f ca="1">+SUM(F527:Q527)</f>
        <v>0</v>
      </c>
      <c r="S527" s="253">
        <f ca="1">+R526+R527</f>
        <v>0</v>
      </c>
      <c r="T527" s="246">
        <f ca="1">+S527</f>
        <v>0</v>
      </c>
      <c r="U527" s="245">
        <f>+IF(E527="Débitos",1,2)</f>
        <v>2</v>
      </c>
      <c r="V527" s="350" t="str">
        <f>+VLOOKUP(A527,bd_lista!$A$3:$E$590,5,FALSE)</f>
        <v>Gobiernos Autonomos Municipales</v>
      </c>
      <c r="W527" s="455"/>
      <c r="X527" s="245">
        <f>+VLOOKUP(A527,[2]Sheet1!$A$13:$D$744,4,FALSE)</f>
        <v>0</v>
      </c>
      <c r="Y527" s="245" t="e">
        <f>+VLOOKUP(X527,bd_lista!$A$3:$C$590,3,FALSE)</f>
        <v>#N/A</v>
      </c>
      <c r="Z527" s="304"/>
      <c r="AA527" s="305"/>
    </row>
    <row r="528" spans="1:27" customFormat="1" ht="15" hidden="1" customHeight="1">
      <c r="A528" s="32">
        <v>1240</v>
      </c>
      <c r="B528" s="452">
        <f>+A528</f>
        <v>1240</v>
      </c>
      <c r="C528" s="250" t="str">
        <f>+VLOOKUP(A528,bd_lista!$A$3:$C$590,3,FALSE)</f>
        <v>Gobierno Autónomo Municipal de Calacoto</v>
      </c>
      <c r="D528" s="456" t="str">
        <f>+C528</f>
        <v>Gobierno Autónomo Municipal de Calacoto</v>
      </c>
      <c r="E528" s="245" t="s">
        <v>1311</v>
      </c>
      <c r="F528" s="246">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6">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6">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6">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6">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6">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6">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6">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6">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6">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6">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6">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6">
        <f ca="1">+SUM(F528:Q528)</f>
        <v>0</v>
      </c>
      <c r="S528" s="253"/>
      <c r="T528" s="246">
        <f ca="1">+T529</f>
        <v>0</v>
      </c>
      <c r="U528" s="245">
        <f>+IF(E528="Débitos",1,2)</f>
        <v>1</v>
      </c>
      <c r="V528" s="350" t="str">
        <f>+VLOOKUP(A528,bd_lista!$A$3:$E$590,5,FALSE)</f>
        <v>Gobiernos Autonomos Municipales</v>
      </c>
      <c r="W528" s="454" t="str">
        <f>+V528</f>
        <v>Gobiernos Autonomos Municipales</v>
      </c>
      <c r="X528" s="245">
        <f>+VLOOKUP(A528,[2]Sheet1!$A$13:$D$744,4,FALSE)</f>
        <v>0</v>
      </c>
      <c r="Y528" s="245" t="e">
        <f>+VLOOKUP(X528,bd_lista!$A$3:$C$590,3,FALSE)</f>
        <v>#N/A</v>
      </c>
      <c r="Z528" s="306">
        <f>+X528</f>
        <v>0</v>
      </c>
      <c r="AA528" s="307" t="e">
        <f>+Y528</f>
        <v>#N/A</v>
      </c>
    </row>
    <row r="529" spans="1:27" customFormat="1" ht="15" hidden="1" customHeight="1">
      <c r="A529" s="32">
        <v>1240</v>
      </c>
      <c r="B529" s="453"/>
      <c r="C529" s="250" t="str">
        <f>+VLOOKUP(A529,bd_lista!$A$3:$C$590,3,FALSE)</f>
        <v>Gobierno Autónomo Municipal de Calacoto</v>
      </c>
      <c r="D529" s="457"/>
      <c r="E529" s="247" t="s">
        <v>1312</v>
      </c>
      <c r="F529" s="246">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6">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6">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6">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6">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6">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6">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6">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6">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6">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6">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6">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6">
        <f ca="1">+SUM(F529:Q529)</f>
        <v>0</v>
      </c>
      <c r="S529" s="253">
        <f ca="1">+R528+R529</f>
        <v>0</v>
      </c>
      <c r="T529" s="246">
        <f ca="1">+S529</f>
        <v>0</v>
      </c>
      <c r="U529" s="245">
        <f>+IF(E529="Débitos",1,2)</f>
        <v>2</v>
      </c>
      <c r="V529" s="350" t="str">
        <f>+VLOOKUP(A529,bd_lista!$A$3:$E$590,5,FALSE)</f>
        <v>Gobiernos Autonomos Municipales</v>
      </c>
      <c r="W529" s="455"/>
      <c r="X529" s="245">
        <f>+VLOOKUP(A529,[2]Sheet1!$A$13:$D$744,4,FALSE)</f>
        <v>0</v>
      </c>
      <c r="Y529" s="245" t="e">
        <f>+VLOOKUP(X529,bd_lista!$A$3:$C$590,3,FALSE)</f>
        <v>#N/A</v>
      </c>
      <c r="Z529" s="304"/>
      <c r="AA529" s="305"/>
    </row>
    <row r="530" spans="1:27" customFormat="1" ht="15" hidden="1" customHeight="1">
      <c r="A530" s="32">
        <v>1241</v>
      </c>
      <c r="B530" s="452">
        <f>+A530</f>
        <v>1241</v>
      </c>
      <c r="C530" s="250" t="str">
        <f>+VLOOKUP(A530,bd_lista!$A$3:$C$590,3,FALSE)</f>
        <v>Gobierno Autónomo Municipal de Comanche</v>
      </c>
      <c r="D530" s="456" t="str">
        <f>+C530</f>
        <v>Gobierno Autónomo Municipal de Comanche</v>
      </c>
      <c r="E530" s="245" t="s">
        <v>1311</v>
      </c>
      <c r="F530" s="246">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6">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6">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6">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6">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6">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6">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6">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6">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6">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6">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6">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6">
        <f ca="1">+SUM(F530:Q530)</f>
        <v>0</v>
      </c>
      <c r="S530" s="253"/>
      <c r="T530" s="246">
        <f ca="1">+T531</f>
        <v>0</v>
      </c>
      <c r="U530" s="245">
        <f>+IF(E530="Débitos",1,2)</f>
        <v>1</v>
      </c>
      <c r="V530" s="350" t="str">
        <f>+VLOOKUP(A530,bd_lista!$A$3:$E$590,5,FALSE)</f>
        <v>Gobiernos Autonomos Municipales</v>
      </c>
      <c r="W530" s="454" t="str">
        <f>+V530</f>
        <v>Gobiernos Autonomos Municipales</v>
      </c>
      <c r="X530" s="245">
        <f>+VLOOKUP(A530,[2]Sheet1!$A$13:$D$744,4,FALSE)</f>
        <v>0</v>
      </c>
      <c r="Y530" s="245" t="e">
        <f>+VLOOKUP(X530,bd_lista!$A$3:$C$590,3,FALSE)</f>
        <v>#N/A</v>
      </c>
      <c r="Z530" s="306">
        <f>+X530</f>
        <v>0</v>
      </c>
      <c r="AA530" s="307" t="e">
        <f>+Y530</f>
        <v>#N/A</v>
      </c>
    </row>
    <row r="531" spans="1:27" customFormat="1" ht="15" hidden="1" customHeight="1">
      <c r="A531" s="32">
        <v>1241</v>
      </c>
      <c r="B531" s="453"/>
      <c r="C531" s="250" t="str">
        <f>+VLOOKUP(A531,bd_lista!$A$3:$C$590,3,FALSE)</f>
        <v>Gobierno Autónomo Municipal de Comanche</v>
      </c>
      <c r="D531" s="457"/>
      <c r="E531" s="247" t="s">
        <v>1312</v>
      </c>
      <c r="F531" s="246">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6">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6">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6">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6">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6">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6">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6">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6">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6">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6">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6">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6">
        <f ca="1">+SUM(F531:Q531)</f>
        <v>0</v>
      </c>
      <c r="S531" s="253">
        <f ca="1">+R530+R531</f>
        <v>0</v>
      </c>
      <c r="T531" s="246">
        <f ca="1">+S531</f>
        <v>0</v>
      </c>
      <c r="U531" s="245">
        <f>+IF(E531="Débitos",1,2)</f>
        <v>2</v>
      </c>
      <c r="V531" s="350" t="str">
        <f>+VLOOKUP(A531,bd_lista!$A$3:$E$590,5,FALSE)</f>
        <v>Gobiernos Autonomos Municipales</v>
      </c>
      <c r="W531" s="455"/>
      <c r="X531" s="245">
        <f>+VLOOKUP(A531,[2]Sheet1!$A$13:$D$744,4,FALSE)</f>
        <v>0</v>
      </c>
      <c r="Y531" s="245" t="e">
        <f>+VLOOKUP(X531,bd_lista!$A$3:$C$590,3,FALSE)</f>
        <v>#N/A</v>
      </c>
      <c r="Z531" s="304"/>
      <c r="AA531" s="305"/>
    </row>
    <row r="532" spans="1:27" customFormat="1" ht="15" hidden="1" customHeight="1">
      <c r="A532" s="32">
        <v>1242</v>
      </c>
      <c r="B532" s="452">
        <f>+A532</f>
        <v>1242</v>
      </c>
      <c r="C532" s="250" t="str">
        <f>+VLOOKUP(A532,bd_lista!$A$3:$C$590,3,FALSE)</f>
        <v>Gobierno Autónomo Municipal de Charaña</v>
      </c>
      <c r="D532" s="456" t="str">
        <f>+C532</f>
        <v>Gobierno Autónomo Municipal de Charaña</v>
      </c>
      <c r="E532" s="245" t="s">
        <v>1311</v>
      </c>
      <c r="F532" s="246">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6">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6">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6">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6">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6">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6">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6">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6">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6">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6">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6">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6">
        <f ca="1">+SUM(F532:Q532)</f>
        <v>0</v>
      </c>
      <c r="S532" s="253"/>
      <c r="T532" s="246">
        <f ca="1">+T533</f>
        <v>0</v>
      </c>
      <c r="U532" s="245">
        <f>+IF(E532="Débitos",1,2)</f>
        <v>1</v>
      </c>
      <c r="V532" s="350" t="str">
        <f>+VLOOKUP(A532,bd_lista!$A$3:$E$590,5,FALSE)</f>
        <v>Gobiernos Autonomos Municipales</v>
      </c>
      <c r="W532" s="454" t="str">
        <f>+V532</f>
        <v>Gobiernos Autonomos Municipales</v>
      </c>
      <c r="X532" s="245">
        <f>+VLOOKUP(A532,[2]Sheet1!$A$13:$D$744,4,FALSE)</f>
        <v>0</v>
      </c>
      <c r="Y532" s="245" t="e">
        <f>+VLOOKUP(X532,bd_lista!$A$3:$C$590,3,FALSE)</f>
        <v>#N/A</v>
      </c>
      <c r="Z532" s="306">
        <f>+X532</f>
        <v>0</v>
      </c>
      <c r="AA532" s="307" t="e">
        <f>+Y532</f>
        <v>#N/A</v>
      </c>
    </row>
    <row r="533" spans="1:27" customFormat="1" ht="15" hidden="1" customHeight="1">
      <c r="A533" s="32">
        <v>1242</v>
      </c>
      <c r="B533" s="453"/>
      <c r="C533" s="250" t="str">
        <f>+VLOOKUP(A533,bd_lista!$A$3:$C$590,3,FALSE)</f>
        <v>Gobierno Autónomo Municipal de Charaña</v>
      </c>
      <c r="D533" s="457"/>
      <c r="E533" s="247" t="s">
        <v>1312</v>
      </c>
      <c r="F533" s="246">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6">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6">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6">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6">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6">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6">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6">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6">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6">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6">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6">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6">
        <f ca="1">+SUM(F533:Q533)</f>
        <v>0</v>
      </c>
      <c r="S533" s="253">
        <f ca="1">+R532+R533</f>
        <v>0</v>
      </c>
      <c r="T533" s="246">
        <f ca="1">+S533</f>
        <v>0</v>
      </c>
      <c r="U533" s="245">
        <f>+IF(E533="Débitos",1,2)</f>
        <v>2</v>
      </c>
      <c r="V533" s="350" t="str">
        <f>+VLOOKUP(A533,bd_lista!$A$3:$E$590,5,FALSE)</f>
        <v>Gobiernos Autonomos Municipales</v>
      </c>
      <c r="W533" s="455"/>
      <c r="X533" s="245">
        <f>+VLOOKUP(A533,[2]Sheet1!$A$13:$D$744,4,FALSE)</f>
        <v>0</v>
      </c>
      <c r="Y533" s="245" t="e">
        <f>+VLOOKUP(X533,bd_lista!$A$3:$C$590,3,FALSE)</f>
        <v>#N/A</v>
      </c>
      <c r="Z533" s="304"/>
      <c r="AA533" s="305"/>
    </row>
    <row r="534" spans="1:27" customFormat="1" ht="15" hidden="1" customHeight="1">
      <c r="A534" s="32">
        <v>1243</v>
      </c>
      <c r="B534" s="452">
        <f>+A534</f>
        <v>1243</v>
      </c>
      <c r="C534" s="250" t="str">
        <f>+VLOOKUP(A534,bd_lista!$A$3:$C$590,3,FALSE)</f>
        <v>Gobierno Autónomo Municipal de Waldo Ballivián</v>
      </c>
      <c r="D534" s="456" t="str">
        <f>+C534</f>
        <v>Gobierno Autónomo Municipal de Waldo Ballivián</v>
      </c>
      <c r="E534" s="245" t="s">
        <v>1311</v>
      </c>
      <c r="F534" s="246">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6">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6">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6">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6">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6">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6">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6">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6">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6">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6">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6">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6">
        <f ca="1">+SUM(F534:Q534)</f>
        <v>0</v>
      </c>
      <c r="S534" s="253"/>
      <c r="T534" s="246">
        <f ca="1">+T535</f>
        <v>0</v>
      </c>
      <c r="U534" s="245">
        <f>+IF(E534="Débitos",1,2)</f>
        <v>1</v>
      </c>
      <c r="V534" s="350" t="str">
        <f>+VLOOKUP(A534,bd_lista!$A$3:$E$590,5,FALSE)</f>
        <v>Gobiernos Autonomos Municipales</v>
      </c>
      <c r="W534" s="454" t="str">
        <f>+V534</f>
        <v>Gobiernos Autonomos Municipales</v>
      </c>
      <c r="X534" s="245">
        <f>+VLOOKUP(A534,[2]Sheet1!$A$13:$D$744,4,FALSE)</f>
        <v>0</v>
      </c>
      <c r="Y534" s="245" t="e">
        <f>+VLOOKUP(X534,bd_lista!$A$3:$C$590,3,FALSE)</f>
        <v>#N/A</v>
      </c>
      <c r="Z534" s="306">
        <f>+X534</f>
        <v>0</v>
      </c>
      <c r="AA534" s="307" t="e">
        <f>+Y534</f>
        <v>#N/A</v>
      </c>
    </row>
    <row r="535" spans="1:27" customFormat="1" ht="15" hidden="1" customHeight="1">
      <c r="A535" s="32">
        <v>1243</v>
      </c>
      <c r="B535" s="453"/>
      <c r="C535" s="250" t="str">
        <f>+VLOOKUP(A535,bd_lista!$A$3:$C$590,3,FALSE)</f>
        <v>Gobierno Autónomo Municipal de Waldo Ballivián</v>
      </c>
      <c r="D535" s="457"/>
      <c r="E535" s="247" t="s">
        <v>1312</v>
      </c>
      <c r="F535" s="246">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6">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6">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6">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6">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6">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6">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6">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6">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6">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6">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6">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6">
        <f ca="1">+SUM(F535:Q535)</f>
        <v>0</v>
      </c>
      <c r="S535" s="253">
        <f ca="1">+R534+R535</f>
        <v>0</v>
      </c>
      <c r="T535" s="246">
        <f ca="1">+S535</f>
        <v>0</v>
      </c>
      <c r="U535" s="245">
        <f>+IF(E535="Débitos",1,2)</f>
        <v>2</v>
      </c>
      <c r="V535" s="350" t="str">
        <f>+VLOOKUP(A535,bd_lista!$A$3:$E$590,5,FALSE)</f>
        <v>Gobiernos Autonomos Municipales</v>
      </c>
      <c r="W535" s="455"/>
      <c r="X535" s="245">
        <f>+VLOOKUP(A535,[2]Sheet1!$A$13:$D$744,4,FALSE)</f>
        <v>0</v>
      </c>
      <c r="Y535" s="245" t="e">
        <f>+VLOOKUP(X535,bd_lista!$A$3:$C$590,3,FALSE)</f>
        <v>#N/A</v>
      </c>
      <c r="Z535" s="304"/>
      <c r="AA535" s="305"/>
    </row>
    <row r="536" spans="1:27" customFormat="1" ht="15" hidden="1" customHeight="1">
      <c r="A536" s="32">
        <v>1244</v>
      </c>
      <c r="B536" s="452">
        <f>+A536</f>
        <v>1244</v>
      </c>
      <c r="C536" s="250" t="str">
        <f>+VLOOKUP(A536,bd_lista!$A$3:$C$590,3,FALSE)</f>
        <v>Gobierno Autónomo Municipal de Nazacara de Pacajes</v>
      </c>
      <c r="D536" s="456" t="str">
        <f>+C536</f>
        <v>Gobierno Autónomo Municipal de Nazacara de Pacajes</v>
      </c>
      <c r="E536" s="245" t="s">
        <v>1311</v>
      </c>
      <c r="F536" s="246">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6">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6">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6">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6">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6">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6">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6">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6">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6">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6">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6">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6">
        <f ca="1">+SUM(F536:Q536)</f>
        <v>0</v>
      </c>
      <c r="S536" s="253"/>
      <c r="T536" s="246">
        <f ca="1">+T537</f>
        <v>0</v>
      </c>
      <c r="U536" s="245">
        <f>+IF(E536="Débitos",1,2)</f>
        <v>1</v>
      </c>
      <c r="V536" s="350" t="str">
        <f>+VLOOKUP(A536,bd_lista!$A$3:$E$590,5,FALSE)</f>
        <v>Gobiernos Autonomos Municipales</v>
      </c>
      <c r="W536" s="454" t="str">
        <f>+V536</f>
        <v>Gobiernos Autonomos Municipales</v>
      </c>
      <c r="X536" s="245">
        <f>+VLOOKUP(A536,[2]Sheet1!$A$13:$D$744,4,FALSE)</f>
        <v>0</v>
      </c>
      <c r="Y536" s="245" t="e">
        <f>+VLOOKUP(X536,bd_lista!$A$3:$C$590,3,FALSE)</f>
        <v>#N/A</v>
      </c>
      <c r="Z536" s="306">
        <f>+X536</f>
        <v>0</v>
      </c>
      <c r="AA536" s="307" t="e">
        <f>+Y536</f>
        <v>#N/A</v>
      </c>
    </row>
    <row r="537" spans="1:27" customFormat="1" ht="15" hidden="1" customHeight="1">
      <c r="A537" s="32">
        <v>1244</v>
      </c>
      <c r="B537" s="453"/>
      <c r="C537" s="250" t="str">
        <f>+VLOOKUP(A537,bd_lista!$A$3:$C$590,3,FALSE)</f>
        <v>Gobierno Autónomo Municipal de Nazacara de Pacajes</v>
      </c>
      <c r="D537" s="457"/>
      <c r="E537" s="247" t="s">
        <v>1312</v>
      </c>
      <c r="F537" s="246">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6">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6">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6">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6">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6">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6">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6">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6">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6">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6">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6">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6">
        <f ca="1">+SUM(F537:Q537)</f>
        <v>0</v>
      </c>
      <c r="S537" s="253">
        <f ca="1">+R536+R537</f>
        <v>0</v>
      </c>
      <c r="T537" s="246">
        <f ca="1">+S537</f>
        <v>0</v>
      </c>
      <c r="U537" s="245">
        <f>+IF(E537="Débitos",1,2)</f>
        <v>2</v>
      </c>
      <c r="V537" s="350" t="str">
        <f>+VLOOKUP(A537,bd_lista!$A$3:$E$590,5,FALSE)</f>
        <v>Gobiernos Autonomos Municipales</v>
      </c>
      <c r="W537" s="455"/>
      <c r="X537" s="245">
        <f>+VLOOKUP(A537,[2]Sheet1!$A$13:$D$744,4,FALSE)</f>
        <v>0</v>
      </c>
      <c r="Y537" s="245" t="e">
        <f>+VLOOKUP(X537,bd_lista!$A$3:$C$590,3,FALSE)</f>
        <v>#N/A</v>
      </c>
      <c r="Z537" s="304"/>
      <c r="AA537" s="305"/>
    </row>
    <row r="538" spans="1:27" customFormat="1" ht="15" hidden="1" customHeight="1">
      <c r="A538" s="32">
        <v>1245</v>
      </c>
      <c r="B538" s="452">
        <f>+A538</f>
        <v>1245</v>
      </c>
      <c r="C538" s="250" t="str">
        <f>+VLOOKUP(A538,bd_lista!$A$3:$C$590,3,FALSE)</f>
        <v>Gobierno Autónomo Municipal de Santiago de Callapa</v>
      </c>
      <c r="D538" s="456" t="str">
        <f>+C538</f>
        <v>Gobierno Autónomo Municipal de Santiago de Callapa</v>
      </c>
      <c r="E538" s="245" t="s">
        <v>1311</v>
      </c>
      <c r="F538" s="246">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6">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6">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6">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6">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6">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6">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6">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6">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6">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6">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6">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6">
        <f ca="1">+SUM(F538:Q538)</f>
        <v>0</v>
      </c>
      <c r="S538" s="253"/>
      <c r="T538" s="246">
        <f ca="1">+T539</f>
        <v>0</v>
      </c>
      <c r="U538" s="245">
        <f>+IF(E538="Débitos",1,2)</f>
        <v>1</v>
      </c>
      <c r="V538" s="350" t="str">
        <f>+VLOOKUP(A538,bd_lista!$A$3:$E$590,5,FALSE)</f>
        <v>Gobiernos Autonomos Municipales</v>
      </c>
      <c r="W538" s="454" t="str">
        <f>+V538</f>
        <v>Gobiernos Autonomos Municipales</v>
      </c>
      <c r="X538" s="245">
        <f>+VLOOKUP(A538,[2]Sheet1!$A$13:$D$744,4,FALSE)</f>
        <v>0</v>
      </c>
      <c r="Y538" s="245" t="e">
        <f>+VLOOKUP(X538,bd_lista!$A$3:$C$590,3,FALSE)</f>
        <v>#N/A</v>
      </c>
      <c r="Z538" s="306">
        <f>+X538</f>
        <v>0</v>
      </c>
      <c r="AA538" s="307" t="e">
        <f>+Y538</f>
        <v>#N/A</v>
      </c>
    </row>
    <row r="539" spans="1:27" customFormat="1" ht="15" hidden="1" customHeight="1">
      <c r="A539" s="32">
        <v>1245</v>
      </c>
      <c r="B539" s="453"/>
      <c r="C539" s="250" t="str">
        <f>+VLOOKUP(A539,bd_lista!$A$3:$C$590,3,FALSE)</f>
        <v>Gobierno Autónomo Municipal de Santiago de Callapa</v>
      </c>
      <c r="D539" s="457"/>
      <c r="E539" s="247" t="s">
        <v>1312</v>
      </c>
      <c r="F539" s="246">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6">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6">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6">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6">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6">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6">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6">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6">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6">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6">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6">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6">
        <f ca="1">+SUM(F539:Q539)</f>
        <v>0</v>
      </c>
      <c r="S539" s="253">
        <f ca="1">+R538+R539</f>
        <v>0</v>
      </c>
      <c r="T539" s="246">
        <f ca="1">+S539</f>
        <v>0</v>
      </c>
      <c r="U539" s="245">
        <f>+IF(E539="Débitos",1,2)</f>
        <v>2</v>
      </c>
      <c r="V539" s="350" t="str">
        <f>+VLOOKUP(A539,bd_lista!$A$3:$E$590,5,FALSE)</f>
        <v>Gobiernos Autonomos Municipales</v>
      </c>
      <c r="W539" s="455"/>
      <c r="X539" s="245">
        <f>+VLOOKUP(A539,[2]Sheet1!$A$13:$D$744,4,FALSE)</f>
        <v>0</v>
      </c>
      <c r="Y539" s="245" t="e">
        <f>+VLOOKUP(X539,bd_lista!$A$3:$C$590,3,FALSE)</f>
        <v>#N/A</v>
      </c>
      <c r="Z539" s="304"/>
      <c r="AA539" s="305"/>
    </row>
    <row r="540" spans="1:27" customFormat="1" ht="15" hidden="1" customHeight="1">
      <c r="A540" s="32">
        <v>1246</v>
      </c>
      <c r="B540" s="452">
        <f>+A540</f>
        <v>1246</v>
      </c>
      <c r="C540" s="250" t="str">
        <f>+VLOOKUP(A540,bd_lista!$A$3:$C$590,3,FALSE)</f>
        <v>Gobierno Autónomo Municipal de Puerto Acosta</v>
      </c>
      <c r="D540" s="456" t="str">
        <f>+C540</f>
        <v>Gobierno Autónomo Municipal de Puerto Acosta</v>
      </c>
      <c r="E540" s="245" t="s">
        <v>1311</v>
      </c>
      <c r="F540" s="246">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6">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6">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6">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6">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6">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6">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6">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6">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6">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6">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6">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6">
        <f ca="1">+SUM(F540:Q540)</f>
        <v>0</v>
      </c>
      <c r="S540" s="253"/>
      <c r="T540" s="246">
        <f ca="1">+T541</f>
        <v>0</v>
      </c>
      <c r="U540" s="245">
        <f>+IF(E540="Débitos",1,2)</f>
        <v>1</v>
      </c>
      <c r="V540" s="350" t="str">
        <f>+VLOOKUP(A540,bd_lista!$A$3:$E$590,5,FALSE)</f>
        <v>Gobiernos Autonomos Municipales</v>
      </c>
      <c r="W540" s="454" t="str">
        <f>+V540</f>
        <v>Gobiernos Autonomos Municipales</v>
      </c>
      <c r="X540" s="245">
        <f>+VLOOKUP(A540,[2]Sheet1!$A$13:$D$744,4,FALSE)</f>
        <v>0</v>
      </c>
      <c r="Y540" s="245" t="e">
        <f>+VLOOKUP(X540,bd_lista!$A$3:$C$590,3,FALSE)</f>
        <v>#N/A</v>
      </c>
      <c r="Z540" s="306">
        <f>+X540</f>
        <v>0</v>
      </c>
      <c r="AA540" s="307" t="e">
        <f>+Y540</f>
        <v>#N/A</v>
      </c>
    </row>
    <row r="541" spans="1:27" customFormat="1" ht="15" hidden="1" customHeight="1">
      <c r="A541" s="32">
        <v>1246</v>
      </c>
      <c r="B541" s="453"/>
      <c r="C541" s="250" t="str">
        <f>+VLOOKUP(A541,bd_lista!$A$3:$C$590,3,FALSE)</f>
        <v>Gobierno Autónomo Municipal de Puerto Acosta</v>
      </c>
      <c r="D541" s="457"/>
      <c r="E541" s="247" t="s">
        <v>1312</v>
      </c>
      <c r="F541" s="246">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6">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6">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6">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6">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6">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6">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6">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6">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6">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6">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6">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6">
        <f ca="1">+SUM(F541:Q541)</f>
        <v>0</v>
      </c>
      <c r="S541" s="253">
        <f ca="1">+R540+R541</f>
        <v>0</v>
      </c>
      <c r="T541" s="246">
        <f ca="1">+S541</f>
        <v>0</v>
      </c>
      <c r="U541" s="245">
        <f>+IF(E541="Débitos",1,2)</f>
        <v>2</v>
      </c>
      <c r="V541" s="350" t="str">
        <f>+VLOOKUP(A541,bd_lista!$A$3:$E$590,5,FALSE)</f>
        <v>Gobiernos Autonomos Municipales</v>
      </c>
      <c r="W541" s="455"/>
      <c r="X541" s="245">
        <f>+VLOOKUP(A541,[2]Sheet1!$A$13:$D$744,4,FALSE)</f>
        <v>0</v>
      </c>
      <c r="Y541" s="245" t="e">
        <f>+VLOOKUP(X541,bd_lista!$A$3:$C$590,3,FALSE)</f>
        <v>#N/A</v>
      </c>
      <c r="Z541" s="304"/>
      <c r="AA541" s="305"/>
    </row>
    <row r="542" spans="1:27" customFormat="1" ht="15" hidden="1" customHeight="1">
      <c r="A542" s="32">
        <v>1247</v>
      </c>
      <c r="B542" s="452">
        <f>+A542</f>
        <v>1247</v>
      </c>
      <c r="C542" s="250" t="str">
        <f>+VLOOKUP(A542,bd_lista!$A$3:$C$590,3,FALSE)</f>
        <v>Gobierno Autónomo Municipal de Mocomoco</v>
      </c>
      <c r="D542" s="456" t="str">
        <f>+C542</f>
        <v>Gobierno Autónomo Municipal de Mocomoco</v>
      </c>
      <c r="E542" s="245" t="s">
        <v>1311</v>
      </c>
      <c r="F542" s="246">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6">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6">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6">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6">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6">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6">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6">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6">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6">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6">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6">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6">
        <f ca="1">+SUM(F542:Q542)</f>
        <v>0</v>
      </c>
      <c r="S542" s="253"/>
      <c r="T542" s="246">
        <f ca="1">+T543</f>
        <v>0</v>
      </c>
      <c r="U542" s="245">
        <f>+IF(E542="Débitos",1,2)</f>
        <v>1</v>
      </c>
      <c r="V542" s="350" t="str">
        <f>+VLOOKUP(A542,bd_lista!$A$3:$E$590,5,FALSE)</f>
        <v>Gobiernos Autonomos Municipales</v>
      </c>
      <c r="W542" s="454" t="str">
        <f>+V542</f>
        <v>Gobiernos Autonomos Municipales</v>
      </c>
      <c r="X542" s="245">
        <f>+VLOOKUP(A542,[2]Sheet1!$A$13:$D$744,4,FALSE)</f>
        <v>0</v>
      </c>
      <c r="Y542" s="245" t="e">
        <f>+VLOOKUP(X542,bd_lista!$A$3:$C$590,3,FALSE)</f>
        <v>#N/A</v>
      </c>
      <c r="Z542" s="306">
        <f>+X542</f>
        <v>0</v>
      </c>
      <c r="AA542" s="307" t="e">
        <f>+Y542</f>
        <v>#N/A</v>
      </c>
    </row>
    <row r="543" spans="1:27" customFormat="1" ht="15" hidden="1" customHeight="1">
      <c r="A543" s="32">
        <v>1247</v>
      </c>
      <c r="B543" s="453"/>
      <c r="C543" s="250" t="str">
        <f>+VLOOKUP(A543,bd_lista!$A$3:$C$590,3,FALSE)</f>
        <v>Gobierno Autónomo Municipal de Mocomoco</v>
      </c>
      <c r="D543" s="457"/>
      <c r="E543" s="247" t="s">
        <v>1312</v>
      </c>
      <c r="F543" s="246">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6">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6">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6">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6">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6">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6">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6">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6">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6">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6">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6">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6">
        <f ca="1">+SUM(F543:Q543)</f>
        <v>0</v>
      </c>
      <c r="S543" s="253">
        <f ca="1">+R542+R543</f>
        <v>0</v>
      </c>
      <c r="T543" s="246">
        <f ca="1">+S543</f>
        <v>0</v>
      </c>
      <c r="U543" s="245">
        <f>+IF(E543="Débitos",1,2)</f>
        <v>2</v>
      </c>
      <c r="V543" s="350" t="str">
        <f>+VLOOKUP(A543,bd_lista!$A$3:$E$590,5,FALSE)</f>
        <v>Gobiernos Autonomos Municipales</v>
      </c>
      <c r="W543" s="455"/>
      <c r="X543" s="245">
        <f>+VLOOKUP(A543,[2]Sheet1!$A$13:$D$744,4,FALSE)</f>
        <v>0</v>
      </c>
      <c r="Y543" s="245" t="e">
        <f>+VLOOKUP(X543,bd_lista!$A$3:$C$590,3,FALSE)</f>
        <v>#N/A</v>
      </c>
      <c r="Z543" s="304"/>
      <c r="AA543" s="305"/>
    </row>
    <row r="544" spans="1:27" customFormat="1" ht="15" hidden="1" customHeight="1">
      <c r="A544" s="32">
        <v>1248</v>
      </c>
      <c r="B544" s="452">
        <f>+A544</f>
        <v>1248</v>
      </c>
      <c r="C544" s="250" t="str">
        <f>+VLOOKUP(A544,bd_lista!$A$3:$C$590,3,FALSE)</f>
        <v>Gobierno Autónomo Municipal de Carabuco</v>
      </c>
      <c r="D544" s="456" t="str">
        <f>+C544</f>
        <v>Gobierno Autónomo Municipal de Carabuco</v>
      </c>
      <c r="E544" s="245" t="s">
        <v>1311</v>
      </c>
      <c r="F544" s="246">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6">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6">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6">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6">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6">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6">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6">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6">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6">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6">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6">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6">
        <f ca="1">+SUM(F544:Q544)</f>
        <v>0</v>
      </c>
      <c r="S544" s="253"/>
      <c r="T544" s="246">
        <f ca="1">+T545</f>
        <v>0</v>
      </c>
      <c r="U544" s="245">
        <f>+IF(E544="Débitos",1,2)</f>
        <v>1</v>
      </c>
      <c r="V544" s="350" t="str">
        <f>+VLOOKUP(A544,bd_lista!$A$3:$E$590,5,FALSE)</f>
        <v>Gobiernos Autonomos Municipales</v>
      </c>
      <c r="W544" s="454" t="str">
        <f>+V544</f>
        <v>Gobiernos Autonomos Municipales</v>
      </c>
      <c r="X544" s="245">
        <f>+VLOOKUP(A544,[2]Sheet1!$A$13:$D$744,4,FALSE)</f>
        <v>0</v>
      </c>
      <c r="Y544" s="245" t="e">
        <f>+VLOOKUP(X544,bd_lista!$A$3:$C$590,3,FALSE)</f>
        <v>#N/A</v>
      </c>
      <c r="Z544" s="306">
        <f>+X544</f>
        <v>0</v>
      </c>
      <c r="AA544" s="307" t="e">
        <f>+Y544</f>
        <v>#N/A</v>
      </c>
    </row>
    <row r="545" spans="1:27" customFormat="1" ht="15" hidden="1" customHeight="1">
      <c r="A545" s="32">
        <v>1248</v>
      </c>
      <c r="B545" s="453"/>
      <c r="C545" s="250" t="str">
        <f>+VLOOKUP(A545,bd_lista!$A$3:$C$590,3,FALSE)</f>
        <v>Gobierno Autónomo Municipal de Carabuco</v>
      </c>
      <c r="D545" s="457"/>
      <c r="E545" s="247" t="s">
        <v>1312</v>
      </c>
      <c r="F545" s="246">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6">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6">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6">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6">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6">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6">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6">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6">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6">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6">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6">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6">
        <f ca="1">+SUM(F545:Q545)</f>
        <v>0</v>
      </c>
      <c r="S545" s="253">
        <f ca="1">+R544+R545</f>
        <v>0</v>
      </c>
      <c r="T545" s="246">
        <f ca="1">+S545</f>
        <v>0</v>
      </c>
      <c r="U545" s="245">
        <f>+IF(E545="Débitos",1,2)</f>
        <v>2</v>
      </c>
      <c r="V545" s="350" t="str">
        <f>+VLOOKUP(A545,bd_lista!$A$3:$E$590,5,FALSE)</f>
        <v>Gobiernos Autonomos Municipales</v>
      </c>
      <c r="W545" s="455"/>
      <c r="X545" s="245">
        <f>+VLOOKUP(A545,[2]Sheet1!$A$13:$D$744,4,FALSE)</f>
        <v>0</v>
      </c>
      <c r="Y545" s="245" t="e">
        <f>+VLOOKUP(X545,bd_lista!$A$3:$C$590,3,FALSE)</f>
        <v>#N/A</v>
      </c>
      <c r="Z545" s="304"/>
      <c r="AA545" s="305"/>
    </row>
    <row r="546" spans="1:27" customFormat="1" ht="27" hidden="1" customHeight="1">
      <c r="A546" s="32">
        <v>1249</v>
      </c>
      <c r="B546" s="452">
        <f>+A546</f>
        <v>1249</v>
      </c>
      <c r="C546" s="250" t="str">
        <f>+VLOOKUP(A546,bd_lista!$A$3:$C$590,3,FALSE)</f>
        <v>Gobierno Autónomo Municipal de Apolo</v>
      </c>
      <c r="D546" s="456" t="str">
        <f>+C546</f>
        <v>Gobierno Autónomo Municipal de Apolo</v>
      </c>
      <c r="E546" s="245" t="s">
        <v>1311</v>
      </c>
      <c r="F546" s="246">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6">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6">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6">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6">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6">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6">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6">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6">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6">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6">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6">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6">
        <f ca="1">+SUM(F546:Q546)</f>
        <v>0</v>
      </c>
      <c r="S546" s="253"/>
      <c r="T546" s="246">
        <f ca="1">+T547</f>
        <v>0</v>
      </c>
      <c r="U546" s="245">
        <f>+IF(E546="Débitos",1,2)</f>
        <v>1</v>
      </c>
      <c r="V546" s="350" t="str">
        <f>+VLOOKUP(A546,bd_lista!$A$3:$E$590,5,FALSE)</f>
        <v>Gobiernos Autonomos Municipales</v>
      </c>
      <c r="W546" s="454" t="str">
        <f>+V546</f>
        <v>Gobiernos Autonomos Municipales</v>
      </c>
      <c r="X546" s="245">
        <f>+VLOOKUP(A546,[2]Sheet1!$A$13:$D$744,4,FALSE)</f>
        <v>0</v>
      </c>
      <c r="Y546" s="245" t="e">
        <f>+VLOOKUP(X546,bd_lista!$A$3:$C$590,3,FALSE)</f>
        <v>#N/A</v>
      </c>
      <c r="Z546" s="306">
        <f>+X546</f>
        <v>0</v>
      </c>
      <c r="AA546" s="307" t="e">
        <f>+Y546</f>
        <v>#N/A</v>
      </c>
    </row>
    <row r="547" spans="1:27" customFormat="1" ht="27" hidden="1" customHeight="1">
      <c r="A547" s="32">
        <v>1249</v>
      </c>
      <c r="B547" s="453"/>
      <c r="C547" s="250" t="str">
        <f>+VLOOKUP(A547,bd_lista!$A$3:$C$590,3,FALSE)</f>
        <v>Gobierno Autónomo Municipal de Apolo</v>
      </c>
      <c r="D547" s="457"/>
      <c r="E547" s="247" t="s">
        <v>1312</v>
      </c>
      <c r="F547" s="246">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6">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6">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6">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6">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6">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6">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6">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6">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6">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6">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6">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6">
        <f ca="1">+SUM(F547:Q547)</f>
        <v>0</v>
      </c>
      <c r="S547" s="253">
        <f ca="1">+R546+R547</f>
        <v>0</v>
      </c>
      <c r="T547" s="246">
        <f ca="1">+S547</f>
        <v>0</v>
      </c>
      <c r="U547" s="245">
        <f>+IF(E547="Débitos",1,2)</f>
        <v>2</v>
      </c>
      <c r="V547" s="350" t="str">
        <f>+VLOOKUP(A547,bd_lista!$A$3:$E$590,5,FALSE)</f>
        <v>Gobiernos Autonomos Municipales</v>
      </c>
      <c r="W547" s="455"/>
      <c r="X547" s="245">
        <f>+VLOOKUP(A547,[2]Sheet1!$A$13:$D$744,4,FALSE)</f>
        <v>0</v>
      </c>
      <c r="Y547" s="245" t="e">
        <f>+VLOOKUP(X547,bd_lista!$A$3:$C$590,3,FALSE)</f>
        <v>#N/A</v>
      </c>
      <c r="Z547" s="304"/>
      <c r="AA547" s="305"/>
    </row>
    <row r="548" spans="1:27" customFormat="1" ht="15" hidden="1" customHeight="1">
      <c r="A548" s="32">
        <v>1251</v>
      </c>
      <c r="B548" s="452">
        <f>+A548</f>
        <v>1251</v>
      </c>
      <c r="C548" s="250" t="str">
        <f>+VLOOKUP(A548,bd_lista!$A$3:$C$590,3,FALSE)</f>
        <v>Gobierno Autónomo Municipal de Luribay</v>
      </c>
      <c r="D548" s="456" t="str">
        <f>+C548</f>
        <v>Gobierno Autónomo Municipal de Luribay</v>
      </c>
      <c r="E548" s="245" t="s">
        <v>1311</v>
      </c>
      <c r="F548" s="246">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6">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6">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6">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6">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6">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6">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6">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6">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6">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6">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6">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6">
        <f ca="1">+SUM(F548:Q548)</f>
        <v>0</v>
      </c>
      <c r="S548" s="253"/>
      <c r="T548" s="246">
        <f ca="1">+T549</f>
        <v>0</v>
      </c>
      <c r="U548" s="245">
        <f>+IF(E548="Débitos",1,2)</f>
        <v>1</v>
      </c>
      <c r="V548" s="350" t="str">
        <f>+VLOOKUP(A548,bd_lista!$A$3:$E$590,5,FALSE)</f>
        <v>Gobiernos Autonomos Municipales</v>
      </c>
      <c r="W548" s="454" t="str">
        <f>+V548</f>
        <v>Gobiernos Autonomos Municipales</v>
      </c>
      <c r="X548" s="245">
        <f>+VLOOKUP(A548,[2]Sheet1!$A$13:$D$744,4,FALSE)</f>
        <v>0</v>
      </c>
      <c r="Y548" s="245" t="e">
        <f>+VLOOKUP(X548,bd_lista!$A$3:$C$590,3,FALSE)</f>
        <v>#N/A</v>
      </c>
      <c r="Z548" s="306">
        <f>+X548</f>
        <v>0</v>
      </c>
      <c r="AA548" s="307" t="e">
        <f>+Y548</f>
        <v>#N/A</v>
      </c>
    </row>
    <row r="549" spans="1:27" customFormat="1" ht="15" hidden="1" customHeight="1">
      <c r="A549" s="32">
        <v>1251</v>
      </c>
      <c r="B549" s="453"/>
      <c r="C549" s="250" t="str">
        <f>+VLOOKUP(A549,bd_lista!$A$3:$C$590,3,FALSE)</f>
        <v>Gobierno Autónomo Municipal de Luribay</v>
      </c>
      <c r="D549" s="457"/>
      <c r="E549" s="247" t="s">
        <v>1312</v>
      </c>
      <c r="F549" s="246">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6">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6">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6">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6">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6">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6">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6">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6">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6">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6">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6">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6">
        <f ca="1">+SUM(F549:Q549)</f>
        <v>0</v>
      </c>
      <c r="S549" s="253">
        <f ca="1">+R548+R549</f>
        <v>0</v>
      </c>
      <c r="T549" s="246">
        <f ca="1">+S549</f>
        <v>0</v>
      </c>
      <c r="U549" s="245">
        <f>+IF(E549="Débitos",1,2)</f>
        <v>2</v>
      </c>
      <c r="V549" s="350" t="str">
        <f>+VLOOKUP(A549,bd_lista!$A$3:$E$590,5,FALSE)</f>
        <v>Gobiernos Autonomos Municipales</v>
      </c>
      <c r="W549" s="455"/>
      <c r="X549" s="245">
        <f>+VLOOKUP(A549,[2]Sheet1!$A$13:$D$744,4,FALSE)</f>
        <v>0</v>
      </c>
      <c r="Y549" s="245" t="e">
        <f>+VLOOKUP(X549,bd_lista!$A$3:$C$590,3,FALSE)</f>
        <v>#N/A</v>
      </c>
      <c r="Z549" s="304"/>
      <c r="AA549" s="305"/>
    </row>
    <row r="550" spans="1:27" customFormat="1" ht="15" hidden="1" customHeight="1">
      <c r="A550" s="32">
        <v>1252</v>
      </c>
      <c r="B550" s="452">
        <f>+A550</f>
        <v>1252</v>
      </c>
      <c r="C550" s="250" t="str">
        <f>+VLOOKUP(A550,bd_lista!$A$3:$C$590,3,FALSE)</f>
        <v>Gobierno Autónomo Municipal de Sapahaqui</v>
      </c>
      <c r="D550" s="456" t="str">
        <f>+C550</f>
        <v>Gobierno Autónomo Municipal de Sapahaqui</v>
      </c>
      <c r="E550" s="245" t="s">
        <v>1311</v>
      </c>
      <c r="F550" s="246">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6">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6">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6">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6">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6">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6">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6">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6">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6">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6">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6">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6">
        <f ca="1">+SUM(F550:Q550)</f>
        <v>0</v>
      </c>
      <c r="S550" s="253"/>
      <c r="T550" s="246">
        <f ca="1">+T551</f>
        <v>0</v>
      </c>
      <c r="U550" s="245">
        <f>+IF(E550="Débitos",1,2)</f>
        <v>1</v>
      </c>
      <c r="V550" s="350" t="str">
        <f>+VLOOKUP(A550,bd_lista!$A$3:$E$590,5,FALSE)</f>
        <v>Gobiernos Autonomos Municipales</v>
      </c>
      <c r="W550" s="454" t="str">
        <f>+V550</f>
        <v>Gobiernos Autonomos Municipales</v>
      </c>
      <c r="X550" s="245">
        <f>+VLOOKUP(A550,[2]Sheet1!$A$13:$D$744,4,FALSE)</f>
        <v>0</v>
      </c>
      <c r="Y550" s="245" t="e">
        <f>+VLOOKUP(X550,bd_lista!$A$3:$C$590,3,FALSE)</f>
        <v>#N/A</v>
      </c>
      <c r="Z550" s="306">
        <f>+X550</f>
        <v>0</v>
      </c>
      <c r="AA550" s="307" t="e">
        <f>+Y550</f>
        <v>#N/A</v>
      </c>
    </row>
    <row r="551" spans="1:27" customFormat="1" ht="15" hidden="1" customHeight="1">
      <c r="A551" s="32">
        <v>1252</v>
      </c>
      <c r="B551" s="453"/>
      <c r="C551" s="250" t="str">
        <f>+VLOOKUP(A551,bd_lista!$A$3:$C$590,3,FALSE)</f>
        <v>Gobierno Autónomo Municipal de Sapahaqui</v>
      </c>
      <c r="D551" s="457"/>
      <c r="E551" s="247" t="s">
        <v>1312</v>
      </c>
      <c r="F551" s="246">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6">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6">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6">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6">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6">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6">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6">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6">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6">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6">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6">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6">
        <f ca="1">+SUM(F551:Q551)</f>
        <v>0</v>
      </c>
      <c r="S551" s="253">
        <f ca="1">+R550+R551</f>
        <v>0</v>
      </c>
      <c r="T551" s="246">
        <f ca="1">+S551</f>
        <v>0</v>
      </c>
      <c r="U551" s="245">
        <f>+IF(E551="Débitos",1,2)</f>
        <v>2</v>
      </c>
      <c r="V551" s="350" t="str">
        <f>+VLOOKUP(A551,bd_lista!$A$3:$E$590,5,FALSE)</f>
        <v>Gobiernos Autonomos Municipales</v>
      </c>
      <c r="W551" s="455"/>
      <c r="X551" s="245">
        <f>+VLOOKUP(A551,[2]Sheet1!$A$13:$D$744,4,FALSE)</f>
        <v>0</v>
      </c>
      <c r="Y551" s="245" t="e">
        <f>+VLOOKUP(X551,bd_lista!$A$3:$C$590,3,FALSE)</f>
        <v>#N/A</v>
      </c>
      <c r="Z551" s="304"/>
      <c r="AA551" s="305"/>
    </row>
    <row r="552" spans="1:27" customFormat="1" ht="15" hidden="1" customHeight="1">
      <c r="A552" s="32">
        <v>1253</v>
      </c>
      <c r="B552" s="452">
        <f>+A552</f>
        <v>1253</v>
      </c>
      <c r="C552" s="250" t="str">
        <f>+VLOOKUP(A552,bd_lista!$A$3:$C$590,3,FALSE)</f>
        <v>Gobierno Autónomo Municipal de Yaco</v>
      </c>
      <c r="D552" s="456" t="str">
        <f>+C552</f>
        <v>Gobierno Autónomo Municipal de Yaco</v>
      </c>
      <c r="E552" s="245" t="s">
        <v>1311</v>
      </c>
      <c r="F552" s="246">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6">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6">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6">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6">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6">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6">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6">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6">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6">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6">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6">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6">
        <f ca="1">+SUM(F552:Q552)</f>
        <v>0</v>
      </c>
      <c r="S552" s="253"/>
      <c r="T552" s="246">
        <f ca="1">+T553</f>
        <v>0</v>
      </c>
      <c r="U552" s="245">
        <f>+IF(E552="Débitos",1,2)</f>
        <v>1</v>
      </c>
      <c r="V552" s="350" t="str">
        <f>+VLOOKUP(A552,bd_lista!$A$3:$E$590,5,FALSE)</f>
        <v>Gobiernos Autonomos Municipales</v>
      </c>
      <c r="W552" s="454" t="str">
        <f>+V552</f>
        <v>Gobiernos Autonomos Municipales</v>
      </c>
      <c r="X552" s="245">
        <f>+VLOOKUP(A552,[2]Sheet1!$A$13:$D$744,4,FALSE)</f>
        <v>0</v>
      </c>
      <c r="Y552" s="245" t="e">
        <f>+VLOOKUP(X552,bd_lista!$A$3:$C$590,3,FALSE)</f>
        <v>#N/A</v>
      </c>
      <c r="Z552" s="306">
        <f>+X552</f>
        <v>0</v>
      </c>
      <c r="AA552" s="307" t="e">
        <f>+Y552</f>
        <v>#N/A</v>
      </c>
    </row>
    <row r="553" spans="1:27" customFormat="1" ht="15" hidden="1" customHeight="1">
      <c r="A553" s="32">
        <v>1253</v>
      </c>
      <c r="B553" s="453"/>
      <c r="C553" s="250" t="str">
        <f>+VLOOKUP(A553,bd_lista!$A$3:$C$590,3,FALSE)</f>
        <v>Gobierno Autónomo Municipal de Yaco</v>
      </c>
      <c r="D553" s="457"/>
      <c r="E553" s="247" t="s">
        <v>1312</v>
      </c>
      <c r="F553" s="246">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6">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6">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6">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6">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6">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6">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6">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6">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6">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6">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6">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6">
        <f ca="1">+SUM(F553:Q553)</f>
        <v>0</v>
      </c>
      <c r="S553" s="253">
        <f ca="1">+R552+R553</f>
        <v>0</v>
      </c>
      <c r="T553" s="246">
        <f ca="1">+S553</f>
        <v>0</v>
      </c>
      <c r="U553" s="245">
        <f>+IF(E553="Débitos",1,2)</f>
        <v>2</v>
      </c>
      <c r="V553" s="350" t="str">
        <f>+VLOOKUP(A553,bd_lista!$A$3:$E$590,5,FALSE)</f>
        <v>Gobiernos Autonomos Municipales</v>
      </c>
      <c r="W553" s="455"/>
      <c r="X553" s="245">
        <f>+VLOOKUP(A553,[2]Sheet1!$A$13:$D$744,4,FALSE)</f>
        <v>0</v>
      </c>
      <c r="Y553" s="245" t="e">
        <f>+VLOOKUP(X553,bd_lista!$A$3:$C$590,3,FALSE)</f>
        <v>#N/A</v>
      </c>
      <c r="Z553" s="304"/>
      <c r="AA553" s="305"/>
    </row>
    <row r="554" spans="1:27" customFormat="1" ht="15" hidden="1" customHeight="1">
      <c r="A554" s="32">
        <v>1254</v>
      </c>
      <c r="B554" s="452">
        <f>+A554</f>
        <v>1254</v>
      </c>
      <c r="C554" s="250" t="str">
        <f>+VLOOKUP(A554,bd_lista!$A$3:$C$590,3,FALSE)</f>
        <v>Gobierno Autónomo Municipal de Malla</v>
      </c>
      <c r="D554" s="456" t="str">
        <f>+C554</f>
        <v>Gobierno Autónomo Municipal de Malla</v>
      </c>
      <c r="E554" s="245" t="s">
        <v>1311</v>
      </c>
      <c r="F554" s="246">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6">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6">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6">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6">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6">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6">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6">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6">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6">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6">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6">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6">
        <f ca="1">+SUM(F554:Q554)</f>
        <v>0</v>
      </c>
      <c r="S554" s="253"/>
      <c r="T554" s="246">
        <f ca="1">+T555</f>
        <v>0</v>
      </c>
      <c r="U554" s="245">
        <f>+IF(E554="Débitos",1,2)</f>
        <v>1</v>
      </c>
      <c r="V554" s="350" t="str">
        <f>+VLOOKUP(A554,bd_lista!$A$3:$E$590,5,FALSE)</f>
        <v>Gobiernos Autonomos Municipales</v>
      </c>
      <c r="W554" s="454" t="str">
        <f>+V554</f>
        <v>Gobiernos Autonomos Municipales</v>
      </c>
      <c r="X554" s="245">
        <f>+VLOOKUP(A554,[2]Sheet1!$A$13:$D$744,4,FALSE)</f>
        <v>0</v>
      </c>
      <c r="Y554" s="245" t="e">
        <f>+VLOOKUP(X554,bd_lista!$A$3:$C$590,3,FALSE)</f>
        <v>#N/A</v>
      </c>
      <c r="Z554" s="306">
        <f>+X554</f>
        <v>0</v>
      </c>
      <c r="AA554" s="307" t="e">
        <f>+Y554</f>
        <v>#N/A</v>
      </c>
    </row>
    <row r="555" spans="1:27" customFormat="1" ht="15" hidden="1" customHeight="1">
      <c r="A555" s="32">
        <v>1254</v>
      </c>
      <c r="B555" s="453"/>
      <c r="C555" s="250" t="str">
        <f>+VLOOKUP(A555,bd_lista!$A$3:$C$590,3,FALSE)</f>
        <v>Gobierno Autónomo Municipal de Malla</v>
      </c>
      <c r="D555" s="457"/>
      <c r="E555" s="247" t="s">
        <v>1312</v>
      </c>
      <c r="F555" s="246">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6">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6">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6">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6">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6">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6">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6">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6">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6">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6">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6">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6">
        <f ca="1">+SUM(F555:Q555)</f>
        <v>0</v>
      </c>
      <c r="S555" s="253">
        <f ca="1">+R554+R555</f>
        <v>0</v>
      </c>
      <c r="T555" s="246">
        <f ca="1">+S555</f>
        <v>0</v>
      </c>
      <c r="U555" s="245">
        <f>+IF(E555="Débitos",1,2)</f>
        <v>2</v>
      </c>
      <c r="V555" s="350" t="str">
        <f>+VLOOKUP(A555,bd_lista!$A$3:$E$590,5,FALSE)</f>
        <v>Gobiernos Autonomos Municipales</v>
      </c>
      <c r="W555" s="455"/>
      <c r="X555" s="245">
        <f>+VLOOKUP(A555,[2]Sheet1!$A$13:$D$744,4,FALSE)</f>
        <v>0</v>
      </c>
      <c r="Y555" s="245" t="e">
        <f>+VLOOKUP(X555,bd_lista!$A$3:$C$590,3,FALSE)</f>
        <v>#N/A</v>
      </c>
      <c r="Z555" s="304"/>
      <c r="AA555" s="305"/>
    </row>
    <row r="556" spans="1:27" customFormat="1" ht="15" hidden="1" customHeight="1">
      <c r="A556" s="32">
        <v>1255</v>
      </c>
      <c r="B556" s="452">
        <f>+A556</f>
        <v>1255</v>
      </c>
      <c r="C556" s="250" t="str">
        <f>+VLOOKUP(A556,bd_lista!$A$3:$C$590,3,FALSE)</f>
        <v>Gobierno Autónomo Municipal de Cairoma</v>
      </c>
      <c r="D556" s="456" t="str">
        <f>+C556</f>
        <v>Gobierno Autónomo Municipal de Cairoma</v>
      </c>
      <c r="E556" s="245" t="s">
        <v>1311</v>
      </c>
      <c r="F556" s="246">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6">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6">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6">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6">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6">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6">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6">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6">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6">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6">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6">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6">
        <f ca="1">+SUM(F556:Q556)</f>
        <v>0</v>
      </c>
      <c r="S556" s="253"/>
      <c r="T556" s="246">
        <f ca="1">+T557</f>
        <v>0</v>
      </c>
      <c r="U556" s="245">
        <f>+IF(E556="Débitos",1,2)</f>
        <v>1</v>
      </c>
      <c r="V556" s="350" t="str">
        <f>+VLOOKUP(A556,bd_lista!$A$3:$E$590,5,FALSE)</f>
        <v>Gobiernos Autonomos Municipales</v>
      </c>
      <c r="W556" s="454" t="str">
        <f>+V556</f>
        <v>Gobiernos Autonomos Municipales</v>
      </c>
      <c r="X556" s="245">
        <f>+VLOOKUP(A556,[2]Sheet1!$A$13:$D$744,4,FALSE)</f>
        <v>0</v>
      </c>
      <c r="Y556" s="245" t="e">
        <f>+VLOOKUP(X556,bd_lista!$A$3:$C$590,3,FALSE)</f>
        <v>#N/A</v>
      </c>
      <c r="Z556" s="306">
        <f>+X556</f>
        <v>0</v>
      </c>
      <c r="AA556" s="307" t="e">
        <f>+Y556</f>
        <v>#N/A</v>
      </c>
    </row>
    <row r="557" spans="1:27" customFormat="1" ht="15" hidden="1" customHeight="1">
      <c r="A557" s="32">
        <v>1255</v>
      </c>
      <c r="B557" s="453"/>
      <c r="C557" s="250" t="str">
        <f>+VLOOKUP(A557,bd_lista!$A$3:$C$590,3,FALSE)</f>
        <v>Gobierno Autónomo Municipal de Cairoma</v>
      </c>
      <c r="D557" s="457"/>
      <c r="E557" s="247" t="s">
        <v>1312</v>
      </c>
      <c r="F557" s="246">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6">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6">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6">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6">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6">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6">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6">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6">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6">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6">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6">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6">
        <f ca="1">+SUM(F557:Q557)</f>
        <v>0</v>
      </c>
      <c r="S557" s="253">
        <f ca="1">+R556+R557</f>
        <v>0</v>
      </c>
      <c r="T557" s="246">
        <f ca="1">+S557</f>
        <v>0</v>
      </c>
      <c r="U557" s="245">
        <f>+IF(E557="Débitos",1,2)</f>
        <v>2</v>
      </c>
      <c r="V557" s="350" t="str">
        <f>+VLOOKUP(A557,bd_lista!$A$3:$E$590,5,FALSE)</f>
        <v>Gobiernos Autonomos Municipales</v>
      </c>
      <c r="W557" s="455"/>
      <c r="X557" s="245">
        <f>+VLOOKUP(A557,[2]Sheet1!$A$13:$D$744,4,FALSE)</f>
        <v>0</v>
      </c>
      <c r="Y557" s="245" t="e">
        <f>+VLOOKUP(X557,bd_lista!$A$3:$C$590,3,FALSE)</f>
        <v>#N/A</v>
      </c>
      <c r="Z557" s="304"/>
      <c r="AA557" s="305"/>
    </row>
    <row r="558" spans="1:27" customFormat="1" ht="15" hidden="1" customHeight="1">
      <c r="A558" s="32">
        <v>1256</v>
      </c>
      <c r="B558" s="452">
        <f>+A558</f>
        <v>1256</v>
      </c>
      <c r="C558" s="250" t="str">
        <f>+VLOOKUP(A558,bd_lista!$A$3:$C$590,3,FALSE)</f>
        <v>Gobierno Autónomo Municipal de Chulumani (Villa de la Libertad)</v>
      </c>
      <c r="D558" s="456" t="str">
        <f>+C558</f>
        <v>Gobierno Autónomo Municipal de Chulumani (Villa de la Libertad)</v>
      </c>
      <c r="E558" s="245" t="s">
        <v>1311</v>
      </c>
      <c r="F558" s="246">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6">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6">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6">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6">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6">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6">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6">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6">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6">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6">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6">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6">
        <f ca="1">+SUM(F558:Q558)</f>
        <v>0</v>
      </c>
      <c r="S558" s="253"/>
      <c r="T558" s="246">
        <f ca="1">+T559</f>
        <v>0</v>
      </c>
      <c r="U558" s="245">
        <f>+IF(E558="Débitos",1,2)</f>
        <v>1</v>
      </c>
      <c r="V558" s="350" t="str">
        <f>+VLOOKUP(A558,bd_lista!$A$3:$E$590,5,FALSE)</f>
        <v>Gobiernos Autonomos Municipales</v>
      </c>
      <c r="W558" s="454" t="str">
        <f>+V558</f>
        <v>Gobiernos Autonomos Municipales</v>
      </c>
      <c r="X558" s="245">
        <f>+VLOOKUP(A558,[2]Sheet1!$A$13:$D$744,4,FALSE)</f>
        <v>0</v>
      </c>
      <c r="Y558" s="245" t="e">
        <f>+VLOOKUP(X558,bd_lista!$A$3:$C$590,3,FALSE)</f>
        <v>#N/A</v>
      </c>
      <c r="Z558" s="306">
        <f>+X558</f>
        <v>0</v>
      </c>
      <c r="AA558" s="307" t="e">
        <f>+Y558</f>
        <v>#N/A</v>
      </c>
    </row>
    <row r="559" spans="1:27" customFormat="1" ht="15" hidden="1" customHeight="1">
      <c r="A559" s="32">
        <v>1256</v>
      </c>
      <c r="B559" s="453"/>
      <c r="C559" s="250" t="str">
        <f>+VLOOKUP(A559,bd_lista!$A$3:$C$590,3,FALSE)</f>
        <v>Gobierno Autónomo Municipal de Chulumani (Villa de la Libertad)</v>
      </c>
      <c r="D559" s="457"/>
      <c r="E559" s="247" t="s">
        <v>1312</v>
      </c>
      <c r="F559" s="246">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6">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6">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6">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6">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6">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6">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6">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6">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6">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6">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6">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6">
        <f ca="1">+SUM(F559:Q559)</f>
        <v>0</v>
      </c>
      <c r="S559" s="253">
        <f ca="1">+R558+R559</f>
        <v>0</v>
      </c>
      <c r="T559" s="246">
        <f ca="1">+S559</f>
        <v>0</v>
      </c>
      <c r="U559" s="245">
        <f>+IF(E559="Débitos",1,2)</f>
        <v>2</v>
      </c>
      <c r="V559" s="350" t="str">
        <f>+VLOOKUP(A559,bd_lista!$A$3:$E$590,5,FALSE)</f>
        <v>Gobiernos Autonomos Municipales</v>
      </c>
      <c r="W559" s="455"/>
      <c r="X559" s="245">
        <f>+VLOOKUP(A559,[2]Sheet1!$A$13:$D$744,4,FALSE)</f>
        <v>0</v>
      </c>
      <c r="Y559" s="245" t="e">
        <f>+VLOOKUP(X559,bd_lista!$A$3:$C$590,3,FALSE)</f>
        <v>#N/A</v>
      </c>
      <c r="Z559" s="304"/>
      <c r="AA559" s="305"/>
    </row>
    <row r="560" spans="1:27" customFormat="1" ht="15" hidden="1" customHeight="1">
      <c r="A560" s="32">
        <v>1257</v>
      </c>
      <c r="B560" s="452">
        <f>+A560</f>
        <v>1257</v>
      </c>
      <c r="C560" s="250" t="str">
        <f>+VLOOKUP(A560,bd_lista!$A$3:$C$590,3,FALSE)</f>
        <v>Gobierno Autónomo Municipal de Irupana (Villa de Lanza)</v>
      </c>
      <c r="D560" s="456" t="str">
        <f>+C560</f>
        <v>Gobierno Autónomo Municipal de Irupana (Villa de Lanza)</v>
      </c>
      <c r="E560" s="245" t="s">
        <v>1311</v>
      </c>
      <c r="F560" s="246">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6">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6">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6">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6">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6">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6">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6">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6">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6">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6">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6">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6">
        <f ca="1">+SUM(F560:Q560)</f>
        <v>0</v>
      </c>
      <c r="S560" s="253"/>
      <c r="T560" s="246">
        <f ca="1">+T561</f>
        <v>0</v>
      </c>
      <c r="U560" s="245">
        <f>+IF(E560="Débitos",1,2)</f>
        <v>1</v>
      </c>
      <c r="V560" s="350" t="str">
        <f>+VLOOKUP(A560,bd_lista!$A$3:$E$590,5,FALSE)</f>
        <v>Gobiernos Autonomos Municipales</v>
      </c>
      <c r="W560" s="454" t="str">
        <f>+V560</f>
        <v>Gobiernos Autonomos Municipales</v>
      </c>
      <c r="X560" s="245">
        <f>+VLOOKUP(A560,[2]Sheet1!$A$13:$D$744,4,FALSE)</f>
        <v>0</v>
      </c>
      <c r="Y560" s="245" t="e">
        <f>+VLOOKUP(X560,bd_lista!$A$3:$C$590,3,FALSE)</f>
        <v>#N/A</v>
      </c>
      <c r="Z560" s="306">
        <f>+X560</f>
        <v>0</v>
      </c>
      <c r="AA560" s="307" t="e">
        <f>+Y560</f>
        <v>#N/A</v>
      </c>
    </row>
    <row r="561" spans="1:27" customFormat="1" ht="15" hidden="1" customHeight="1">
      <c r="A561" s="32">
        <v>1257</v>
      </c>
      <c r="B561" s="453"/>
      <c r="C561" s="250" t="str">
        <f>+VLOOKUP(A561,bd_lista!$A$3:$C$590,3,FALSE)</f>
        <v>Gobierno Autónomo Municipal de Irupana (Villa de Lanza)</v>
      </c>
      <c r="D561" s="457"/>
      <c r="E561" s="247" t="s">
        <v>1312</v>
      </c>
      <c r="F561" s="246">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6">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6">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6">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6">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6">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6">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6">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6">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6">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6">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6">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6">
        <f ca="1">+SUM(F561:Q561)</f>
        <v>0</v>
      </c>
      <c r="S561" s="253">
        <f ca="1">+R560+R561</f>
        <v>0</v>
      </c>
      <c r="T561" s="246">
        <f ca="1">+S561</f>
        <v>0</v>
      </c>
      <c r="U561" s="245">
        <f>+IF(E561="Débitos",1,2)</f>
        <v>2</v>
      </c>
      <c r="V561" s="350" t="str">
        <f>+VLOOKUP(A561,bd_lista!$A$3:$E$590,5,FALSE)</f>
        <v>Gobiernos Autonomos Municipales</v>
      </c>
      <c r="W561" s="455"/>
      <c r="X561" s="245">
        <f>+VLOOKUP(A561,[2]Sheet1!$A$13:$D$744,4,FALSE)</f>
        <v>0</v>
      </c>
      <c r="Y561" s="245" t="e">
        <f>+VLOOKUP(X561,bd_lista!$A$3:$C$590,3,FALSE)</f>
        <v>#N/A</v>
      </c>
      <c r="Z561" s="304"/>
      <c r="AA561" s="305"/>
    </row>
    <row r="562" spans="1:27" customFormat="1" ht="15" hidden="1" customHeight="1">
      <c r="A562" s="32">
        <v>1258</v>
      </c>
      <c r="B562" s="452">
        <f>+A562</f>
        <v>1258</v>
      </c>
      <c r="C562" s="250" t="str">
        <f>+VLOOKUP(A562,bd_lista!$A$3:$C$590,3,FALSE)</f>
        <v>Gobierno Autónomo Municipal de Yanacachi</v>
      </c>
      <c r="D562" s="456" t="str">
        <f>+C562</f>
        <v>Gobierno Autónomo Municipal de Yanacachi</v>
      </c>
      <c r="E562" s="245" t="s">
        <v>1311</v>
      </c>
      <c r="F562" s="246">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6">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6">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6">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6">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6">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6">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6">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6">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6">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6">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6">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6">
        <f ca="1">+SUM(F562:Q562)</f>
        <v>0</v>
      </c>
      <c r="S562" s="253"/>
      <c r="T562" s="246">
        <f ca="1">+T563</f>
        <v>0</v>
      </c>
      <c r="U562" s="245">
        <f>+IF(E562="Débitos",1,2)</f>
        <v>1</v>
      </c>
      <c r="V562" s="350" t="str">
        <f>+VLOOKUP(A562,bd_lista!$A$3:$E$590,5,FALSE)</f>
        <v>Gobiernos Autonomos Municipales</v>
      </c>
      <c r="W562" s="454" t="str">
        <f>+V562</f>
        <v>Gobiernos Autonomos Municipales</v>
      </c>
      <c r="X562" s="245">
        <f>+VLOOKUP(A562,[2]Sheet1!$A$13:$D$744,4,FALSE)</f>
        <v>0</v>
      </c>
      <c r="Y562" s="245" t="e">
        <f>+VLOOKUP(X562,bd_lista!$A$3:$C$590,3,FALSE)</f>
        <v>#N/A</v>
      </c>
      <c r="Z562" s="306">
        <f>+X562</f>
        <v>0</v>
      </c>
      <c r="AA562" s="307" t="e">
        <f>+Y562</f>
        <v>#N/A</v>
      </c>
    </row>
    <row r="563" spans="1:27" customFormat="1" ht="15" hidden="1" customHeight="1">
      <c r="A563" s="32">
        <v>1258</v>
      </c>
      <c r="B563" s="453"/>
      <c r="C563" s="250" t="str">
        <f>+VLOOKUP(A563,bd_lista!$A$3:$C$590,3,FALSE)</f>
        <v>Gobierno Autónomo Municipal de Yanacachi</v>
      </c>
      <c r="D563" s="457"/>
      <c r="E563" s="247" t="s">
        <v>1312</v>
      </c>
      <c r="F563" s="246">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6">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6">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6">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6">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6">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6">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6">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6">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6">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6">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6">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6">
        <f ca="1">+SUM(F563:Q563)</f>
        <v>0</v>
      </c>
      <c r="S563" s="253">
        <f ca="1">+R562+R563</f>
        <v>0</v>
      </c>
      <c r="T563" s="246">
        <f ca="1">+S563</f>
        <v>0</v>
      </c>
      <c r="U563" s="245">
        <f>+IF(E563="Débitos",1,2)</f>
        <v>2</v>
      </c>
      <c r="V563" s="350" t="str">
        <f>+VLOOKUP(A563,bd_lista!$A$3:$E$590,5,FALSE)</f>
        <v>Gobiernos Autonomos Municipales</v>
      </c>
      <c r="W563" s="455"/>
      <c r="X563" s="245">
        <f>+VLOOKUP(A563,[2]Sheet1!$A$13:$D$744,4,FALSE)</f>
        <v>0</v>
      </c>
      <c r="Y563" s="245" t="e">
        <f>+VLOOKUP(X563,bd_lista!$A$3:$C$590,3,FALSE)</f>
        <v>#N/A</v>
      </c>
      <c r="Z563" s="304"/>
      <c r="AA563" s="305"/>
    </row>
    <row r="564" spans="1:27" customFormat="1" ht="15" hidden="1" customHeight="1">
      <c r="A564" s="32">
        <v>1259</v>
      </c>
      <c r="B564" s="452">
        <f>+A564</f>
        <v>1259</v>
      </c>
      <c r="C564" s="250" t="str">
        <f>+VLOOKUP(A564,bd_lista!$A$3:$C$590,3,FALSE)</f>
        <v>Gobierno Autónomo Municipal de Palos Blancos</v>
      </c>
      <c r="D564" s="456" t="str">
        <f>+C564</f>
        <v>Gobierno Autónomo Municipal de Palos Blancos</v>
      </c>
      <c r="E564" s="245" t="s">
        <v>1311</v>
      </c>
      <c r="F564" s="246">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6">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6">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6">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6">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6">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6">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6">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6">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6">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6">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6">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6">
        <f ca="1">+SUM(F564:Q564)</f>
        <v>0</v>
      </c>
      <c r="S564" s="253"/>
      <c r="T564" s="246">
        <f ca="1">+T565</f>
        <v>0</v>
      </c>
      <c r="U564" s="245">
        <f>+IF(E564="Débitos",1,2)</f>
        <v>1</v>
      </c>
      <c r="V564" s="350" t="str">
        <f>+VLOOKUP(A564,bd_lista!$A$3:$E$590,5,FALSE)</f>
        <v>Gobiernos Autonomos Municipales</v>
      </c>
      <c r="W564" s="454" t="str">
        <f>+V564</f>
        <v>Gobiernos Autonomos Municipales</v>
      </c>
      <c r="X564" s="245">
        <f>+VLOOKUP(A564,[2]Sheet1!$A$13:$D$744,4,FALSE)</f>
        <v>0</v>
      </c>
      <c r="Y564" s="245" t="e">
        <f>+VLOOKUP(X564,bd_lista!$A$3:$C$590,3,FALSE)</f>
        <v>#N/A</v>
      </c>
      <c r="Z564" s="306">
        <f>+X564</f>
        <v>0</v>
      </c>
      <c r="AA564" s="307" t="e">
        <f>+Y564</f>
        <v>#N/A</v>
      </c>
    </row>
    <row r="565" spans="1:27" customFormat="1" ht="15" hidden="1" customHeight="1">
      <c r="A565" s="32">
        <v>1259</v>
      </c>
      <c r="B565" s="453"/>
      <c r="C565" s="250" t="str">
        <f>+VLOOKUP(A565,bd_lista!$A$3:$C$590,3,FALSE)</f>
        <v>Gobierno Autónomo Municipal de Palos Blancos</v>
      </c>
      <c r="D565" s="457"/>
      <c r="E565" s="247" t="s">
        <v>1312</v>
      </c>
      <c r="F565" s="246">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6">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6">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6">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6">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6">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6">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6">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6">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6">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6">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6">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6">
        <f ca="1">+SUM(F565:Q565)</f>
        <v>0</v>
      </c>
      <c r="S565" s="253">
        <f ca="1">+R564+R565</f>
        <v>0</v>
      </c>
      <c r="T565" s="246">
        <f ca="1">+S565</f>
        <v>0</v>
      </c>
      <c r="U565" s="245">
        <f>+IF(E565="Débitos",1,2)</f>
        <v>2</v>
      </c>
      <c r="V565" s="350" t="str">
        <f>+VLOOKUP(A565,bd_lista!$A$3:$E$590,5,FALSE)</f>
        <v>Gobiernos Autonomos Municipales</v>
      </c>
      <c r="W565" s="455"/>
      <c r="X565" s="245">
        <f>+VLOOKUP(A565,[2]Sheet1!$A$13:$D$744,4,FALSE)</f>
        <v>0</v>
      </c>
      <c r="Y565" s="245" t="e">
        <f>+VLOOKUP(X565,bd_lista!$A$3:$C$590,3,FALSE)</f>
        <v>#N/A</v>
      </c>
      <c r="Z565" s="304"/>
      <c r="AA565" s="305"/>
    </row>
    <row r="566" spans="1:27" customFormat="1" ht="27" hidden="1" customHeight="1">
      <c r="A566" s="32">
        <v>1260</v>
      </c>
      <c r="B566" s="452">
        <f>+A566</f>
        <v>1260</v>
      </c>
      <c r="C566" s="250" t="str">
        <f>+VLOOKUP(A566,bd_lista!$A$3:$C$590,3,FALSE)</f>
        <v>Gobierno Autónomo Municipal de La Asunta</v>
      </c>
      <c r="D566" s="456" t="str">
        <f>+C566</f>
        <v>Gobierno Autónomo Municipal de La Asunta</v>
      </c>
      <c r="E566" s="245" t="s">
        <v>1311</v>
      </c>
      <c r="F566" s="246">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6">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6">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6">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6">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6">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6">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6">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6">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6">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6">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6">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6">
        <f ca="1">+SUM(F566:Q566)</f>
        <v>0</v>
      </c>
      <c r="S566" s="253"/>
      <c r="T566" s="246">
        <f ca="1">+T567</f>
        <v>0</v>
      </c>
      <c r="U566" s="245">
        <f>+IF(E566="Débitos",1,2)</f>
        <v>1</v>
      </c>
      <c r="V566" s="350" t="str">
        <f>+VLOOKUP(A566,bd_lista!$A$3:$E$590,5,FALSE)</f>
        <v>Gobiernos Autonomos Municipales</v>
      </c>
      <c r="W566" s="454" t="str">
        <f>+V566</f>
        <v>Gobiernos Autonomos Municipales</v>
      </c>
      <c r="X566" s="245">
        <f>+VLOOKUP(A566,[2]Sheet1!$A$13:$D$744,4,FALSE)</f>
        <v>0</v>
      </c>
      <c r="Y566" s="245" t="e">
        <f>+VLOOKUP(X566,bd_lista!$A$3:$C$590,3,FALSE)</f>
        <v>#N/A</v>
      </c>
      <c r="Z566" s="306">
        <f>+X566</f>
        <v>0</v>
      </c>
      <c r="AA566" s="307" t="e">
        <f>+Y566</f>
        <v>#N/A</v>
      </c>
    </row>
    <row r="567" spans="1:27" customFormat="1" ht="27" hidden="1" customHeight="1">
      <c r="A567" s="32">
        <v>1260</v>
      </c>
      <c r="B567" s="453"/>
      <c r="C567" s="250" t="str">
        <f>+VLOOKUP(A567,bd_lista!$A$3:$C$590,3,FALSE)</f>
        <v>Gobierno Autónomo Municipal de La Asunta</v>
      </c>
      <c r="D567" s="457"/>
      <c r="E567" s="247" t="s">
        <v>1312</v>
      </c>
      <c r="F567" s="246">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6">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6">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6">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6">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6">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6">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6">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6">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6">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6">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6">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6">
        <f ca="1">+SUM(F567:Q567)</f>
        <v>0</v>
      </c>
      <c r="S567" s="253">
        <f ca="1">+R566+R567</f>
        <v>0</v>
      </c>
      <c r="T567" s="246">
        <f ca="1">+S567</f>
        <v>0</v>
      </c>
      <c r="U567" s="245">
        <f>+IF(E567="Débitos",1,2)</f>
        <v>2</v>
      </c>
      <c r="V567" s="350" t="str">
        <f>+VLOOKUP(A567,bd_lista!$A$3:$E$590,5,FALSE)</f>
        <v>Gobiernos Autonomos Municipales</v>
      </c>
      <c r="W567" s="455"/>
      <c r="X567" s="245">
        <f>+VLOOKUP(A567,[2]Sheet1!$A$13:$D$744,4,FALSE)</f>
        <v>0</v>
      </c>
      <c r="Y567" s="245" t="e">
        <f>+VLOOKUP(X567,bd_lista!$A$3:$C$590,3,FALSE)</f>
        <v>#N/A</v>
      </c>
      <c r="Z567" s="304"/>
      <c r="AA567" s="305"/>
    </row>
    <row r="568" spans="1:27" customFormat="1" ht="15" hidden="1" customHeight="1">
      <c r="A568" s="32">
        <v>1261</v>
      </c>
      <c r="B568" s="452">
        <f>+A568</f>
        <v>1261</v>
      </c>
      <c r="C568" s="250" t="str">
        <f>+VLOOKUP(A568,bd_lista!$A$3:$C$590,3,FALSE)</f>
        <v>Gobierno Autónomo Municipal de Pucarani</v>
      </c>
      <c r="D568" s="456" t="str">
        <f>+C568</f>
        <v>Gobierno Autónomo Municipal de Pucarani</v>
      </c>
      <c r="E568" s="245" t="s">
        <v>1311</v>
      </c>
      <c r="F568" s="246">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6">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6">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6">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6">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6">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6">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6">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6">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6">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6">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6">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6">
        <f ca="1">+SUM(F568:Q568)</f>
        <v>0</v>
      </c>
      <c r="S568" s="253"/>
      <c r="T568" s="246">
        <f ca="1">+T569</f>
        <v>0</v>
      </c>
      <c r="U568" s="245">
        <f>+IF(E568="Débitos",1,2)</f>
        <v>1</v>
      </c>
      <c r="V568" s="350" t="str">
        <f>+VLOOKUP(A568,bd_lista!$A$3:$E$590,5,FALSE)</f>
        <v>Gobiernos Autonomos Municipales</v>
      </c>
      <c r="W568" s="454" t="str">
        <f>+V568</f>
        <v>Gobiernos Autonomos Municipales</v>
      </c>
      <c r="X568" s="245">
        <f>+VLOOKUP(A568,[2]Sheet1!$A$13:$D$744,4,FALSE)</f>
        <v>0</v>
      </c>
      <c r="Y568" s="245" t="e">
        <f>+VLOOKUP(X568,bd_lista!$A$3:$C$590,3,FALSE)</f>
        <v>#N/A</v>
      </c>
      <c r="Z568" s="306">
        <f>+X568</f>
        <v>0</v>
      </c>
      <c r="AA568" s="307" t="e">
        <f>+Y568</f>
        <v>#N/A</v>
      </c>
    </row>
    <row r="569" spans="1:27" customFormat="1" ht="15" hidden="1" customHeight="1">
      <c r="A569" s="32">
        <v>1261</v>
      </c>
      <c r="B569" s="453"/>
      <c r="C569" s="250" t="str">
        <f>+VLOOKUP(A569,bd_lista!$A$3:$C$590,3,FALSE)</f>
        <v>Gobierno Autónomo Municipal de Pucarani</v>
      </c>
      <c r="D569" s="457"/>
      <c r="E569" s="247" t="s">
        <v>1312</v>
      </c>
      <c r="F569" s="246">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6">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6">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6">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6">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6">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6">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6">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6">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6">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6">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6">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6">
        <f ca="1">+SUM(F569:Q569)</f>
        <v>0</v>
      </c>
      <c r="S569" s="253">
        <f ca="1">+R568+R569</f>
        <v>0</v>
      </c>
      <c r="T569" s="246">
        <f ca="1">+S569</f>
        <v>0</v>
      </c>
      <c r="U569" s="245">
        <f>+IF(E569="Débitos",1,2)</f>
        <v>2</v>
      </c>
      <c r="V569" s="350" t="str">
        <f>+VLOOKUP(A569,bd_lista!$A$3:$E$590,5,FALSE)</f>
        <v>Gobiernos Autonomos Municipales</v>
      </c>
      <c r="W569" s="455"/>
      <c r="X569" s="245">
        <f>+VLOOKUP(A569,[2]Sheet1!$A$13:$D$744,4,FALSE)</f>
        <v>0</v>
      </c>
      <c r="Y569" s="245" t="e">
        <f>+VLOOKUP(X569,bd_lista!$A$3:$C$590,3,FALSE)</f>
        <v>#N/A</v>
      </c>
      <c r="Z569" s="304"/>
      <c r="AA569" s="305"/>
    </row>
    <row r="570" spans="1:27" customFormat="1" ht="15" hidden="1" customHeight="1">
      <c r="A570" s="32">
        <v>1262</v>
      </c>
      <c r="B570" s="452">
        <f>+A570</f>
        <v>1262</v>
      </c>
      <c r="C570" s="250" t="str">
        <f>+VLOOKUP(A570,bd_lista!$A$3:$C$590,3,FALSE)</f>
        <v>Gobierno Autónomo Municipal de Laja</v>
      </c>
      <c r="D570" s="456" t="str">
        <f>+C570</f>
        <v>Gobierno Autónomo Municipal de Laja</v>
      </c>
      <c r="E570" s="245" t="s">
        <v>1311</v>
      </c>
      <c r="F570" s="246">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6">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6">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6">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6">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6">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6">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6">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6">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6">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6">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6">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6">
        <f ca="1">+SUM(F570:Q570)</f>
        <v>0</v>
      </c>
      <c r="S570" s="253"/>
      <c r="T570" s="246">
        <f ca="1">+T571</f>
        <v>0</v>
      </c>
      <c r="U570" s="245">
        <f>+IF(E570="Débitos",1,2)</f>
        <v>1</v>
      </c>
      <c r="V570" s="350" t="str">
        <f>+VLOOKUP(A570,bd_lista!$A$3:$E$590,5,FALSE)</f>
        <v>Gobiernos Autonomos Municipales</v>
      </c>
      <c r="W570" s="454" t="str">
        <f>+V570</f>
        <v>Gobiernos Autonomos Municipales</v>
      </c>
      <c r="X570" s="245">
        <f>+VLOOKUP(A570,[2]Sheet1!$A$13:$D$744,4,FALSE)</f>
        <v>0</v>
      </c>
      <c r="Y570" s="245" t="e">
        <f>+VLOOKUP(X570,bd_lista!$A$3:$C$590,3,FALSE)</f>
        <v>#N/A</v>
      </c>
      <c r="Z570" s="306">
        <f>+X570</f>
        <v>0</v>
      </c>
      <c r="AA570" s="307" t="e">
        <f>+Y570</f>
        <v>#N/A</v>
      </c>
    </row>
    <row r="571" spans="1:27" customFormat="1" ht="15" hidden="1" customHeight="1">
      <c r="A571" s="32">
        <v>1262</v>
      </c>
      <c r="B571" s="453"/>
      <c r="C571" s="250" t="str">
        <f>+VLOOKUP(A571,bd_lista!$A$3:$C$590,3,FALSE)</f>
        <v>Gobierno Autónomo Municipal de Laja</v>
      </c>
      <c r="D571" s="457"/>
      <c r="E571" s="247" t="s">
        <v>1312</v>
      </c>
      <c r="F571" s="246">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6">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6">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6">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6">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6">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6">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6">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6">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6">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6">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6">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6">
        <f ca="1">+SUM(F571:Q571)</f>
        <v>0</v>
      </c>
      <c r="S571" s="253">
        <f ca="1">+R570+R571</f>
        <v>0</v>
      </c>
      <c r="T571" s="246">
        <f ca="1">+S571</f>
        <v>0</v>
      </c>
      <c r="U571" s="245">
        <f>+IF(E571="Débitos",1,2)</f>
        <v>2</v>
      </c>
      <c r="V571" s="350" t="str">
        <f>+VLOOKUP(A571,bd_lista!$A$3:$E$590,5,FALSE)</f>
        <v>Gobiernos Autonomos Municipales</v>
      </c>
      <c r="W571" s="455"/>
      <c r="X571" s="245">
        <f>+VLOOKUP(A571,[2]Sheet1!$A$13:$D$744,4,FALSE)</f>
        <v>0</v>
      </c>
      <c r="Y571" s="245" t="e">
        <f>+VLOOKUP(X571,bd_lista!$A$3:$C$590,3,FALSE)</f>
        <v>#N/A</v>
      </c>
      <c r="Z571" s="304"/>
      <c r="AA571" s="305"/>
    </row>
    <row r="572" spans="1:27" customFormat="1" ht="15" hidden="1" customHeight="1">
      <c r="A572" s="32">
        <v>1263</v>
      </c>
      <c r="B572" s="452">
        <f>+A572</f>
        <v>1263</v>
      </c>
      <c r="C572" s="250" t="str">
        <f>+VLOOKUP(A572,bd_lista!$A$3:$C$590,3,FALSE)</f>
        <v>Gobierno Autónomo Municipal de Batallas</v>
      </c>
      <c r="D572" s="456" t="str">
        <f>+C572</f>
        <v>Gobierno Autónomo Municipal de Batallas</v>
      </c>
      <c r="E572" s="245" t="s">
        <v>1311</v>
      </c>
      <c r="F572" s="246">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6">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6">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6">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6">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6">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6">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6">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6">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6">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6">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6">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6">
        <f ca="1">+SUM(F572:Q572)</f>
        <v>0</v>
      </c>
      <c r="S572" s="253"/>
      <c r="T572" s="246">
        <f ca="1">+T573</f>
        <v>931.8</v>
      </c>
      <c r="U572" s="245">
        <f>+IF(E572="Débitos",1,2)</f>
        <v>1</v>
      </c>
      <c r="V572" s="350" t="str">
        <f>+VLOOKUP(A572,bd_lista!$A$3:$E$590,5,FALSE)</f>
        <v>Gobiernos Autonomos Municipales</v>
      </c>
      <c r="W572" s="454" t="str">
        <f>+V572</f>
        <v>Gobiernos Autonomos Municipales</v>
      </c>
      <c r="X572" s="245">
        <f>+VLOOKUP(A572,[2]Sheet1!$A$13:$D$744,4,FALSE)</f>
        <v>0</v>
      </c>
      <c r="Y572" s="245" t="e">
        <f>+VLOOKUP(X572,bd_lista!$A$3:$C$590,3,FALSE)</f>
        <v>#N/A</v>
      </c>
      <c r="Z572" s="306">
        <f>+X572</f>
        <v>0</v>
      </c>
      <c r="AA572" s="307" t="e">
        <f>+Y572</f>
        <v>#N/A</v>
      </c>
    </row>
    <row r="573" spans="1:27" customFormat="1" ht="15" hidden="1" customHeight="1">
      <c r="A573" s="32">
        <v>1263</v>
      </c>
      <c r="B573" s="453"/>
      <c r="C573" s="250" t="str">
        <f>+VLOOKUP(A573,bd_lista!$A$3:$C$590,3,FALSE)</f>
        <v>Gobierno Autónomo Municipal de Batallas</v>
      </c>
      <c r="D573" s="457"/>
      <c r="E573" s="247" t="s">
        <v>1312</v>
      </c>
      <c r="F573" s="246">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6">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931.8</v>
      </c>
      <c r="H573" s="246">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6">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6">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6">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6">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6">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6">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6">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6">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6">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6">
        <f ca="1">+SUM(F573:Q573)</f>
        <v>931.8</v>
      </c>
      <c r="S573" s="253">
        <f ca="1">+R572+R573</f>
        <v>931.8</v>
      </c>
      <c r="T573" s="246">
        <f ca="1">+S573</f>
        <v>931.8</v>
      </c>
      <c r="U573" s="245">
        <f>+IF(E573="Débitos",1,2)</f>
        <v>2</v>
      </c>
      <c r="V573" s="350" t="str">
        <f>+VLOOKUP(A573,bd_lista!$A$3:$E$590,5,FALSE)</f>
        <v>Gobiernos Autonomos Municipales</v>
      </c>
      <c r="W573" s="455"/>
      <c r="X573" s="245">
        <f>+VLOOKUP(A573,[2]Sheet1!$A$13:$D$744,4,FALSE)</f>
        <v>0</v>
      </c>
      <c r="Y573" s="245" t="e">
        <f>+VLOOKUP(X573,bd_lista!$A$3:$C$590,3,FALSE)</f>
        <v>#N/A</v>
      </c>
      <c r="Z573" s="304"/>
      <c r="AA573" s="305"/>
    </row>
    <row r="574" spans="1:27" customFormat="1" ht="15" hidden="1" customHeight="1">
      <c r="A574" s="32">
        <v>1264</v>
      </c>
      <c r="B574" s="452">
        <f>+A574</f>
        <v>1264</v>
      </c>
      <c r="C574" s="250" t="str">
        <f>+VLOOKUP(A574,bd_lista!$A$3:$C$590,3,FALSE)</f>
        <v>Gobierno Autónomo Municipal de Puerto Pérez</v>
      </c>
      <c r="D574" s="456" t="str">
        <f>+C574</f>
        <v>Gobierno Autónomo Municipal de Puerto Pérez</v>
      </c>
      <c r="E574" s="245" t="s">
        <v>1311</v>
      </c>
      <c r="F574" s="246">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6">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6">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6">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6">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6">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6">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6">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6">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6">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6">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6">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6">
        <f ca="1">+SUM(F574:Q574)</f>
        <v>0</v>
      </c>
      <c r="S574" s="253"/>
      <c r="T574" s="246">
        <f ca="1">+T575</f>
        <v>0</v>
      </c>
      <c r="U574" s="245">
        <f>+IF(E574="Débitos",1,2)</f>
        <v>1</v>
      </c>
      <c r="V574" s="350" t="str">
        <f>+VLOOKUP(A574,bd_lista!$A$3:$E$590,5,FALSE)</f>
        <v>Gobiernos Autonomos Municipales</v>
      </c>
      <c r="W574" s="454" t="str">
        <f>+V574</f>
        <v>Gobiernos Autonomos Municipales</v>
      </c>
      <c r="X574" s="245">
        <f>+VLOOKUP(A574,[2]Sheet1!$A$13:$D$744,4,FALSE)</f>
        <v>0</v>
      </c>
      <c r="Y574" s="245" t="e">
        <f>+VLOOKUP(X574,bd_lista!$A$3:$C$590,3,FALSE)</f>
        <v>#N/A</v>
      </c>
      <c r="Z574" s="306">
        <f>+X574</f>
        <v>0</v>
      </c>
      <c r="AA574" s="307" t="e">
        <f>+Y574</f>
        <v>#N/A</v>
      </c>
    </row>
    <row r="575" spans="1:27" customFormat="1" ht="15" hidden="1" customHeight="1">
      <c r="A575" s="32">
        <v>1264</v>
      </c>
      <c r="B575" s="453"/>
      <c r="C575" s="250" t="str">
        <f>+VLOOKUP(A575,bd_lista!$A$3:$C$590,3,FALSE)</f>
        <v>Gobierno Autónomo Municipal de Puerto Pérez</v>
      </c>
      <c r="D575" s="457"/>
      <c r="E575" s="247" t="s">
        <v>1312</v>
      </c>
      <c r="F575" s="246">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6">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6">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6">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6">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6">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6">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6">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6">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6">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6">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6">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6">
        <f ca="1">+SUM(F575:Q575)</f>
        <v>0</v>
      </c>
      <c r="S575" s="253">
        <f ca="1">+R574+R575</f>
        <v>0</v>
      </c>
      <c r="T575" s="246">
        <f ca="1">+S575</f>
        <v>0</v>
      </c>
      <c r="U575" s="245">
        <f>+IF(E575="Débitos",1,2)</f>
        <v>2</v>
      </c>
      <c r="V575" s="350" t="str">
        <f>+VLOOKUP(A575,bd_lista!$A$3:$E$590,5,FALSE)</f>
        <v>Gobiernos Autonomos Municipales</v>
      </c>
      <c r="W575" s="455"/>
      <c r="X575" s="245">
        <f>+VLOOKUP(A575,[2]Sheet1!$A$13:$D$744,4,FALSE)</f>
        <v>0</v>
      </c>
      <c r="Y575" s="245" t="e">
        <f>+VLOOKUP(X575,bd_lista!$A$3:$C$590,3,FALSE)</f>
        <v>#N/A</v>
      </c>
      <c r="Z575" s="304"/>
      <c r="AA575" s="305"/>
    </row>
    <row r="576" spans="1:27" customFormat="1" ht="15" hidden="1" customHeight="1">
      <c r="A576" s="32">
        <v>1265</v>
      </c>
      <c r="B576" s="452">
        <f>+A576</f>
        <v>1265</v>
      </c>
      <c r="C576" s="250" t="str">
        <f>+VLOOKUP(A576,bd_lista!$A$3:$C$590,3,FALSE)</f>
        <v>Gobierno Autónomo Municipal de Coroico</v>
      </c>
      <c r="D576" s="456" t="str">
        <f>+C576</f>
        <v>Gobierno Autónomo Municipal de Coroico</v>
      </c>
      <c r="E576" s="245" t="s">
        <v>1311</v>
      </c>
      <c r="F576" s="246">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6">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6">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6">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6">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6">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6">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6">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6">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6">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6">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6">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6">
        <f ca="1">+SUM(F576:Q576)</f>
        <v>0</v>
      </c>
      <c r="S576" s="253"/>
      <c r="T576" s="246">
        <f ca="1">+T577</f>
        <v>0</v>
      </c>
      <c r="U576" s="245">
        <f>+IF(E576="Débitos",1,2)</f>
        <v>1</v>
      </c>
      <c r="V576" s="350" t="str">
        <f>+VLOOKUP(A576,bd_lista!$A$3:$E$590,5,FALSE)</f>
        <v>Gobiernos Autonomos Municipales</v>
      </c>
      <c r="W576" s="454" t="str">
        <f>+V576</f>
        <v>Gobiernos Autonomos Municipales</v>
      </c>
      <c r="X576" s="245">
        <f>+VLOOKUP(A576,[2]Sheet1!$A$13:$D$744,4,FALSE)</f>
        <v>0</v>
      </c>
      <c r="Y576" s="245" t="e">
        <f>+VLOOKUP(X576,bd_lista!$A$3:$C$590,3,FALSE)</f>
        <v>#N/A</v>
      </c>
      <c r="Z576" s="306">
        <f>+X576</f>
        <v>0</v>
      </c>
      <c r="AA576" s="307" t="e">
        <f>+Y576</f>
        <v>#N/A</v>
      </c>
    </row>
    <row r="577" spans="1:27" customFormat="1" ht="15" hidden="1" customHeight="1">
      <c r="A577" s="32">
        <v>1265</v>
      </c>
      <c r="B577" s="453"/>
      <c r="C577" s="250" t="str">
        <f>+VLOOKUP(A577,bd_lista!$A$3:$C$590,3,FALSE)</f>
        <v>Gobierno Autónomo Municipal de Coroico</v>
      </c>
      <c r="D577" s="457"/>
      <c r="E577" s="247" t="s">
        <v>1312</v>
      </c>
      <c r="F577" s="246">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6">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6">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6">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6">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6">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6">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6">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6">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6">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6">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6">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6">
        <f ca="1">+SUM(F577:Q577)</f>
        <v>0</v>
      </c>
      <c r="S577" s="253">
        <f ca="1">+R576+R577</f>
        <v>0</v>
      </c>
      <c r="T577" s="246">
        <f ca="1">+S577</f>
        <v>0</v>
      </c>
      <c r="U577" s="245">
        <f>+IF(E577="Débitos",1,2)</f>
        <v>2</v>
      </c>
      <c r="V577" s="350" t="str">
        <f>+VLOOKUP(A577,bd_lista!$A$3:$E$590,5,FALSE)</f>
        <v>Gobiernos Autonomos Municipales</v>
      </c>
      <c r="W577" s="455"/>
      <c r="X577" s="245">
        <f>+VLOOKUP(A577,[2]Sheet1!$A$13:$D$744,4,FALSE)</f>
        <v>0</v>
      </c>
      <c r="Y577" s="245" t="e">
        <f>+VLOOKUP(X577,bd_lista!$A$3:$C$590,3,FALSE)</f>
        <v>#N/A</v>
      </c>
      <c r="Z577" s="304"/>
      <c r="AA577" s="305"/>
    </row>
    <row r="578" spans="1:27" customFormat="1" ht="15" hidden="1" customHeight="1">
      <c r="A578" s="32">
        <v>1266</v>
      </c>
      <c r="B578" s="452">
        <f>+A578</f>
        <v>1266</v>
      </c>
      <c r="C578" s="250" t="str">
        <f>+VLOOKUP(A578,bd_lista!$A$3:$C$590,3,FALSE)</f>
        <v>Gobierno Autónomo Municipal de Coripata</v>
      </c>
      <c r="D578" s="456" t="str">
        <f>+C578</f>
        <v>Gobierno Autónomo Municipal de Coripata</v>
      </c>
      <c r="E578" s="245" t="s">
        <v>1311</v>
      </c>
      <c r="F578" s="246">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6">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6">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6">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6">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6">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6">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6">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6">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6">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6">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6">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6">
        <f ca="1">+SUM(F578:Q578)</f>
        <v>0</v>
      </c>
      <c r="S578" s="253"/>
      <c r="T578" s="246">
        <f ca="1">+T579</f>
        <v>0</v>
      </c>
      <c r="U578" s="245">
        <f>+IF(E578="Débitos",1,2)</f>
        <v>1</v>
      </c>
      <c r="V578" s="350" t="str">
        <f>+VLOOKUP(A578,bd_lista!$A$3:$E$590,5,FALSE)</f>
        <v>Gobiernos Autonomos Municipales</v>
      </c>
      <c r="W578" s="454" t="str">
        <f>+V578</f>
        <v>Gobiernos Autonomos Municipales</v>
      </c>
      <c r="X578" s="245">
        <f>+VLOOKUP(A578,[2]Sheet1!$A$13:$D$744,4,FALSE)</f>
        <v>0</v>
      </c>
      <c r="Y578" s="245" t="e">
        <f>+VLOOKUP(X578,bd_lista!$A$3:$C$590,3,FALSE)</f>
        <v>#N/A</v>
      </c>
      <c r="Z578" s="306">
        <f>+X578</f>
        <v>0</v>
      </c>
      <c r="AA578" s="307" t="e">
        <f>+Y578</f>
        <v>#N/A</v>
      </c>
    </row>
    <row r="579" spans="1:27" customFormat="1" ht="15" hidden="1" customHeight="1">
      <c r="A579" s="32">
        <v>1266</v>
      </c>
      <c r="B579" s="453"/>
      <c r="C579" s="250" t="str">
        <f>+VLOOKUP(A579,bd_lista!$A$3:$C$590,3,FALSE)</f>
        <v>Gobierno Autónomo Municipal de Coripata</v>
      </c>
      <c r="D579" s="457"/>
      <c r="E579" s="247" t="s">
        <v>1312</v>
      </c>
      <c r="F579" s="246">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6">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6">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6">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6">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6">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6">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6">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6">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6">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6">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6">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6">
        <f ca="1">+SUM(F579:Q579)</f>
        <v>0</v>
      </c>
      <c r="S579" s="253">
        <f ca="1">+R578+R579</f>
        <v>0</v>
      </c>
      <c r="T579" s="246">
        <f ca="1">+S579</f>
        <v>0</v>
      </c>
      <c r="U579" s="245">
        <f>+IF(E579="Débitos",1,2)</f>
        <v>2</v>
      </c>
      <c r="V579" s="350" t="str">
        <f>+VLOOKUP(A579,bd_lista!$A$3:$E$590,5,FALSE)</f>
        <v>Gobiernos Autonomos Municipales</v>
      </c>
      <c r="W579" s="455"/>
      <c r="X579" s="245">
        <f>+VLOOKUP(A579,[2]Sheet1!$A$13:$D$744,4,FALSE)</f>
        <v>0</v>
      </c>
      <c r="Y579" s="245" t="e">
        <f>+VLOOKUP(X579,bd_lista!$A$3:$C$590,3,FALSE)</f>
        <v>#N/A</v>
      </c>
      <c r="Z579" s="304"/>
      <c r="AA579" s="305"/>
    </row>
    <row r="580" spans="1:27" customFormat="1" ht="15" hidden="1" customHeight="1">
      <c r="A580" s="32">
        <v>1267</v>
      </c>
      <c r="B580" s="452">
        <f>+A580</f>
        <v>1267</v>
      </c>
      <c r="C580" s="250" t="str">
        <f>+VLOOKUP(A580,bd_lista!$A$3:$C$590,3,FALSE)</f>
        <v>Gobierno Autónomo Municipal de Ixiamas</v>
      </c>
      <c r="D580" s="456" t="str">
        <f>+C580</f>
        <v>Gobierno Autónomo Municipal de Ixiamas</v>
      </c>
      <c r="E580" s="245" t="s">
        <v>1311</v>
      </c>
      <c r="F580" s="246">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6">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6">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6">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6">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6">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6">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6">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6">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6">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6">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6">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6">
        <f ca="1">+SUM(F580:Q580)</f>
        <v>0</v>
      </c>
      <c r="S580" s="253"/>
      <c r="T580" s="246">
        <f ca="1">+T581</f>
        <v>0</v>
      </c>
      <c r="U580" s="245">
        <f>+IF(E580="Débitos",1,2)</f>
        <v>1</v>
      </c>
      <c r="V580" s="350" t="str">
        <f>+VLOOKUP(A580,bd_lista!$A$3:$E$590,5,FALSE)</f>
        <v>Gobiernos Autonomos Municipales</v>
      </c>
      <c r="W580" s="454" t="str">
        <f>+V580</f>
        <v>Gobiernos Autonomos Municipales</v>
      </c>
      <c r="X580" s="245">
        <f>+VLOOKUP(A580,[2]Sheet1!$A$13:$D$744,4,FALSE)</f>
        <v>0</v>
      </c>
      <c r="Y580" s="245" t="e">
        <f>+VLOOKUP(X580,bd_lista!$A$3:$C$590,3,FALSE)</f>
        <v>#N/A</v>
      </c>
      <c r="Z580" s="306">
        <f>+X580</f>
        <v>0</v>
      </c>
      <c r="AA580" s="307" t="e">
        <f>+Y580</f>
        <v>#N/A</v>
      </c>
    </row>
    <row r="581" spans="1:27" customFormat="1" ht="15" hidden="1" customHeight="1">
      <c r="A581" s="32">
        <v>1267</v>
      </c>
      <c r="B581" s="453"/>
      <c r="C581" s="250" t="str">
        <f>+VLOOKUP(A581,bd_lista!$A$3:$C$590,3,FALSE)</f>
        <v>Gobierno Autónomo Municipal de Ixiamas</v>
      </c>
      <c r="D581" s="457"/>
      <c r="E581" s="247" t="s">
        <v>1312</v>
      </c>
      <c r="F581" s="246">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6">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6">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6">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6">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6">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6">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6">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6">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6">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6">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6">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6">
        <f ca="1">+SUM(F581:Q581)</f>
        <v>0</v>
      </c>
      <c r="S581" s="253">
        <f ca="1">+R580+R581</f>
        <v>0</v>
      </c>
      <c r="T581" s="246">
        <f ca="1">+S581</f>
        <v>0</v>
      </c>
      <c r="U581" s="245">
        <f>+IF(E581="Débitos",1,2)</f>
        <v>2</v>
      </c>
      <c r="V581" s="350" t="str">
        <f>+VLOOKUP(A581,bd_lista!$A$3:$E$590,5,FALSE)</f>
        <v>Gobiernos Autonomos Municipales</v>
      </c>
      <c r="W581" s="455"/>
      <c r="X581" s="245">
        <f>+VLOOKUP(A581,[2]Sheet1!$A$13:$D$744,4,FALSE)</f>
        <v>0</v>
      </c>
      <c r="Y581" s="245" t="e">
        <f>+VLOOKUP(X581,bd_lista!$A$3:$C$590,3,FALSE)</f>
        <v>#N/A</v>
      </c>
      <c r="Z581" s="304"/>
      <c r="AA581" s="305"/>
    </row>
    <row r="582" spans="1:27" customFormat="1" ht="15" hidden="1" customHeight="1">
      <c r="A582" s="32">
        <v>1268</v>
      </c>
      <c r="B582" s="452">
        <f>+A582</f>
        <v>1268</v>
      </c>
      <c r="C582" s="250" t="str">
        <f>+VLOOKUP(A582,bd_lista!$A$3:$C$590,3,FALSE)</f>
        <v>Gobierno Autónomo Municipal de San Buenaventura</v>
      </c>
      <c r="D582" s="456" t="str">
        <f>+C582</f>
        <v>Gobierno Autónomo Municipal de San Buenaventura</v>
      </c>
      <c r="E582" s="245" t="s">
        <v>1311</v>
      </c>
      <c r="F582" s="246">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6">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6">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6">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6">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6">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6">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6">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6">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6">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6">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6">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6">
        <f ca="1">+SUM(F582:Q582)</f>
        <v>0</v>
      </c>
      <c r="S582" s="253"/>
      <c r="T582" s="246">
        <f ca="1">+T583</f>
        <v>0</v>
      </c>
      <c r="U582" s="245">
        <f>+IF(E582="Débitos",1,2)</f>
        <v>1</v>
      </c>
      <c r="V582" s="350" t="str">
        <f>+VLOOKUP(A582,bd_lista!$A$3:$E$590,5,FALSE)</f>
        <v>Gobiernos Autonomos Municipales</v>
      </c>
      <c r="W582" s="454" t="str">
        <f>+V582</f>
        <v>Gobiernos Autonomos Municipales</v>
      </c>
      <c r="X582" s="245">
        <f>+VLOOKUP(A582,[2]Sheet1!$A$13:$D$744,4,FALSE)</f>
        <v>0</v>
      </c>
      <c r="Y582" s="245" t="e">
        <f>+VLOOKUP(X582,bd_lista!$A$3:$C$590,3,FALSE)</f>
        <v>#N/A</v>
      </c>
      <c r="Z582" s="306">
        <f>+X582</f>
        <v>0</v>
      </c>
      <c r="AA582" s="307" t="e">
        <f>+Y582</f>
        <v>#N/A</v>
      </c>
    </row>
    <row r="583" spans="1:27" customFormat="1" ht="15" hidden="1" customHeight="1">
      <c r="A583" s="32">
        <v>1268</v>
      </c>
      <c r="B583" s="453"/>
      <c r="C583" s="250" t="str">
        <f>+VLOOKUP(A583,bd_lista!$A$3:$C$590,3,FALSE)</f>
        <v>Gobierno Autónomo Municipal de San Buenaventura</v>
      </c>
      <c r="D583" s="457"/>
      <c r="E583" s="247" t="s">
        <v>1312</v>
      </c>
      <c r="F583" s="246">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6">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6">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6">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6">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6">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6">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6">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6">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6">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6">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6">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6">
        <f ca="1">+SUM(F583:Q583)</f>
        <v>0</v>
      </c>
      <c r="S583" s="253">
        <f ca="1">+R582+R583</f>
        <v>0</v>
      </c>
      <c r="T583" s="246">
        <f ca="1">+S583</f>
        <v>0</v>
      </c>
      <c r="U583" s="245">
        <f>+IF(E583="Débitos",1,2)</f>
        <v>2</v>
      </c>
      <c r="V583" s="350" t="str">
        <f>+VLOOKUP(A583,bd_lista!$A$3:$E$590,5,FALSE)</f>
        <v>Gobiernos Autonomos Municipales</v>
      </c>
      <c r="W583" s="455"/>
      <c r="X583" s="245">
        <f>+VLOOKUP(A583,[2]Sheet1!$A$13:$D$744,4,FALSE)</f>
        <v>0</v>
      </c>
      <c r="Y583" s="245" t="e">
        <f>+VLOOKUP(X583,bd_lista!$A$3:$C$590,3,FALSE)</f>
        <v>#N/A</v>
      </c>
      <c r="Z583" s="304"/>
      <c r="AA583" s="305"/>
    </row>
    <row r="584" spans="1:27" customFormat="1" ht="15" hidden="1" customHeight="1">
      <c r="A584" s="32">
        <v>1269</v>
      </c>
      <c r="B584" s="452">
        <f>+A584</f>
        <v>1269</v>
      </c>
      <c r="C584" s="250" t="str">
        <f>+VLOOKUP(A584,bd_lista!$A$3:$C$590,3,FALSE)</f>
        <v>Gobierno Autónomo Municipal de General Juan José Pérez (Charazani)</v>
      </c>
      <c r="D584" s="456" t="str">
        <f>+C584</f>
        <v>Gobierno Autónomo Municipal de General Juan José Pérez (Charazani)</v>
      </c>
      <c r="E584" s="245" t="s">
        <v>1311</v>
      </c>
      <c r="F584" s="246">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6">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6">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6">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6">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6">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6">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6">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6">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6">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6">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6">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6">
        <f ca="1">+SUM(F584:Q584)</f>
        <v>0</v>
      </c>
      <c r="S584" s="253"/>
      <c r="T584" s="246">
        <f ca="1">+T585</f>
        <v>0</v>
      </c>
      <c r="U584" s="245">
        <f>+IF(E584="Débitos",1,2)</f>
        <v>1</v>
      </c>
      <c r="V584" s="350" t="str">
        <f>+VLOOKUP(A584,bd_lista!$A$3:$E$590,5,FALSE)</f>
        <v>Gobiernos Autonomos Municipales</v>
      </c>
      <c r="W584" s="454" t="str">
        <f>+V584</f>
        <v>Gobiernos Autonomos Municipales</v>
      </c>
      <c r="X584" s="245">
        <f>+VLOOKUP(A584,[2]Sheet1!$A$13:$D$744,4,FALSE)</f>
        <v>0</v>
      </c>
      <c r="Y584" s="245" t="e">
        <f>+VLOOKUP(X584,bd_lista!$A$3:$C$590,3,FALSE)</f>
        <v>#N/A</v>
      </c>
      <c r="Z584" s="306">
        <f>+X584</f>
        <v>0</v>
      </c>
      <c r="AA584" s="307" t="e">
        <f>+Y584</f>
        <v>#N/A</v>
      </c>
    </row>
    <row r="585" spans="1:27" customFormat="1" ht="15" hidden="1" customHeight="1">
      <c r="A585" s="32">
        <v>1269</v>
      </c>
      <c r="B585" s="453"/>
      <c r="C585" s="250" t="str">
        <f>+VLOOKUP(A585,bd_lista!$A$3:$C$590,3,FALSE)</f>
        <v>Gobierno Autónomo Municipal de General Juan José Pérez (Charazani)</v>
      </c>
      <c r="D585" s="457"/>
      <c r="E585" s="247" t="s">
        <v>1312</v>
      </c>
      <c r="F585" s="246">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6">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6">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6">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6">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6">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6">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6">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6">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6">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6">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6">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6">
        <f ca="1">+SUM(F585:Q585)</f>
        <v>0</v>
      </c>
      <c r="S585" s="253">
        <f ca="1">+R584+R585</f>
        <v>0</v>
      </c>
      <c r="T585" s="246">
        <f ca="1">+S585</f>
        <v>0</v>
      </c>
      <c r="U585" s="245">
        <f>+IF(E585="Débitos",1,2)</f>
        <v>2</v>
      </c>
      <c r="V585" s="350" t="str">
        <f>+VLOOKUP(A585,bd_lista!$A$3:$E$590,5,FALSE)</f>
        <v>Gobiernos Autonomos Municipales</v>
      </c>
      <c r="W585" s="455"/>
      <c r="X585" s="245">
        <f>+VLOOKUP(A585,[2]Sheet1!$A$13:$D$744,4,FALSE)</f>
        <v>0</v>
      </c>
      <c r="Y585" s="245" t="e">
        <f>+VLOOKUP(X585,bd_lista!$A$3:$C$590,3,FALSE)</f>
        <v>#N/A</v>
      </c>
      <c r="Z585" s="304"/>
      <c r="AA585" s="305"/>
    </row>
    <row r="586" spans="1:27" customFormat="1" ht="15" hidden="1" customHeight="1">
      <c r="A586" s="32">
        <v>1270</v>
      </c>
      <c r="B586" s="452">
        <f>+A586</f>
        <v>1270</v>
      </c>
      <c r="C586" s="250" t="str">
        <f>+VLOOKUP(A586,bd_lista!$A$3:$C$590,3,FALSE)</f>
        <v>Gobierno Autónomo Municipal de Curva</v>
      </c>
      <c r="D586" s="456" t="str">
        <f>+C586</f>
        <v>Gobierno Autónomo Municipal de Curva</v>
      </c>
      <c r="E586" s="245" t="s">
        <v>1311</v>
      </c>
      <c r="F586" s="246">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6">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6">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6">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6">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6">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6">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6">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6">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6">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6">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6">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6">
        <f ca="1">+SUM(F586:Q586)</f>
        <v>0</v>
      </c>
      <c r="S586" s="253"/>
      <c r="T586" s="246">
        <f ca="1">+T587</f>
        <v>0</v>
      </c>
      <c r="U586" s="245">
        <f>+IF(E586="Débitos",1,2)</f>
        <v>1</v>
      </c>
      <c r="V586" s="350" t="str">
        <f>+VLOOKUP(A586,bd_lista!$A$3:$E$590,5,FALSE)</f>
        <v>Gobiernos Autonomos Municipales</v>
      </c>
      <c r="W586" s="454" t="str">
        <f>+V586</f>
        <v>Gobiernos Autonomos Municipales</v>
      </c>
      <c r="X586" s="245">
        <f>+VLOOKUP(A586,[2]Sheet1!$A$13:$D$744,4,FALSE)</f>
        <v>0</v>
      </c>
      <c r="Y586" s="245" t="e">
        <f>+VLOOKUP(X586,bd_lista!$A$3:$C$590,3,FALSE)</f>
        <v>#N/A</v>
      </c>
      <c r="Z586" s="306">
        <f>+X586</f>
        <v>0</v>
      </c>
      <c r="AA586" s="307" t="e">
        <f>+Y586</f>
        <v>#N/A</v>
      </c>
    </row>
    <row r="587" spans="1:27" customFormat="1" ht="15" hidden="1" customHeight="1">
      <c r="A587" s="32">
        <v>1270</v>
      </c>
      <c r="B587" s="453"/>
      <c r="C587" s="250" t="str">
        <f>+VLOOKUP(A587,bd_lista!$A$3:$C$590,3,FALSE)</f>
        <v>Gobierno Autónomo Municipal de Curva</v>
      </c>
      <c r="D587" s="457"/>
      <c r="E587" s="247" t="s">
        <v>1312</v>
      </c>
      <c r="F587" s="246">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6">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6">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6">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6">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6">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6">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6">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6">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6">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6">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6">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6">
        <f ca="1">+SUM(F587:Q587)</f>
        <v>0</v>
      </c>
      <c r="S587" s="253">
        <f ca="1">+R586+R587</f>
        <v>0</v>
      </c>
      <c r="T587" s="246">
        <f ca="1">+S587</f>
        <v>0</v>
      </c>
      <c r="U587" s="245">
        <f>+IF(E587="Débitos",1,2)</f>
        <v>2</v>
      </c>
      <c r="V587" s="350" t="str">
        <f>+VLOOKUP(A587,bd_lista!$A$3:$E$590,5,FALSE)</f>
        <v>Gobiernos Autonomos Municipales</v>
      </c>
      <c r="W587" s="455"/>
      <c r="X587" s="245">
        <f>+VLOOKUP(A587,[2]Sheet1!$A$13:$D$744,4,FALSE)</f>
        <v>0</v>
      </c>
      <c r="Y587" s="245" t="e">
        <f>+VLOOKUP(X587,bd_lista!$A$3:$C$590,3,FALSE)</f>
        <v>#N/A</v>
      </c>
      <c r="Z587" s="304"/>
      <c r="AA587" s="305"/>
    </row>
    <row r="588" spans="1:27" customFormat="1" ht="27" hidden="1" customHeight="1">
      <c r="A588" s="32">
        <v>1271</v>
      </c>
      <c r="B588" s="452">
        <f>+A588</f>
        <v>1271</v>
      </c>
      <c r="C588" s="250" t="str">
        <f>+VLOOKUP(A588,bd_lista!$A$3:$C$590,3,FALSE)</f>
        <v>Gobierno Autónomo Municipal de San Pedro de Curahuara</v>
      </c>
      <c r="D588" s="456" t="str">
        <f>+C588</f>
        <v>Gobierno Autónomo Municipal de San Pedro de Curahuara</v>
      </c>
      <c r="E588" s="245" t="s">
        <v>1311</v>
      </c>
      <c r="F588" s="246">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6">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6">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6">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6">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6">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6">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6">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6">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6">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6">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6">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6">
        <f ca="1">+SUM(F588:Q588)</f>
        <v>0</v>
      </c>
      <c r="S588" s="253"/>
      <c r="T588" s="246">
        <f ca="1">+T589</f>
        <v>0</v>
      </c>
      <c r="U588" s="245">
        <f>+IF(E588="Débitos",1,2)</f>
        <v>1</v>
      </c>
      <c r="V588" s="350" t="str">
        <f>+VLOOKUP(A588,bd_lista!$A$3:$E$590,5,FALSE)</f>
        <v>Gobiernos Autonomos Municipales</v>
      </c>
      <c r="W588" s="454" t="str">
        <f>+V588</f>
        <v>Gobiernos Autonomos Municipales</v>
      </c>
      <c r="X588" s="245">
        <f>+VLOOKUP(A588,[2]Sheet1!$A$13:$D$744,4,FALSE)</f>
        <v>0</v>
      </c>
      <c r="Y588" s="245" t="e">
        <f>+VLOOKUP(X588,bd_lista!$A$3:$C$590,3,FALSE)</f>
        <v>#N/A</v>
      </c>
      <c r="Z588" s="306">
        <f>+X588</f>
        <v>0</v>
      </c>
      <c r="AA588" s="307" t="e">
        <f>+Y588</f>
        <v>#N/A</v>
      </c>
    </row>
    <row r="589" spans="1:27" customFormat="1" ht="27" hidden="1" customHeight="1">
      <c r="A589" s="32">
        <v>1271</v>
      </c>
      <c r="B589" s="453"/>
      <c r="C589" s="250" t="str">
        <f>+VLOOKUP(A589,bd_lista!$A$3:$C$590,3,FALSE)</f>
        <v>Gobierno Autónomo Municipal de San Pedro de Curahuara</v>
      </c>
      <c r="D589" s="457"/>
      <c r="E589" s="247" t="s">
        <v>1312</v>
      </c>
      <c r="F589" s="246">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6">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6">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6">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6">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6">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6">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6">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6">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6">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6">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6">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6">
        <f ca="1">+SUM(F589:Q589)</f>
        <v>0</v>
      </c>
      <c r="S589" s="253">
        <f ca="1">+R588+R589</f>
        <v>0</v>
      </c>
      <c r="T589" s="246">
        <f ca="1">+S589</f>
        <v>0</v>
      </c>
      <c r="U589" s="245">
        <f>+IF(E589="Débitos",1,2)</f>
        <v>2</v>
      </c>
      <c r="V589" s="350" t="str">
        <f>+VLOOKUP(A589,bd_lista!$A$3:$E$590,5,FALSE)</f>
        <v>Gobiernos Autonomos Municipales</v>
      </c>
      <c r="W589" s="455"/>
      <c r="X589" s="245">
        <f>+VLOOKUP(A589,[2]Sheet1!$A$13:$D$744,4,FALSE)</f>
        <v>0</v>
      </c>
      <c r="Y589" s="245" t="e">
        <f>+VLOOKUP(X589,bd_lista!$A$3:$C$590,3,FALSE)</f>
        <v>#N/A</v>
      </c>
      <c r="Z589" s="304"/>
      <c r="AA589" s="305"/>
    </row>
    <row r="590" spans="1:27" customFormat="1" ht="27" hidden="1" customHeight="1">
      <c r="A590" s="32">
        <v>1272</v>
      </c>
      <c r="B590" s="452">
        <f>+A590</f>
        <v>1272</v>
      </c>
      <c r="C590" s="250" t="str">
        <f>+VLOOKUP(A590,bd_lista!$A$3:$C$590,3,FALSE)</f>
        <v>Gobierno Autónomo Municipal de Papel Pampa</v>
      </c>
      <c r="D590" s="456" t="str">
        <f>+C590</f>
        <v>Gobierno Autónomo Municipal de Papel Pampa</v>
      </c>
      <c r="E590" s="245" t="s">
        <v>1311</v>
      </c>
      <c r="F590" s="246">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6">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6">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6">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6">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6">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6">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6">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6">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6">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6">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6">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6">
        <f ca="1">+SUM(F590:Q590)</f>
        <v>0</v>
      </c>
      <c r="S590" s="253"/>
      <c r="T590" s="246">
        <f ca="1">+T591</f>
        <v>0</v>
      </c>
      <c r="U590" s="245">
        <f>+IF(E590="Débitos",1,2)</f>
        <v>1</v>
      </c>
      <c r="V590" s="350" t="str">
        <f>+VLOOKUP(A590,bd_lista!$A$3:$E$590,5,FALSE)</f>
        <v>Gobiernos Autonomos Municipales</v>
      </c>
      <c r="W590" s="454" t="str">
        <f>+V590</f>
        <v>Gobiernos Autonomos Municipales</v>
      </c>
      <c r="X590" s="245">
        <f>+VLOOKUP(A590,[2]Sheet1!$A$13:$D$744,4,FALSE)</f>
        <v>0</v>
      </c>
      <c r="Y590" s="245" t="e">
        <f>+VLOOKUP(X590,bd_lista!$A$3:$C$590,3,FALSE)</f>
        <v>#N/A</v>
      </c>
      <c r="Z590" s="306">
        <f>+X590</f>
        <v>0</v>
      </c>
      <c r="AA590" s="307" t="e">
        <f>+Y590</f>
        <v>#N/A</v>
      </c>
    </row>
    <row r="591" spans="1:27" customFormat="1" ht="27" hidden="1" customHeight="1">
      <c r="A591" s="32">
        <v>1272</v>
      </c>
      <c r="B591" s="453"/>
      <c r="C591" s="250" t="str">
        <f>+VLOOKUP(A591,bd_lista!$A$3:$C$590,3,FALSE)</f>
        <v>Gobierno Autónomo Municipal de Papel Pampa</v>
      </c>
      <c r="D591" s="457"/>
      <c r="E591" s="247" t="s">
        <v>1312</v>
      </c>
      <c r="F591" s="246">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6">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6">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6">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6">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6">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6">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6">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6">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6">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6">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6">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6">
        <f ca="1">+SUM(F591:Q591)</f>
        <v>0</v>
      </c>
      <c r="S591" s="253">
        <f ca="1">+R590+R591</f>
        <v>0</v>
      </c>
      <c r="T591" s="246">
        <f ca="1">+S591</f>
        <v>0</v>
      </c>
      <c r="U591" s="245">
        <f>+IF(E591="Débitos",1,2)</f>
        <v>2</v>
      </c>
      <c r="V591" s="350" t="str">
        <f>+VLOOKUP(A591,bd_lista!$A$3:$E$590,5,FALSE)</f>
        <v>Gobiernos Autonomos Municipales</v>
      </c>
      <c r="W591" s="455"/>
      <c r="X591" s="245">
        <f>+VLOOKUP(A591,[2]Sheet1!$A$13:$D$744,4,FALSE)</f>
        <v>0</v>
      </c>
      <c r="Y591" s="245" t="e">
        <f>+VLOOKUP(X591,bd_lista!$A$3:$C$590,3,FALSE)</f>
        <v>#N/A</v>
      </c>
      <c r="Z591" s="304"/>
      <c r="AA591" s="305"/>
    </row>
    <row r="592" spans="1:27" customFormat="1" ht="15" hidden="1" customHeight="1">
      <c r="A592" s="32">
        <v>1273</v>
      </c>
      <c r="B592" s="452">
        <f>+A592</f>
        <v>1273</v>
      </c>
      <c r="C592" s="250" t="str">
        <f>+VLOOKUP(A592,bd_lista!$A$3:$C$590,3,FALSE)</f>
        <v>Gobierno Autónomo Municipal de Chacarilla</v>
      </c>
      <c r="D592" s="456" t="str">
        <f>+C592</f>
        <v>Gobierno Autónomo Municipal de Chacarilla</v>
      </c>
      <c r="E592" s="245" t="s">
        <v>1311</v>
      </c>
      <c r="F592" s="246">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6">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6">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6">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6">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6">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6">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6">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6">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6">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6">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6">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6">
        <f ca="1">+SUM(F592:Q592)</f>
        <v>0</v>
      </c>
      <c r="S592" s="253"/>
      <c r="T592" s="246">
        <f ca="1">+T593</f>
        <v>0</v>
      </c>
      <c r="U592" s="245">
        <f>+IF(E592="Débitos",1,2)</f>
        <v>1</v>
      </c>
      <c r="V592" s="350" t="str">
        <f>+VLOOKUP(A592,bd_lista!$A$3:$E$590,5,FALSE)</f>
        <v>Gobiernos Autonomos Municipales</v>
      </c>
      <c r="W592" s="454" t="str">
        <f>+V592</f>
        <v>Gobiernos Autonomos Municipales</v>
      </c>
      <c r="X592" s="245">
        <f>+VLOOKUP(A592,[2]Sheet1!$A$13:$D$744,4,FALSE)</f>
        <v>0</v>
      </c>
      <c r="Y592" s="245" t="e">
        <f>+VLOOKUP(X592,bd_lista!$A$3:$C$590,3,FALSE)</f>
        <v>#N/A</v>
      </c>
      <c r="Z592" s="306">
        <f>+X592</f>
        <v>0</v>
      </c>
      <c r="AA592" s="307" t="e">
        <f>+Y592</f>
        <v>#N/A</v>
      </c>
    </row>
    <row r="593" spans="1:27" customFormat="1" ht="15" hidden="1" customHeight="1">
      <c r="A593" s="32">
        <v>1273</v>
      </c>
      <c r="B593" s="453"/>
      <c r="C593" s="250" t="str">
        <f>+VLOOKUP(A593,bd_lista!$A$3:$C$590,3,FALSE)</f>
        <v>Gobierno Autónomo Municipal de Chacarilla</v>
      </c>
      <c r="D593" s="457"/>
      <c r="E593" s="247" t="s">
        <v>1312</v>
      </c>
      <c r="F593" s="246">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6">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6">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6">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6">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6">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6">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6">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6">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6">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6">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6">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6">
        <f ca="1">+SUM(F593:Q593)</f>
        <v>0</v>
      </c>
      <c r="S593" s="253">
        <f ca="1">+R592+R593</f>
        <v>0</v>
      </c>
      <c r="T593" s="246">
        <f ca="1">+S593</f>
        <v>0</v>
      </c>
      <c r="U593" s="245">
        <f>+IF(E593="Débitos",1,2)</f>
        <v>2</v>
      </c>
      <c r="V593" s="350" t="str">
        <f>+VLOOKUP(A593,bd_lista!$A$3:$E$590,5,FALSE)</f>
        <v>Gobiernos Autonomos Municipales</v>
      </c>
      <c r="W593" s="455"/>
      <c r="X593" s="245">
        <f>+VLOOKUP(A593,[2]Sheet1!$A$13:$D$744,4,FALSE)</f>
        <v>0</v>
      </c>
      <c r="Y593" s="245" t="e">
        <f>+VLOOKUP(X593,bd_lista!$A$3:$C$590,3,FALSE)</f>
        <v>#N/A</v>
      </c>
      <c r="Z593" s="304"/>
      <c r="AA593" s="305"/>
    </row>
    <row r="594" spans="1:27" customFormat="1" ht="15" hidden="1" customHeight="1">
      <c r="A594" s="32">
        <v>1274</v>
      </c>
      <c r="B594" s="452">
        <f>+A594</f>
        <v>1274</v>
      </c>
      <c r="C594" s="250" t="str">
        <f>+VLOOKUP(A594,bd_lista!$A$3:$C$590,3,FALSE)</f>
        <v>Gobierno Autónomo Municipal de Santiago de Machaca</v>
      </c>
      <c r="D594" s="456" t="str">
        <f>+C594</f>
        <v>Gobierno Autónomo Municipal de Santiago de Machaca</v>
      </c>
      <c r="E594" s="245" t="s">
        <v>1311</v>
      </c>
      <c r="F594" s="246">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6">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6">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6">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6">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6">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6">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6">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6">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6">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6">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6">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6">
        <f ca="1">+SUM(F594:Q594)</f>
        <v>0</v>
      </c>
      <c r="S594" s="253"/>
      <c r="T594" s="246">
        <f ca="1">+T595</f>
        <v>0</v>
      </c>
      <c r="U594" s="245">
        <f>+IF(E594="Débitos",1,2)</f>
        <v>1</v>
      </c>
      <c r="V594" s="350" t="str">
        <f>+VLOOKUP(A594,bd_lista!$A$3:$E$590,5,FALSE)</f>
        <v>Gobiernos Autonomos Municipales</v>
      </c>
      <c r="W594" s="454" t="str">
        <f>+V594</f>
        <v>Gobiernos Autonomos Municipales</v>
      </c>
      <c r="X594" s="245">
        <f>+VLOOKUP(A594,[2]Sheet1!$A$13:$D$744,4,FALSE)</f>
        <v>0</v>
      </c>
      <c r="Y594" s="245" t="e">
        <f>+VLOOKUP(X594,bd_lista!$A$3:$C$590,3,FALSE)</f>
        <v>#N/A</v>
      </c>
      <c r="Z594" s="306">
        <f>+X594</f>
        <v>0</v>
      </c>
      <c r="AA594" s="307" t="e">
        <f>+Y594</f>
        <v>#N/A</v>
      </c>
    </row>
    <row r="595" spans="1:27" customFormat="1" ht="15" hidden="1" customHeight="1">
      <c r="A595" s="32">
        <v>1274</v>
      </c>
      <c r="B595" s="453"/>
      <c r="C595" s="250" t="str">
        <f>+VLOOKUP(A595,bd_lista!$A$3:$C$590,3,FALSE)</f>
        <v>Gobierno Autónomo Municipal de Santiago de Machaca</v>
      </c>
      <c r="D595" s="457"/>
      <c r="E595" s="247" t="s">
        <v>1312</v>
      </c>
      <c r="F595" s="246">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6">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6">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6">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6">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6">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6">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6">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6">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6">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6">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6">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6">
        <f ca="1">+SUM(F595:Q595)</f>
        <v>0</v>
      </c>
      <c r="S595" s="253">
        <f ca="1">+R594+R595</f>
        <v>0</v>
      </c>
      <c r="T595" s="246">
        <f ca="1">+S595</f>
        <v>0</v>
      </c>
      <c r="U595" s="245">
        <f>+IF(E595="Débitos",1,2)</f>
        <v>2</v>
      </c>
      <c r="V595" s="350" t="str">
        <f>+VLOOKUP(A595,bd_lista!$A$3:$E$590,5,FALSE)</f>
        <v>Gobiernos Autonomos Municipales</v>
      </c>
      <c r="W595" s="455"/>
      <c r="X595" s="245">
        <f>+VLOOKUP(A595,[2]Sheet1!$A$13:$D$744,4,FALSE)</f>
        <v>0</v>
      </c>
      <c r="Y595" s="245" t="e">
        <f>+VLOOKUP(X595,bd_lista!$A$3:$C$590,3,FALSE)</f>
        <v>#N/A</v>
      </c>
      <c r="Z595" s="304"/>
      <c r="AA595" s="305"/>
    </row>
    <row r="596" spans="1:27" customFormat="1" ht="15" hidden="1" customHeight="1">
      <c r="A596" s="32">
        <v>1275</v>
      </c>
      <c r="B596" s="452">
        <f>+A596</f>
        <v>1275</v>
      </c>
      <c r="C596" s="250" t="str">
        <f>+VLOOKUP(A596,bd_lista!$A$3:$C$590,3,FALSE)</f>
        <v>Gobierno Autónomo Municipal de Catacora</v>
      </c>
      <c r="D596" s="456" t="str">
        <f>+C596</f>
        <v>Gobierno Autónomo Municipal de Catacora</v>
      </c>
      <c r="E596" s="245" t="s">
        <v>1311</v>
      </c>
      <c r="F596" s="246">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6">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6">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6">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6">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6">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6">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6">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6">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6">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6">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6">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6">
        <f ca="1">+SUM(F596:Q596)</f>
        <v>0</v>
      </c>
      <c r="S596" s="253"/>
      <c r="T596" s="246">
        <f ca="1">+T597</f>
        <v>0</v>
      </c>
      <c r="U596" s="245">
        <f>+IF(E596="Débitos",1,2)</f>
        <v>1</v>
      </c>
      <c r="V596" s="350" t="str">
        <f>+VLOOKUP(A596,bd_lista!$A$3:$E$590,5,FALSE)</f>
        <v>Gobiernos Autonomos Municipales</v>
      </c>
      <c r="W596" s="454" t="str">
        <f>+V596</f>
        <v>Gobiernos Autonomos Municipales</v>
      </c>
      <c r="X596" s="245">
        <f>+VLOOKUP(A596,[2]Sheet1!$A$13:$D$744,4,FALSE)</f>
        <v>0</v>
      </c>
      <c r="Y596" s="245" t="e">
        <f>+VLOOKUP(X596,bd_lista!$A$3:$C$590,3,FALSE)</f>
        <v>#N/A</v>
      </c>
      <c r="Z596" s="306">
        <f>+X596</f>
        <v>0</v>
      </c>
      <c r="AA596" s="307" t="e">
        <f>+Y596</f>
        <v>#N/A</v>
      </c>
    </row>
    <row r="597" spans="1:27" customFormat="1" ht="15" hidden="1" customHeight="1">
      <c r="A597" s="32">
        <v>1275</v>
      </c>
      <c r="B597" s="453"/>
      <c r="C597" s="250" t="str">
        <f>+VLOOKUP(A597,bd_lista!$A$3:$C$590,3,FALSE)</f>
        <v>Gobierno Autónomo Municipal de Catacora</v>
      </c>
      <c r="D597" s="457"/>
      <c r="E597" s="247" t="s">
        <v>1312</v>
      </c>
      <c r="F597" s="246">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6">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6">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6">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6">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6">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6">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6">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6">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6">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6">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6">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6">
        <f ca="1">+SUM(F597:Q597)</f>
        <v>0</v>
      </c>
      <c r="S597" s="253">
        <f ca="1">+R596+R597</f>
        <v>0</v>
      </c>
      <c r="T597" s="246">
        <f ca="1">+S597</f>
        <v>0</v>
      </c>
      <c r="U597" s="245">
        <f>+IF(E597="Débitos",1,2)</f>
        <v>2</v>
      </c>
      <c r="V597" s="350" t="str">
        <f>+VLOOKUP(A597,bd_lista!$A$3:$E$590,5,FALSE)</f>
        <v>Gobiernos Autonomos Municipales</v>
      </c>
      <c r="W597" s="455"/>
      <c r="X597" s="245">
        <f>+VLOOKUP(A597,[2]Sheet1!$A$13:$D$744,4,FALSE)</f>
        <v>0</v>
      </c>
      <c r="Y597" s="245" t="e">
        <f>+VLOOKUP(X597,bd_lista!$A$3:$C$590,3,FALSE)</f>
        <v>#N/A</v>
      </c>
      <c r="Z597" s="304"/>
      <c r="AA597" s="305"/>
    </row>
    <row r="598" spans="1:27" customFormat="1" ht="15" hidden="1" customHeight="1">
      <c r="A598" s="32">
        <v>1276</v>
      </c>
      <c r="B598" s="452">
        <f>+A598</f>
        <v>1276</v>
      </c>
      <c r="C598" s="250" t="str">
        <f>+VLOOKUP(A598,bd_lista!$A$3:$C$590,3,FALSE)</f>
        <v>Gobierno Autónomo Municipal de Mapiri</v>
      </c>
      <c r="D598" s="456" t="str">
        <f>+C598</f>
        <v>Gobierno Autónomo Municipal de Mapiri</v>
      </c>
      <c r="E598" s="245" t="s">
        <v>1311</v>
      </c>
      <c r="F598" s="246">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6">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6">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6">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6">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6">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6">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6">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6">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6">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6">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6">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6">
        <f ca="1">+SUM(F598:Q598)</f>
        <v>0</v>
      </c>
      <c r="S598" s="253"/>
      <c r="T598" s="246">
        <f ca="1">+T599</f>
        <v>0</v>
      </c>
      <c r="U598" s="245">
        <f>+IF(E598="Débitos",1,2)</f>
        <v>1</v>
      </c>
      <c r="V598" s="350" t="str">
        <f>+VLOOKUP(A598,bd_lista!$A$3:$E$590,5,FALSE)</f>
        <v>Gobiernos Autonomos Municipales</v>
      </c>
      <c r="W598" s="454" t="str">
        <f>+V598</f>
        <v>Gobiernos Autonomos Municipales</v>
      </c>
      <c r="X598" s="245">
        <f>+VLOOKUP(A598,[2]Sheet1!$A$13:$D$744,4,FALSE)</f>
        <v>0</v>
      </c>
      <c r="Y598" s="245" t="e">
        <f>+VLOOKUP(X598,bd_lista!$A$3:$C$590,3,FALSE)</f>
        <v>#N/A</v>
      </c>
      <c r="Z598" s="306">
        <f>+X598</f>
        <v>0</v>
      </c>
      <c r="AA598" s="307" t="e">
        <f>+Y598</f>
        <v>#N/A</v>
      </c>
    </row>
    <row r="599" spans="1:27" customFormat="1" ht="15" hidden="1" customHeight="1">
      <c r="A599" s="32">
        <v>1276</v>
      </c>
      <c r="B599" s="453"/>
      <c r="C599" s="250" t="str">
        <f>+VLOOKUP(A599,bd_lista!$A$3:$C$590,3,FALSE)</f>
        <v>Gobierno Autónomo Municipal de Mapiri</v>
      </c>
      <c r="D599" s="457"/>
      <c r="E599" s="247" t="s">
        <v>1312</v>
      </c>
      <c r="F599" s="246">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6">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6">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6">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6">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6">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6">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6">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6">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6">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6">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6">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6">
        <f ca="1">+SUM(F599:Q599)</f>
        <v>0</v>
      </c>
      <c r="S599" s="253">
        <f ca="1">+R598+R599</f>
        <v>0</v>
      </c>
      <c r="T599" s="246">
        <f ca="1">+S599</f>
        <v>0</v>
      </c>
      <c r="U599" s="245">
        <f>+IF(E599="Débitos",1,2)</f>
        <v>2</v>
      </c>
      <c r="V599" s="350" t="str">
        <f>+VLOOKUP(A599,bd_lista!$A$3:$E$590,5,FALSE)</f>
        <v>Gobiernos Autonomos Municipales</v>
      </c>
      <c r="W599" s="455"/>
      <c r="X599" s="245">
        <f>+VLOOKUP(A599,[2]Sheet1!$A$13:$D$744,4,FALSE)</f>
        <v>0</v>
      </c>
      <c r="Y599" s="245" t="e">
        <f>+VLOOKUP(X599,bd_lista!$A$3:$C$590,3,FALSE)</f>
        <v>#N/A</v>
      </c>
      <c r="Z599" s="304"/>
      <c r="AA599" s="305"/>
    </row>
    <row r="600" spans="1:27" customFormat="1" ht="15" hidden="1" customHeight="1">
      <c r="A600" s="32">
        <v>1277</v>
      </c>
      <c r="B600" s="452">
        <f>+A600</f>
        <v>1277</v>
      </c>
      <c r="C600" s="250" t="str">
        <f>+VLOOKUP(A600,bd_lista!$A$3:$C$590,3,FALSE)</f>
        <v>Gobierno Autónomo Municipal de Teoponte</v>
      </c>
      <c r="D600" s="456" t="str">
        <f>+C600</f>
        <v>Gobierno Autónomo Municipal de Teoponte</v>
      </c>
      <c r="E600" s="245" t="s">
        <v>1311</v>
      </c>
      <c r="F600" s="246">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6">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6">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6">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6">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6">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6">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6">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6">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6">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6">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6">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6">
        <f ca="1">+SUM(F600:Q600)</f>
        <v>0</v>
      </c>
      <c r="S600" s="253"/>
      <c r="T600" s="246">
        <f ca="1">+T601</f>
        <v>0</v>
      </c>
      <c r="U600" s="245">
        <f>+IF(E600="Débitos",1,2)</f>
        <v>1</v>
      </c>
      <c r="V600" s="350" t="str">
        <f>+VLOOKUP(A600,bd_lista!$A$3:$E$590,5,FALSE)</f>
        <v>Gobiernos Autonomos Municipales</v>
      </c>
      <c r="W600" s="454" t="str">
        <f>+V600</f>
        <v>Gobiernos Autonomos Municipales</v>
      </c>
      <c r="X600" s="245">
        <f>+VLOOKUP(A600,[2]Sheet1!$A$13:$D$744,4,FALSE)</f>
        <v>0</v>
      </c>
      <c r="Y600" s="245" t="e">
        <f>+VLOOKUP(X600,bd_lista!$A$3:$C$590,3,FALSE)</f>
        <v>#N/A</v>
      </c>
      <c r="Z600" s="306">
        <f>+X600</f>
        <v>0</v>
      </c>
      <c r="AA600" s="307" t="e">
        <f>+Y600</f>
        <v>#N/A</v>
      </c>
    </row>
    <row r="601" spans="1:27" customFormat="1" ht="15" hidden="1" customHeight="1">
      <c r="A601" s="32">
        <v>1277</v>
      </c>
      <c r="B601" s="453"/>
      <c r="C601" s="250" t="str">
        <f>+VLOOKUP(A601,bd_lista!$A$3:$C$590,3,FALSE)</f>
        <v>Gobierno Autónomo Municipal de Teoponte</v>
      </c>
      <c r="D601" s="457"/>
      <c r="E601" s="247" t="s">
        <v>1312</v>
      </c>
      <c r="F601" s="246">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6">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6">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6">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6">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6">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6">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6">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6">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6">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6">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6">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6">
        <f ca="1">+SUM(F601:Q601)</f>
        <v>0</v>
      </c>
      <c r="S601" s="253">
        <f ca="1">+R600+R601</f>
        <v>0</v>
      </c>
      <c r="T601" s="246">
        <f ca="1">+S601</f>
        <v>0</v>
      </c>
      <c r="U601" s="245">
        <f>+IF(E601="Débitos",1,2)</f>
        <v>2</v>
      </c>
      <c r="V601" s="350" t="str">
        <f>+VLOOKUP(A601,bd_lista!$A$3:$E$590,5,FALSE)</f>
        <v>Gobiernos Autonomos Municipales</v>
      </c>
      <c r="W601" s="455"/>
      <c r="X601" s="245">
        <f>+VLOOKUP(A601,[2]Sheet1!$A$13:$D$744,4,FALSE)</f>
        <v>0</v>
      </c>
      <c r="Y601" s="245" t="e">
        <f>+VLOOKUP(X601,bd_lista!$A$3:$C$590,3,FALSE)</f>
        <v>#N/A</v>
      </c>
      <c r="Z601" s="304"/>
      <c r="AA601" s="305"/>
    </row>
    <row r="602" spans="1:27" customFormat="1" ht="15" hidden="1" customHeight="1">
      <c r="A602" s="32">
        <v>1278</v>
      </c>
      <c r="B602" s="452">
        <f>+A602</f>
        <v>1278</v>
      </c>
      <c r="C602" s="250" t="str">
        <f>+VLOOKUP(A602,bd_lista!$A$3:$C$590,3,FALSE)</f>
        <v>Gobierno Autónomo Municipal de San Andrés de Machaca</v>
      </c>
      <c r="D602" s="456" t="str">
        <f>+C602</f>
        <v>Gobierno Autónomo Municipal de San Andrés de Machaca</v>
      </c>
      <c r="E602" s="245" t="s">
        <v>1311</v>
      </c>
      <c r="F602" s="246">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6">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6">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6">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6">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6">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6">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6">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6">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6">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6">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6">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6">
        <f ca="1">+SUM(F602:Q602)</f>
        <v>0</v>
      </c>
      <c r="S602" s="253"/>
      <c r="T602" s="246">
        <f ca="1">+T603</f>
        <v>0</v>
      </c>
      <c r="U602" s="245">
        <f>+IF(E602="Débitos",1,2)</f>
        <v>1</v>
      </c>
      <c r="V602" s="350" t="str">
        <f>+VLOOKUP(A602,bd_lista!$A$3:$E$590,5,FALSE)</f>
        <v>Gobiernos Autonomos Municipales</v>
      </c>
      <c r="W602" s="454" t="str">
        <f>+V602</f>
        <v>Gobiernos Autonomos Municipales</v>
      </c>
      <c r="X602" s="245">
        <f>+VLOOKUP(A602,[2]Sheet1!$A$13:$D$744,4,FALSE)</f>
        <v>0</v>
      </c>
      <c r="Y602" s="245" t="e">
        <f>+VLOOKUP(X602,bd_lista!$A$3:$C$590,3,FALSE)</f>
        <v>#N/A</v>
      </c>
      <c r="Z602" s="306">
        <f>+X602</f>
        <v>0</v>
      </c>
      <c r="AA602" s="307" t="e">
        <f>+Y602</f>
        <v>#N/A</v>
      </c>
    </row>
    <row r="603" spans="1:27" customFormat="1" ht="15" hidden="1" customHeight="1">
      <c r="A603" s="32">
        <v>1278</v>
      </c>
      <c r="B603" s="453"/>
      <c r="C603" s="250" t="str">
        <f>+VLOOKUP(A603,bd_lista!$A$3:$C$590,3,FALSE)</f>
        <v>Gobierno Autónomo Municipal de San Andrés de Machaca</v>
      </c>
      <c r="D603" s="457"/>
      <c r="E603" s="247" t="s">
        <v>1312</v>
      </c>
      <c r="F603" s="246">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6">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6">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6">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6">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6">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6">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6">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6">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6">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6">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6">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6">
        <f ca="1">+SUM(F603:Q603)</f>
        <v>0</v>
      </c>
      <c r="S603" s="253">
        <f ca="1">+R602+R603</f>
        <v>0</v>
      </c>
      <c r="T603" s="246">
        <f ca="1">+S603</f>
        <v>0</v>
      </c>
      <c r="U603" s="245">
        <f>+IF(E603="Débitos",1,2)</f>
        <v>2</v>
      </c>
      <c r="V603" s="350" t="str">
        <f>+VLOOKUP(A603,bd_lista!$A$3:$E$590,5,FALSE)</f>
        <v>Gobiernos Autonomos Municipales</v>
      </c>
      <c r="W603" s="455"/>
      <c r="X603" s="245">
        <f>+VLOOKUP(A603,[2]Sheet1!$A$13:$D$744,4,FALSE)</f>
        <v>0</v>
      </c>
      <c r="Y603" s="245" t="e">
        <f>+VLOOKUP(X603,bd_lista!$A$3:$C$590,3,FALSE)</f>
        <v>#N/A</v>
      </c>
      <c r="Z603" s="304"/>
      <c r="AA603" s="305"/>
    </row>
    <row r="604" spans="1:27" customFormat="1" ht="15" hidden="1" customHeight="1">
      <c r="A604" s="32">
        <v>1279</v>
      </c>
      <c r="B604" s="452">
        <f>+A604</f>
        <v>1279</v>
      </c>
      <c r="C604" s="250" t="str">
        <f>+VLOOKUP(A604,bd_lista!$A$3:$C$590,3,FALSE)</f>
        <v>Gobierno Autónomo Municipal de Jesús de Machaca</v>
      </c>
      <c r="D604" s="456" t="str">
        <f>+C604</f>
        <v>Gobierno Autónomo Municipal de Jesús de Machaca</v>
      </c>
      <c r="E604" s="245" t="s">
        <v>1311</v>
      </c>
      <c r="F604" s="246">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6">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6">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6">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6">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6">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6">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6">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6">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6">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6">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6">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6">
        <f ca="1">+SUM(F604:Q604)</f>
        <v>0</v>
      </c>
      <c r="S604" s="253"/>
      <c r="T604" s="246">
        <f ca="1">+T605</f>
        <v>0</v>
      </c>
      <c r="U604" s="245">
        <f>+IF(E604="Débitos",1,2)</f>
        <v>1</v>
      </c>
      <c r="V604" s="350" t="str">
        <f>+VLOOKUP(A604,bd_lista!$A$3:$E$590,5,FALSE)</f>
        <v>Gobiernos Autonomos Municipales</v>
      </c>
      <c r="W604" s="454" t="str">
        <f>+V604</f>
        <v>Gobiernos Autonomos Municipales</v>
      </c>
      <c r="X604" s="245">
        <f>+VLOOKUP(A604,[2]Sheet1!$A$13:$D$744,4,FALSE)</f>
        <v>0</v>
      </c>
      <c r="Y604" s="245" t="e">
        <f>+VLOOKUP(X604,bd_lista!$A$3:$C$590,3,FALSE)</f>
        <v>#N/A</v>
      </c>
      <c r="Z604" s="306">
        <f>+X604</f>
        <v>0</v>
      </c>
      <c r="AA604" s="307" t="e">
        <f>+Y604</f>
        <v>#N/A</v>
      </c>
    </row>
    <row r="605" spans="1:27" customFormat="1" ht="15" hidden="1" customHeight="1">
      <c r="A605" s="32">
        <v>1279</v>
      </c>
      <c r="B605" s="453"/>
      <c r="C605" s="250" t="str">
        <f>+VLOOKUP(A605,bd_lista!$A$3:$C$590,3,FALSE)</f>
        <v>Gobierno Autónomo Municipal de Jesús de Machaca</v>
      </c>
      <c r="D605" s="457"/>
      <c r="E605" s="247" t="s">
        <v>1312</v>
      </c>
      <c r="F605" s="246">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6">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6">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6">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6">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6">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6">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6">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6">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6">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6">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6">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6">
        <f ca="1">+SUM(F605:Q605)</f>
        <v>0</v>
      </c>
      <c r="S605" s="253">
        <f ca="1">+R604+R605</f>
        <v>0</v>
      </c>
      <c r="T605" s="246">
        <f ca="1">+S605</f>
        <v>0</v>
      </c>
      <c r="U605" s="245">
        <f>+IF(E605="Débitos",1,2)</f>
        <v>2</v>
      </c>
      <c r="V605" s="350" t="str">
        <f>+VLOOKUP(A605,bd_lista!$A$3:$E$590,5,FALSE)</f>
        <v>Gobiernos Autonomos Municipales</v>
      </c>
      <c r="W605" s="455"/>
      <c r="X605" s="245">
        <f>+VLOOKUP(A605,[2]Sheet1!$A$13:$D$744,4,FALSE)</f>
        <v>0</v>
      </c>
      <c r="Y605" s="245" t="e">
        <f>+VLOOKUP(X605,bd_lista!$A$3:$C$590,3,FALSE)</f>
        <v>#N/A</v>
      </c>
      <c r="Z605" s="304"/>
      <c r="AA605" s="305"/>
    </row>
    <row r="606" spans="1:27" customFormat="1" ht="15" hidden="1" customHeight="1">
      <c r="A606" s="32">
        <v>1280</v>
      </c>
      <c r="B606" s="452">
        <f>+A606</f>
        <v>1280</v>
      </c>
      <c r="C606" s="250" t="str">
        <f>+VLOOKUP(A606,bd_lista!$A$3:$C$590,3,FALSE)</f>
        <v>Gobierno Autónomo Municipal de Taraco</v>
      </c>
      <c r="D606" s="456" t="str">
        <f>+C606</f>
        <v>Gobierno Autónomo Municipal de Taraco</v>
      </c>
      <c r="E606" s="245" t="s">
        <v>1311</v>
      </c>
      <c r="F606" s="246">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6">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6">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6">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6">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6">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6">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6">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6">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6">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6">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6">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6">
        <f ca="1">+SUM(F606:Q606)</f>
        <v>0</v>
      </c>
      <c r="S606" s="253"/>
      <c r="T606" s="246">
        <f ca="1">+T607</f>
        <v>0</v>
      </c>
      <c r="U606" s="245">
        <f>+IF(E606="Débitos",1,2)</f>
        <v>1</v>
      </c>
      <c r="V606" s="350" t="str">
        <f>+VLOOKUP(A606,bd_lista!$A$3:$E$590,5,FALSE)</f>
        <v>Gobiernos Autonomos Municipales</v>
      </c>
      <c r="W606" s="454" t="str">
        <f>+V606</f>
        <v>Gobiernos Autonomos Municipales</v>
      </c>
      <c r="X606" s="245">
        <f>+VLOOKUP(A606,[2]Sheet1!$A$13:$D$744,4,FALSE)</f>
        <v>0</v>
      </c>
      <c r="Y606" s="245" t="e">
        <f>+VLOOKUP(X606,bd_lista!$A$3:$C$590,3,FALSE)</f>
        <v>#N/A</v>
      </c>
      <c r="Z606" s="306">
        <f>+X606</f>
        <v>0</v>
      </c>
      <c r="AA606" s="307" t="e">
        <f>+Y606</f>
        <v>#N/A</v>
      </c>
    </row>
    <row r="607" spans="1:27" customFormat="1" ht="15" hidden="1" customHeight="1">
      <c r="A607" s="32">
        <v>1280</v>
      </c>
      <c r="B607" s="453"/>
      <c r="C607" s="250" t="str">
        <f>+VLOOKUP(A607,bd_lista!$A$3:$C$590,3,FALSE)</f>
        <v>Gobierno Autónomo Municipal de Taraco</v>
      </c>
      <c r="D607" s="457"/>
      <c r="E607" s="247" t="s">
        <v>1312</v>
      </c>
      <c r="F607" s="246">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6">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6">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6">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6">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6">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6">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6">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6">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6">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6">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6">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6">
        <f ca="1">+SUM(F607:Q607)</f>
        <v>0</v>
      </c>
      <c r="S607" s="253">
        <f ca="1">+R606+R607</f>
        <v>0</v>
      </c>
      <c r="T607" s="246">
        <f ca="1">+S607</f>
        <v>0</v>
      </c>
      <c r="U607" s="245">
        <f>+IF(E607="Débitos",1,2)</f>
        <v>2</v>
      </c>
      <c r="V607" s="350" t="str">
        <f>+VLOOKUP(A607,bd_lista!$A$3:$E$590,5,FALSE)</f>
        <v>Gobiernos Autonomos Municipales</v>
      </c>
      <c r="W607" s="455"/>
      <c r="X607" s="245">
        <f>+VLOOKUP(A607,[2]Sheet1!$A$13:$D$744,4,FALSE)</f>
        <v>0</v>
      </c>
      <c r="Y607" s="245" t="e">
        <f>+VLOOKUP(X607,bd_lista!$A$3:$C$590,3,FALSE)</f>
        <v>#N/A</v>
      </c>
      <c r="Z607" s="304"/>
      <c r="AA607" s="305"/>
    </row>
    <row r="608" spans="1:27" customFormat="1" ht="15" hidden="1" customHeight="1">
      <c r="A608" s="32">
        <v>1281</v>
      </c>
      <c r="B608" s="452">
        <f>+A608</f>
        <v>1281</v>
      </c>
      <c r="C608" s="250" t="str">
        <f>+VLOOKUP(A608,bd_lista!$A$3:$C$590,3,FALSE)</f>
        <v>Gobierno Autónomo Municipal de Huarina</v>
      </c>
      <c r="D608" s="456" t="str">
        <f>+C608</f>
        <v>Gobierno Autónomo Municipal de Huarina</v>
      </c>
      <c r="E608" s="245" t="s">
        <v>1311</v>
      </c>
      <c r="F608" s="246">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6">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6">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6">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6">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6">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6">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6">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6">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6">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6">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6">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6">
        <f ca="1">+SUM(F608:Q608)</f>
        <v>0</v>
      </c>
      <c r="S608" s="253"/>
      <c r="T608" s="246">
        <f ca="1">+T609</f>
        <v>0</v>
      </c>
      <c r="U608" s="245">
        <f>+IF(E608="Débitos",1,2)</f>
        <v>1</v>
      </c>
      <c r="V608" s="350" t="str">
        <f>+VLOOKUP(A608,bd_lista!$A$3:$E$590,5,FALSE)</f>
        <v>Gobiernos Autonomos Municipales</v>
      </c>
      <c r="W608" s="454" t="str">
        <f>+V608</f>
        <v>Gobiernos Autonomos Municipales</v>
      </c>
      <c r="X608" s="245">
        <f>+VLOOKUP(A608,[2]Sheet1!$A$13:$D$744,4,FALSE)</f>
        <v>0</v>
      </c>
      <c r="Y608" s="245" t="e">
        <f>+VLOOKUP(X608,bd_lista!$A$3:$C$590,3,FALSE)</f>
        <v>#N/A</v>
      </c>
      <c r="Z608" s="306">
        <f>+X608</f>
        <v>0</v>
      </c>
      <c r="AA608" s="307" t="e">
        <f>+Y608</f>
        <v>#N/A</v>
      </c>
    </row>
    <row r="609" spans="1:27" customFormat="1" ht="15" hidden="1" customHeight="1">
      <c r="A609" s="32">
        <v>1281</v>
      </c>
      <c r="B609" s="453"/>
      <c r="C609" s="250" t="str">
        <f>+VLOOKUP(A609,bd_lista!$A$3:$C$590,3,FALSE)</f>
        <v>Gobierno Autónomo Municipal de Huarina</v>
      </c>
      <c r="D609" s="457"/>
      <c r="E609" s="247" t="s">
        <v>1312</v>
      </c>
      <c r="F609" s="246">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6">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6">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6">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6">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6">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6">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6">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6">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6">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6">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6">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6">
        <f ca="1">+SUM(F609:Q609)</f>
        <v>0</v>
      </c>
      <c r="S609" s="253">
        <f ca="1">+R608+R609</f>
        <v>0</v>
      </c>
      <c r="T609" s="246">
        <f ca="1">+S609</f>
        <v>0</v>
      </c>
      <c r="U609" s="245">
        <f>+IF(E609="Débitos",1,2)</f>
        <v>2</v>
      </c>
      <c r="V609" s="350" t="str">
        <f>+VLOOKUP(A609,bd_lista!$A$3:$E$590,5,FALSE)</f>
        <v>Gobiernos Autonomos Municipales</v>
      </c>
      <c r="W609" s="455"/>
      <c r="X609" s="245">
        <f>+VLOOKUP(A609,[2]Sheet1!$A$13:$D$744,4,FALSE)</f>
        <v>0</v>
      </c>
      <c r="Y609" s="245" t="e">
        <f>+VLOOKUP(X609,bd_lista!$A$3:$C$590,3,FALSE)</f>
        <v>#N/A</v>
      </c>
      <c r="Z609" s="304"/>
      <c r="AA609" s="305"/>
    </row>
    <row r="610" spans="1:27" customFormat="1" ht="15" hidden="1" customHeight="1">
      <c r="A610" s="32">
        <v>1282</v>
      </c>
      <c r="B610" s="452">
        <f>+A610</f>
        <v>1282</v>
      </c>
      <c r="C610" s="250" t="str">
        <f>+VLOOKUP(A610,bd_lista!$A$3:$C$590,3,FALSE)</f>
        <v>Gobierno Autónomo Municipal de Santiago de Huata</v>
      </c>
      <c r="D610" s="456" t="str">
        <f>+C610</f>
        <v>Gobierno Autónomo Municipal de Santiago de Huata</v>
      </c>
      <c r="E610" s="245" t="s">
        <v>1311</v>
      </c>
      <c r="F610" s="246">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6">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6">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6">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6">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6">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6">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6">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6">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6">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6">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6">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6">
        <f ca="1">+SUM(F610:Q610)</f>
        <v>0</v>
      </c>
      <c r="S610" s="253"/>
      <c r="T610" s="246">
        <f ca="1">+T611</f>
        <v>0</v>
      </c>
      <c r="U610" s="245">
        <f>+IF(E610="Débitos",1,2)</f>
        <v>1</v>
      </c>
      <c r="V610" s="350" t="str">
        <f>+VLOOKUP(A610,bd_lista!$A$3:$E$590,5,FALSE)</f>
        <v>Gobiernos Autonomos Municipales</v>
      </c>
      <c r="W610" s="454" t="str">
        <f>+V610</f>
        <v>Gobiernos Autonomos Municipales</v>
      </c>
      <c r="X610" s="245">
        <f>+VLOOKUP(A610,[2]Sheet1!$A$13:$D$744,4,FALSE)</f>
        <v>0</v>
      </c>
      <c r="Y610" s="245" t="e">
        <f>+VLOOKUP(X610,bd_lista!$A$3:$C$590,3,FALSE)</f>
        <v>#N/A</v>
      </c>
      <c r="Z610" s="306">
        <f>+X610</f>
        <v>0</v>
      </c>
      <c r="AA610" s="307" t="e">
        <f>+Y610</f>
        <v>#N/A</v>
      </c>
    </row>
    <row r="611" spans="1:27" customFormat="1" ht="15" hidden="1" customHeight="1">
      <c r="A611" s="32">
        <v>1282</v>
      </c>
      <c r="B611" s="453"/>
      <c r="C611" s="250" t="str">
        <f>+VLOOKUP(A611,bd_lista!$A$3:$C$590,3,FALSE)</f>
        <v>Gobierno Autónomo Municipal de Santiago de Huata</v>
      </c>
      <c r="D611" s="457"/>
      <c r="E611" s="247" t="s">
        <v>1312</v>
      </c>
      <c r="F611" s="246">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6">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6">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6">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6">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6">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6">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6">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6">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6">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6">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6">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6">
        <f ca="1">+SUM(F611:Q611)</f>
        <v>0</v>
      </c>
      <c r="S611" s="253">
        <f ca="1">+R610+R611</f>
        <v>0</v>
      </c>
      <c r="T611" s="246">
        <f ca="1">+S611</f>
        <v>0</v>
      </c>
      <c r="U611" s="245">
        <f>+IF(E611="Débitos",1,2)</f>
        <v>2</v>
      </c>
      <c r="V611" s="350" t="str">
        <f>+VLOOKUP(A611,bd_lista!$A$3:$E$590,5,FALSE)</f>
        <v>Gobiernos Autonomos Municipales</v>
      </c>
      <c r="W611" s="455"/>
      <c r="X611" s="245">
        <f>+VLOOKUP(A611,[2]Sheet1!$A$13:$D$744,4,FALSE)</f>
        <v>0</v>
      </c>
      <c r="Y611" s="245" t="e">
        <f>+VLOOKUP(X611,bd_lista!$A$3:$C$590,3,FALSE)</f>
        <v>#N/A</v>
      </c>
      <c r="Z611" s="304"/>
      <c r="AA611" s="305"/>
    </row>
    <row r="612" spans="1:27" customFormat="1" ht="27" hidden="1" customHeight="1">
      <c r="A612" s="32">
        <v>1283</v>
      </c>
      <c r="B612" s="452">
        <f>+A612</f>
        <v>1283</v>
      </c>
      <c r="C612" s="250" t="str">
        <f>+VLOOKUP(A612,bd_lista!$A$3:$C$590,3,FALSE)</f>
        <v>Gobierno Autónomo Municipal de Escoma</v>
      </c>
      <c r="D612" s="456" t="str">
        <f>+C612</f>
        <v>Gobierno Autónomo Municipal de Escoma</v>
      </c>
      <c r="E612" s="245" t="s">
        <v>1311</v>
      </c>
      <c r="F612" s="246">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6">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6">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6">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6">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6">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6">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6">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6">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6">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6">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6">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6">
        <f ca="1">+SUM(F612:Q612)</f>
        <v>0</v>
      </c>
      <c r="S612" s="253"/>
      <c r="T612" s="246">
        <f ca="1">+T613</f>
        <v>0</v>
      </c>
      <c r="U612" s="245">
        <f>+IF(E612="Débitos",1,2)</f>
        <v>1</v>
      </c>
      <c r="V612" s="350" t="str">
        <f>+VLOOKUP(A612,bd_lista!$A$3:$E$590,5,FALSE)</f>
        <v>Gobiernos Autonomos Municipales</v>
      </c>
      <c r="W612" s="454" t="str">
        <f>+V612</f>
        <v>Gobiernos Autonomos Municipales</v>
      </c>
      <c r="X612" s="245">
        <f>+VLOOKUP(A612,[2]Sheet1!$A$13:$D$744,4,FALSE)</f>
        <v>0</v>
      </c>
      <c r="Y612" s="245" t="e">
        <f>+VLOOKUP(X612,bd_lista!$A$3:$C$590,3,FALSE)</f>
        <v>#N/A</v>
      </c>
      <c r="Z612" s="306">
        <f>+X612</f>
        <v>0</v>
      </c>
      <c r="AA612" s="307" t="e">
        <f>+Y612</f>
        <v>#N/A</v>
      </c>
    </row>
    <row r="613" spans="1:27" customFormat="1" ht="27" hidden="1" customHeight="1">
      <c r="A613" s="32">
        <v>1283</v>
      </c>
      <c r="B613" s="453"/>
      <c r="C613" s="250" t="str">
        <f>+VLOOKUP(A613,bd_lista!$A$3:$C$590,3,FALSE)</f>
        <v>Gobierno Autónomo Municipal de Escoma</v>
      </c>
      <c r="D613" s="457"/>
      <c r="E613" s="247" t="s">
        <v>1312</v>
      </c>
      <c r="F613" s="246">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6">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6">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6">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6">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6">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6">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6">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6">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6">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6">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6">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6">
        <f ca="1">+SUM(F613:Q613)</f>
        <v>0</v>
      </c>
      <c r="S613" s="253">
        <f ca="1">+R612+R613</f>
        <v>0</v>
      </c>
      <c r="T613" s="246">
        <f ca="1">+S613</f>
        <v>0</v>
      </c>
      <c r="U613" s="245">
        <f>+IF(E613="Débitos",1,2)</f>
        <v>2</v>
      </c>
      <c r="V613" s="350" t="str">
        <f>+VLOOKUP(A613,bd_lista!$A$3:$E$590,5,FALSE)</f>
        <v>Gobiernos Autonomos Municipales</v>
      </c>
      <c r="W613" s="455"/>
      <c r="X613" s="245">
        <f>+VLOOKUP(A613,[2]Sheet1!$A$13:$D$744,4,FALSE)</f>
        <v>0</v>
      </c>
      <c r="Y613" s="245" t="e">
        <f>+VLOOKUP(X613,bd_lista!$A$3:$C$590,3,FALSE)</f>
        <v>#N/A</v>
      </c>
      <c r="Z613" s="304"/>
      <c r="AA613" s="305"/>
    </row>
    <row r="614" spans="1:27" customFormat="1" ht="27" hidden="1" customHeight="1">
      <c r="A614" s="32">
        <v>1284</v>
      </c>
      <c r="B614" s="452">
        <f>+A614</f>
        <v>1284</v>
      </c>
      <c r="C614" s="250" t="str">
        <f>+VLOOKUP(A614,bd_lista!$A$3:$C$590,3,FALSE)</f>
        <v>Gobierno Autónomo Municipal de Humanata</v>
      </c>
      <c r="D614" s="456" t="str">
        <f>+C614</f>
        <v>Gobierno Autónomo Municipal de Humanata</v>
      </c>
      <c r="E614" s="245" t="s">
        <v>1311</v>
      </c>
      <c r="F614" s="246">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6">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6">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6">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6">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6">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6">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6">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6">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6">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6">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6">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6">
        <f ca="1">+SUM(F614:Q614)</f>
        <v>0</v>
      </c>
      <c r="S614" s="253"/>
      <c r="T614" s="246">
        <f ca="1">+T615</f>
        <v>0</v>
      </c>
      <c r="U614" s="245">
        <f>+IF(E614="Débitos",1,2)</f>
        <v>1</v>
      </c>
      <c r="V614" s="350" t="str">
        <f>+VLOOKUP(A614,bd_lista!$A$3:$E$590,5,FALSE)</f>
        <v>Gobiernos Autonomos Municipales</v>
      </c>
      <c r="W614" s="454" t="str">
        <f>+V614</f>
        <v>Gobiernos Autonomos Municipales</v>
      </c>
      <c r="X614" s="245">
        <f>+VLOOKUP(A614,[2]Sheet1!$A$13:$D$744,4,FALSE)</f>
        <v>0</v>
      </c>
      <c r="Y614" s="245" t="e">
        <f>+VLOOKUP(X614,bd_lista!$A$3:$C$590,3,FALSE)</f>
        <v>#N/A</v>
      </c>
      <c r="Z614" s="306">
        <f>+X614</f>
        <v>0</v>
      </c>
      <c r="AA614" s="307" t="e">
        <f>+Y614</f>
        <v>#N/A</v>
      </c>
    </row>
    <row r="615" spans="1:27" customFormat="1" ht="27" hidden="1" customHeight="1">
      <c r="A615" s="32">
        <v>1284</v>
      </c>
      <c r="B615" s="453"/>
      <c r="C615" s="250" t="str">
        <f>+VLOOKUP(A615,bd_lista!$A$3:$C$590,3,FALSE)</f>
        <v>Gobierno Autónomo Municipal de Humanata</v>
      </c>
      <c r="D615" s="457"/>
      <c r="E615" s="247" t="s">
        <v>1312</v>
      </c>
      <c r="F615" s="246">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6">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6">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6">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6">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6">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6">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6">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6">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6">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6">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6">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6">
        <f ca="1">+SUM(F615:Q615)</f>
        <v>0</v>
      </c>
      <c r="S615" s="253">
        <f ca="1">+R614+R615</f>
        <v>0</v>
      </c>
      <c r="T615" s="246">
        <f ca="1">+S615</f>
        <v>0</v>
      </c>
      <c r="U615" s="245">
        <f>+IF(E615="Débitos",1,2)</f>
        <v>2</v>
      </c>
      <c r="V615" s="350" t="str">
        <f>+VLOOKUP(A615,bd_lista!$A$3:$E$590,5,FALSE)</f>
        <v>Gobiernos Autonomos Municipales</v>
      </c>
      <c r="W615" s="455"/>
      <c r="X615" s="245">
        <f>+VLOOKUP(A615,[2]Sheet1!$A$13:$D$744,4,FALSE)</f>
        <v>0</v>
      </c>
      <c r="Y615" s="245" t="e">
        <f>+VLOOKUP(X615,bd_lista!$A$3:$C$590,3,FALSE)</f>
        <v>#N/A</v>
      </c>
      <c r="Z615" s="304"/>
      <c r="AA615" s="305"/>
    </row>
    <row r="616" spans="1:27" customFormat="1" ht="15" hidden="1" customHeight="1">
      <c r="A616" s="32">
        <v>1285</v>
      </c>
      <c r="B616" s="452">
        <f>+A616</f>
        <v>1285</v>
      </c>
      <c r="C616" s="250" t="str">
        <f>+VLOOKUP(A616,bd_lista!$A$3:$C$590,3,FALSE)</f>
        <v>Gobierno Autónomo Municipal de Alto Beni</v>
      </c>
      <c r="D616" s="456" t="str">
        <f>+C616</f>
        <v>Gobierno Autónomo Municipal de Alto Beni</v>
      </c>
      <c r="E616" s="245" t="s">
        <v>1311</v>
      </c>
      <c r="F616" s="246">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6">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6">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6">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6">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6">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6">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6">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6">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6">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6">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6">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6">
        <f ca="1">+SUM(F616:Q616)</f>
        <v>0</v>
      </c>
      <c r="S616" s="253"/>
      <c r="T616" s="246">
        <f ca="1">+T617</f>
        <v>0</v>
      </c>
      <c r="U616" s="245">
        <f>+IF(E616="Débitos",1,2)</f>
        <v>1</v>
      </c>
      <c r="V616" s="350" t="str">
        <f>+VLOOKUP(A616,bd_lista!$A$3:$E$590,5,FALSE)</f>
        <v>Gobiernos Autonomos Municipales</v>
      </c>
      <c r="W616" s="454" t="str">
        <f>+V616</f>
        <v>Gobiernos Autonomos Municipales</v>
      </c>
      <c r="X616" s="245">
        <f>+VLOOKUP(A616,[2]Sheet1!$A$13:$D$744,4,FALSE)</f>
        <v>0</v>
      </c>
      <c r="Y616" s="245" t="e">
        <f>+VLOOKUP(X616,bd_lista!$A$3:$C$590,3,FALSE)</f>
        <v>#N/A</v>
      </c>
      <c r="Z616" s="306">
        <f>+X616</f>
        <v>0</v>
      </c>
      <c r="AA616" s="307" t="e">
        <f>+Y616</f>
        <v>#N/A</v>
      </c>
    </row>
    <row r="617" spans="1:27" customFormat="1" ht="15" hidden="1" customHeight="1">
      <c r="A617" s="32">
        <v>1285</v>
      </c>
      <c r="B617" s="453"/>
      <c r="C617" s="250" t="str">
        <f>+VLOOKUP(A617,bd_lista!$A$3:$C$590,3,FALSE)</f>
        <v>Gobierno Autónomo Municipal de Alto Beni</v>
      </c>
      <c r="D617" s="457"/>
      <c r="E617" s="247" t="s">
        <v>1312</v>
      </c>
      <c r="F617" s="246">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6">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6">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6">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6">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6">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6">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6">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6">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6">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6">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6">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6">
        <f ca="1">+SUM(F617:Q617)</f>
        <v>0</v>
      </c>
      <c r="S617" s="253">
        <f ca="1">+R616+R617</f>
        <v>0</v>
      </c>
      <c r="T617" s="246">
        <f ca="1">+S617</f>
        <v>0</v>
      </c>
      <c r="U617" s="245">
        <f>+IF(E617="Débitos",1,2)</f>
        <v>2</v>
      </c>
      <c r="V617" s="350" t="str">
        <f>+VLOOKUP(A617,bd_lista!$A$3:$E$590,5,FALSE)</f>
        <v>Gobiernos Autonomos Municipales</v>
      </c>
      <c r="W617" s="455"/>
      <c r="X617" s="245">
        <f>+VLOOKUP(A617,[2]Sheet1!$A$13:$D$744,4,FALSE)</f>
        <v>0</v>
      </c>
      <c r="Y617" s="245" t="e">
        <f>+VLOOKUP(X617,bd_lista!$A$3:$C$590,3,FALSE)</f>
        <v>#N/A</v>
      </c>
      <c r="Z617" s="304"/>
      <c r="AA617" s="305"/>
    </row>
    <row r="618" spans="1:27" customFormat="1" ht="15" hidden="1" customHeight="1">
      <c r="A618" s="32">
        <v>1286</v>
      </c>
      <c r="B618" s="452">
        <f>+A618</f>
        <v>1286</v>
      </c>
      <c r="C618" s="250" t="str">
        <f>+VLOOKUP(A618,bd_lista!$A$3:$C$590,3,FALSE)</f>
        <v>Gobierno Autónomo Municipal de Huatajata</v>
      </c>
      <c r="D618" s="456" t="str">
        <f>+C618</f>
        <v>Gobierno Autónomo Municipal de Huatajata</v>
      </c>
      <c r="E618" s="245" t="s">
        <v>1311</v>
      </c>
      <c r="F618" s="246">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6">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6">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6">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6">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6">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6">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6">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6">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6">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6">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6">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6">
        <f ca="1">+SUM(F618:Q618)</f>
        <v>0</v>
      </c>
      <c r="S618" s="253"/>
      <c r="T618" s="246">
        <f ca="1">+T619</f>
        <v>0</v>
      </c>
      <c r="U618" s="245">
        <f>+IF(E618="Débitos",1,2)</f>
        <v>1</v>
      </c>
      <c r="V618" s="350" t="str">
        <f>+VLOOKUP(A618,bd_lista!$A$3:$E$590,5,FALSE)</f>
        <v>Gobiernos Autonomos Municipales</v>
      </c>
      <c r="W618" s="454" t="str">
        <f>+V618</f>
        <v>Gobiernos Autonomos Municipales</v>
      </c>
      <c r="X618" s="245">
        <f>+VLOOKUP(A618,[2]Sheet1!$A$13:$D$744,4,FALSE)</f>
        <v>0</v>
      </c>
      <c r="Y618" s="245" t="e">
        <f>+VLOOKUP(X618,bd_lista!$A$3:$C$590,3,FALSE)</f>
        <v>#N/A</v>
      </c>
      <c r="Z618" s="306">
        <f>+X618</f>
        <v>0</v>
      </c>
      <c r="AA618" s="307" t="e">
        <f>+Y618</f>
        <v>#N/A</v>
      </c>
    </row>
    <row r="619" spans="1:27" customFormat="1" ht="15" hidden="1" customHeight="1">
      <c r="A619" s="32">
        <v>1286</v>
      </c>
      <c r="B619" s="453"/>
      <c r="C619" s="250" t="str">
        <f>+VLOOKUP(A619,bd_lista!$A$3:$C$590,3,FALSE)</f>
        <v>Gobierno Autónomo Municipal de Huatajata</v>
      </c>
      <c r="D619" s="457"/>
      <c r="E619" s="247" t="s">
        <v>1312</v>
      </c>
      <c r="F619" s="246">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6">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6">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6">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6">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6">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6">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6">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6">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6">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6">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6">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6">
        <f ca="1">+SUM(F619:Q619)</f>
        <v>0</v>
      </c>
      <c r="S619" s="253">
        <f ca="1">+R618+R619</f>
        <v>0</v>
      </c>
      <c r="T619" s="246">
        <f ca="1">+S619</f>
        <v>0</v>
      </c>
      <c r="U619" s="245">
        <f>+IF(E619="Débitos",1,2)</f>
        <v>2</v>
      </c>
      <c r="V619" s="350" t="str">
        <f>+VLOOKUP(A619,bd_lista!$A$3:$E$590,5,FALSE)</f>
        <v>Gobiernos Autonomos Municipales</v>
      </c>
      <c r="W619" s="455"/>
      <c r="X619" s="245">
        <f>+VLOOKUP(A619,[2]Sheet1!$A$13:$D$744,4,FALSE)</f>
        <v>0</v>
      </c>
      <c r="Y619" s="245" t="e">
        <f>+VLOOKUP(X619,bd_lista!$A$3:$C$590,3,FALSE)</f>
        <v>#N/A</v>
      </c>
      <c r="Z619" s="304"/>
      <c r="AA619" s="305"/>
    </row>
    <row r="620" spans="1:27" customFormat="1" ht="15" hidden="1" customHeight="1">
      <c r="A620" s="32">
        <v>1287</v>
      </c>
      <c r="B620" s="452">
        <f>+A620</f>
        <v>1287</v>
      </c>
      <c r="C620" s="250" t="str">
        <f>+VLOOKUP(A620,bd_lista!$A$3:$C$590,3,FALSE)</f>
        <v>Gobierno Autónomo Municipal de Chua Cocani</v>
      </c>
      <c r="D620" s="456" t="str">
        <f>+C620</f>
        <v>Gobierno Autónomo Municipal de Chua Cocani</v>
      </c>
      <c r="E620" s="245" t="s">
        <v>1311</v>
      </c>
      <c r="F620" s="246">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6">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6">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6">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6">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6">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6">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6">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6">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6">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6">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6">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6">
        <f ca="1">+SUM(F620:Q620)</f>
        <v>0</v>
      </c>
      <c r="S620" s="253"/>
      <c r="T620" s="246">
        <f ca="1">+T621</f>
        <v>0</v>
      </c>
      <c r="U620" s="245">
        <f>+IF(E620="Débitos",1,2)</f>
        <v>1</v>
      </c>
      <c r="V620" s="350" t="str">
        <f>+VLOOKUP(A620,bd_lista!$A$3:$E$590,5,FALSE)</f>
        <v>Gobiernos Autonomos Municipales</v>
      </c>
      <c r="W620" s="454" t="str">
        <f>+V620</f>
        <v>Gobiernos Autonomos Municipales</v>
      </c>
      <c r="X620" s="245">
        <f>+VLOOKUP(A620,[2]Sheet1!$A$13:$D$744,4,FALSE)</f>
        <v>0</v>
      </c>
      <c r="Y620" s="245" t="e">
        <f>+VLOOKUP(X620,bd_lista!$A$3:$C$590,3,FALSE)</f>
        <v>#N/A</v>
      </c>
      <c r="Z620" s="306">
        <f>+X620</f>
        <v>0</v>
      </c>
      <c r="AA620" s="307" t="e">
        <f>+Y620</f>
        <v>#N/A</v>
      </c>
    </row>
    <row r="621" spans="1:27" customFormat="1" ht="15" hidden="1" customHeight="1">
      <c r="A621" s="32">
        <v>1287</v>
      </c>
      <c r="B621" s="453"/>
      <c r="C621" s="250" t="str">
        <f>+VLOOKUP(A621,bd_lista!$A$3:$C$590,3,FALSE)</f>
        <v>Gobierno Autónomo Municipal de Chua Cocani</v>
      </c>
      <c r="D621" s="457"/>
      <c r="E621" s="247" t="s">
        <v>1312</v>
      </c>
      <c r="F621" s="246">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6">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6">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6">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6">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6">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6">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6">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6">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6">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6">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6">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6">
        <f ca="1">+SUM(F621:Q621)</f>
        <v>0</v>
      </c>
      <c r="S621" s="253">
        <f ca="1">+R620+R621</f>
        <v>0</v>
      </c>
      <c r="T621" s="246">
        <f ca="1">+S621</f>
        <v>0</v>
      </c>
      <c r="U621" s="245">
        <f>+IF(E621="Débitos",1,2)</f>
        <v>2</v>
      </c>
      <c r="V621" s="350" t="str">
        <f>+VLOOKUP(A621,bd_lista!$A$3:$E$590,5,FALSE)</f>
        <v>Gobiernos Autonomos Municipales</v>
      </c>
      <c r="W621" s="455"/>
      <c r="X621" s="245">
        <f>+VLOOKUP(A621,[2]Sheet1!$A$13:$D$744,4,FALSE)</f>
        <v>0</v>
      </c>
      <c r="Y621" s="245" t="e">
        <f>+VLOOKUP(X621,bd_lista!$A$3:$C$590,3,FALSE)</f>
        <v>#N/A</v>
      </c>
      <c r="Z621" s="304"/>
      <c r="AA621" s="305"/>
    </row>
    <row r="622" spans="1:27" customFormat="1" ht="15" hidden="1" customHeight="1">
      <c r="A622" s="32">
        <v>1303</v>
      </c>
      <c r="B622" s="452">
        <f>+A622</f>
        <v>1303</v>
      </c>
      <c r="C622" s="250" t="str">
        <f>+VLOOKUP(A622,bd_lista!$A$3:$C$590,3,FALSE)</f>
        <v>Gobierno Autónomo Municipal de Sipe Sipe</v>
      </c>
      <c r="D622" s="456" t="str">
        <f>+C622</f>
        <v>Gobierno Autónomo Municipal de Sipe Sipe</v>
      </c>
      <c r="E622" s="245" t="s">
        <v>1311</v>
      </c>
      <c r="F622" s="246">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6">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6">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6">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6">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6">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6">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6">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6">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6">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6">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6">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6">
        <f ca="1">+SUM(F622:Q622)</f>
        <v>0</v>
      </c>
      <c r="S622" s="253"/>
      <c r="T622" s="246">
        <f ca="1">+T623</f>
        <v>0</v>
      </c>
      <c r="U622" s="245">
        <f>+IF(E622="Débitos",1,2)</f>
        <v>1</v>
      </c>
      <c r="V622" s="350" t="str">
        <f>+VLOOKUP(A622,bd_lista!$A$3:$E$590,5,FALSE)</f>
        <v>Gobiernos Autonomos Municipales</v>
      </c>
      <c r="W622" s="454" t="str">
        <f>+V622</f>
        <v>Gobiernos Autonomos Municipales</v>
      </c>
      <c r="X622" s="245">
        <f>+VLOOKUP(A622,[2]Sheet1!$A$13:$D$744,4,FALSE)</f>
        <v>0</v>
      </c>
      <c r="Y622" s="245" t="e">
        <f>+VLOOKUP(X622,bd_lista!$A$3:$C$590,3,FALSE)</f>
        <v>#N/A</v>
      </c>
      <c r="Z622" s="306">
        <f>+X622</f>
        <v>0</v>
      </c>
      <c r="AA622" s="307" t="e">
        <f>+Y622</f>
        <v>#N/A</v>
      </c>
    </row>
    <row r="623" spans="1:27" customFormat="1" ht="15" hidden="1" customHeight="1">
      <c r="A623" s="32">
        <v>1303</v>
      </c>
      <c r="B623" s="453"/>
      <c r="C623" s="250" t="str">
        <f>+VLOOKUP(A623,bd_lista!$A$3:$C$590,3,FALSE)</f>
        <v>Gobierno Autónomo Municipal de Sipe Sipe</v>
      </c>
      <c r="D623" s="457"/>
      <c r="E623" s="247" t="s">
        <v>1312</v>
      </c>
      <c r="F623" s="246">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6">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6">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6">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6">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6">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6">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6">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6">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6">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6">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6">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6">
        <f ca="1">+SUM(F623:Q623)</f>
        <v>0</v>
      </c>
      <c r="S623" s="253">
        <f ca="1">+R622+R623</f>
        <v>0</v>
      </c>
      <c r="T623" s="246">
        <f ca="1">+S623</f>
        <v>0</v>
      </c>
      <c r="U623" s="245">
        <f>+IF(E623="Débitos",1,2)</f>
        <v>2</v>
      </c>
      <c r="V623" s="350" t="str">
        <f>+VLOOKUP(A623,bd_lista!$A$3:$E$590,5,FALSE)</f>
        <v>Gobiernos Autonomos Municipales</v>
      </c>
      <c r="W623" s="455"/>
      <c r="X623" s="245">
        <f>+VLOOKUP(A623,[2]Sheet1!$A$13:$D$744,4,FALSE)</f>
        <v>0</v>
      </c>
      <c r="Y623" s="245" t="e">
        <f>+VLOOKUP(X623,bd_lista!$A$3:$C$590,3,FALSE)</f>
        <v>#N/A</v>
      </c>
      <c r="Z623" s="304"/>
      <c r="AA623" s="305"/>
    </row>
    <row r="624" spans="1:27" customFormat="1" ht="15" hidden="1" customHeight="1">
      <c r="A624" s="32">
        <v>1304</v>
      </c>
      <c r="B624" s="452">
        <f>+A624</f>
        <v>1304</v>
      </c>
      <c r="C624" s="250" t="str">
        <f>+VLOOKUP(A624,bd_lista!$A$3:$C$590,3,FALSE)</f>
        <v>Gobierno Autónomo Municipal de Tiquipaya</v>
      </c>
      <c r="D624" s="456" t="str">
        <f>+C624</f>
        <v>Gobierno Autónomo Municipal de Tiquipaya</v>
      </c>
      <c r="E624" s="245" t="s">
        <v>1311</v>
      </c>
      <c r="F624" s="246">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6">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6">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6">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6">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6">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6">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6">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6">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6">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6">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6">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6">
        <f ca="1">+SUM(F624:Q624)</f>
        <v>0</v>
      </c>
      <c r="S624" s="253"/>
      <c r="T624" s="246">
        <f ca="1">+T625</f>
        <v>0</v>
      </c>
      <c r="U624" s="245">
        <f>+IF(E624="Débitos",1,2)</f>
        <v>1</v>
      </c>
      <c r="V624" s="350" t="str">
        <f>+VLOOKUP(A624,bd_lista!$A$3:$E$590,5,FALSE)</f>
        <v>Gobiernos Autonomos Municipales</v>
      </c>
      <c r="W624" s="454" t="str">
        <f>+V624</f>
        <v>Gobiernos Autonomos Municipales</v>
      </c>
      <c r="X624" s="245">
        <f>+VLOOKUP(A624,[2]Sheet1!$A$13:$D$744,4,FALSE)</f>
        <v>0</v>
      </c>
      <c r="Y624" s="245" t="e">
        <f>+VLOOKUP(X624,bd_lista!$A$3:$C$590,3,FALSE)</f>
        <v>#N/A</v>
      </c>
      <c r="Z624" s="306">
        <f>+X624</f>
        <v>0</v>
      </c>
      <c r="AA624" s="307" t="e">
        <f>+Y624</f>
        <v>#N/A</v>
      </c>
    </row>
    <row r="625" spans="1:27" customFormat="1" ht="15" hidden="1" customHeight="1">
      <c r="A625" s="32">
        <v>1304</v>
      </c>
      <c r="B625" s="453"/>
      <c r="C625" s="250" t="str">
        <f>+VLOOKUP(A625,bd_lista!$A$3:$C$590,3,FALSE)</f>
        <v>Gobierno Autónomo Municipal de Tiquipaya</v>
      </c>
      <c r="D625" s="457"/>
      <c r="E625" s="247" t="s">
        <v>1312</v>
      </c>
      <c r="F625" s="246">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6">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6">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6">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6">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6">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6">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6">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6">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6">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6">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6">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6">
        <f ca="1">+SUM(F625:Q625)</f>
        <v>0</v>
      </c>
      <c r="S625" s="253">
        <f ca="1">+R624+R625</f>
        <v>0</v>
      </c>
      <c r="T625" s="246">
        <f ca="1">+S625</f>
        <v>0</v>
      </c>
      <c r="U625" s="245">
        <f>+IF(E625="Débitos",1,2)</f>
        <v>2</v>
      </c>
      <c r="V625" s="350" t="str">
        <f>+VLOOKUP(A625,bd_lista!$A$3:$E$590,5,FALSE)</f>
        <v>Gobiernos Autonomos Municipales</v>
      </c>
      <c r="W625" s="455"/>
      <c r="X625" s="245">
        <f>+VLOOKUP(A625,[2]Sheet1!$A$13:$D$744,4,FALSE)</f>
        <v>0</v>
      </c>
      <c r="Y625" s="245" t="e">
        <f>+VLOOKUP(X625,bd_lista!$A$3:$C$590,3,FALSE)</f>
        <v>#N/A</v>
      </c>
      <c r="Z625" s="304"/>
      <c r="AA625" s="305"/>
    </row>
    <row r="626" spans="1:27" customFormat="1" ht="15" hidden="1" customHeight="1">
      <c r="A626" s="32">
        <v>1305</v>
      </c>
      <c r="B626" s="452">
        <f>+A626</f>
        <v>1305</v>
      </c>
      <c r="C626" s="250" t="str">
        <f>+VLOOKUP(A626,bd_lista!$A$3:$C$590,3,FALSE)</f>
        <v>Gobierno Autónomo Municipal de Vinto</v>
      </c>
      <c r="D626" s="456" t="str">
        <f>+C626</f>
        <v>Gobierno Autónomo Municipal de Vinto</v>
      </c>
      <c r="E626" s="245" t="s">
        <v>1311</v>
      </c>
      <c r="F626" s="246">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6">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6">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6">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6">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6">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6">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6">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6">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6">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6">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6">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6">
        <f ca="1">+SUM(F626:Q626)</f>
        <v>0</v>
      </c>
      <c r="S626" s="253"/>
      <c r="T626" s="246">
        <f ca="1">+T627</f>
        <v>0</v>
      </c>
      <c r="U626" s="245">
        <f>+IF(E626="Débitos",1,2)</f>
        <v>1</v>
      </c>
      <c r="V626" s="350" t="str">
        <f>+VLOOKUP(A626,bd_lista!$A$3:$E$590,5,FALSE)</f>
        <v>Gobiernos Autonomos Municipales</v>
      </c>
      <c r="W626" s="454" t="str">
        <f>+V626</f>
        <v>Gobiernos Autonomos Municipales</v>
      </c>
      <c r="X626" s="245">
        <f>+VLOOKUP(A626,[2]Sheet1!$A$13:$D$744,4,FALSE)</f>
        <v>0</v>
      </c>
      <c r="Y626" s="245" t="e">
        <f>+VLOOKUP(X626,bd_lista!$A$3:$C$590,3,FALSE)</f>
        <v>#N/A</v>
      </c>
      <c r="Z626" s="306">
        <f>+X626</f>
        <v>0</v>
      </c>
      <c r="AA626" s="307" t="e">
        <f>+Y626</f>
        <v>#N/A</v>
      </c>
    </row>
    <row r="627" spans="1:27" customFormat="1" ht="15" hidden="1" customHeight="1">
      <c r="A627" s="32">
        <v>1305</v>
      </c>
      <c r="B627" s="453"/>
      <c r="C627" s="250" t="str">
        <f>+VLOOKUP(A627,bd_lista!$A$3:$C$590,3,FALSE)</f>
        <v>Gobierno Autónomo Municipal de Vinto</v>
      </c>
      <c r="D627" s="457"/>
      <c r="E627" s="247" t="s">
        <v>1312</v>
      </c>
      <c r="F627" s="246">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6">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6">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6">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6">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6">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6">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6">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6">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6">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6">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6">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6">
        <f ca="1">+SUM(F627:Q627)</f>
        <v>0</v>
      </c>
      <c r="S627" s="253">
        <f ca="1">+R626+R627</f>
        <v>0</v>
      </c>
      <c r="T627" s="246">
        <f ca="1">+S627</f>
        <v>0</v>
      </c>
      <c r="U627" s="245">
        <f>+IF(E627="Débitos",1,2)</f>
        <v>2</v>
      </c>
      <c r="V627" s="350" t="str">
        <f>+VLOOKUP(A627,bd_lista!$A$3:$E$590,5,FALSE)</f>
        <v>Gobiernos Autonomos Municipales</v>
      </c>
      <c r="W627" s="455"/>
      <c r="X627" s="245">
        <f>+VLOOKUP(A627,[2]Sheet1!$A$13:$D$744,4,FALSE)</f>
        <v>0</v>
      </c>
      <c r="Y627" s="245" t="e">
        <f>+VLOOKUP(X627,bd_lista!$A$3:$C$590,3,FALSE)</f>
        <v>#N/A</v>
      </c>
      <c r="Z627" s="304"/>
      <c r="AA627" s="305"/>
    </row>
    <row r="628" spans="1:27" customFormat="1" ht="15" hidden="1" customHeight="1">
      <c r="A628" s="32">
        <v>1306</v>
      </c>
      <c r="B628" s="452">
        <f>+A628</f>
        <v>1306</v>
      </c>
      <c r="C628" s="250" t="str">
        <f>+VLOOKUP(A628,bd_lista!$A$3:$C$590,3,FALSE)</f>
        <v>Gobierno Autónomo Municipal de Colcapirhua</v>
      </c>
      <c r="D628" s="456" t="str">
        <f>+C628</f>
        <v>Gobierno Autónomo Municipal de Colcapirhua</v>
      </c>
      <c r="E628" s="245" t="s">
        <v>1311</v>
      </c>
      <c r="F628" s="246">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6">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6">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6">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6">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6">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6">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6">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6">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6">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6">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6">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6">
        <f ca="1">+SUM(F628:Q628)</f>
        <v>0</v>
      </c>
      <c r="S628" s="253"/>
      <c r="T628" s="246">
        <f ca="1">+T629</f>
        <v>0</v>
      </c>
      <c r="U628" s="245">
        <f>+IF(E628="Débitos",1,2)</f>
        <v>1</v>
      </c>
      <c r="V628" s="350" t="str">
        <f>+VLOOKUP(A628,bd_lista!$A$3:$E$590,5,FALSE)</f>
        <v>Gobiernos Autonomos Municipales</v>
      </c>
      <c r="W628" s="454" t="str">
        <f>+V628</f>
        <v>Gobiernos Autonomos Municipales</v>
      </c>
      <c r="X628" s="245">
        <f>+VLOOKUP(A628,[2]Sheet1!$A$13:$D$744,4,FALSE)</f>
        <v>0</v>
      </c>
      <c r="Y628" s="245" t="e">
        <f>+VLOOKUP(X628,bd_lista!$A$3:$C$590,3,FALSE)</f>
        <v>#N/A</v>
      </c>
      <c r="Z628" s="306">
        <f>+X628</f>
        <v>0</v>
      </c>
      <c r="AA628" s="307" t="e">
        <f>+Y628</f>
        <v>#N/A</v>
      </c>
    </row>
    <row r="629" spans="1:27" customFormat="1" ht="15" hidden="1" customHeight="1">
      <c r="A629" s="32">
        <v>1306</v>
      </c>
      <c r="B629" s="453"/>
      <c r="C629" s="250" t="str">
        <f>+VLOOKUP(A629,bd_lista!$A$3:$C$590,3,FALSE)</f>
        <v>Gobierno Autónomo Municipal de Colcapirhua</v>
      </c>
      <c r="D629" s="457"/>
      <c r="E629" s="247" t="s">
        <v>1312</v>
      </c>
      <c r="F629" s="246">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6">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6">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6">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6">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6">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6">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6">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6">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6">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6">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6">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6">
        <f ca="1">+SUM(F629:Q629)</f>
        <v>0</v>
      </c>
      <c r="S629" s="253">
        <f ca="1">+R628+R629</f>
        <v>0</v>
      </c>
      <c r="T629" s="246">
        <f ca="1">+S629</f>
        <v>0</v>
      </c>
      <c r="U629" s="245">
        <f>+IF(E629="Débitos",1,2)</f>
        <v>2</v>
      </c>
      <c r="V629" s="350" t="str">
        <f>+VLOOKUP(A629,bd_lista!$A$3:$E$590,5,FALSE)</f>
        <v>Gobiernos Autonomos Municipales</v>
      </c>
      <c r="W629" s="455"/>
      <c r="X629" s="245">
        <f>+VLOOKUP(A629,[2]Sheet1!$A$13:$D$744,4,FALSE)</f>
        <v>0</v>
      </c>
      <c r="Y629" s="245" t="e">
        <f>+VLOOKUP(X629,bd_lista!$A$3:$C$590,3,FALSE)</f>
        <v>#N/A</v>
      </c>
      <c r="Z629" s="304"/>
      <c r="AA629" s="305"/>
    </row>
    <row r="630" spans="1:27" customFormat="1" ht="15" hidden="1" customHeight="1">
      <c r="A630" s="32">
        <v>1307</v>
      </c>
      <c r="B630" s="452">
        <f>+A630</f>
        <v>1307</v>
      </c>
      <c r="C630" s="250" t="str">
        <f>+VLOOKUP(A630,bd_lista!$A$3:$C$590,3,FALSE)</f>
        <v>Gobierno Autónomo Municipal de Aiquile</v>
      </c>
      <c r="D630" s="456" t="str">
        <f>+C630</f>
        <v>Gobierno Autónomo Municipal de Aiquile</v>
      </c>
      <c r="E630" s="245" t="s">
        <v>1311</v>
      </c>
      <c r="F630" s="246">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6">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6">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6">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6">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6">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6">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6">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6">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6">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6">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6">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6">
        <f ca="1">+SUM(F630:Q630)</f>
        <v>0</v>
      </c>
      <c r="S630" s="253"/>
      <c r="T630" s="246">
        <f ca="1">+T631</f>
        <v>0</v>
      </c>
      <c r="U630" s="245">
        <f>+IF(E630="Débitos",1,2)</f>
        <v>1</v>
      </c>
      <c r="V630" s="350" t="str">
        <f>+VLOOKUP(A630,bd_lista!$A$3:$E$590,5,FALSE)</f>
        <v>Gobiernos Autonomos Municipales</v>
      </c>
      <c r="W630" s="454" t="str">
        <f>+V630</f>
        <v>Gobiernos Autonomos Municipales</v>
      </c>
      <c r="X630" s="245">
        <f>+VLOOKUP(A630,[2]Sheet1!$A$13:$D$744,4,FALSE)</f>
        <v>0</v>
      </c>
      <c r="Y630" s="245" t="e">
        <f>+VLOOKUP(X630,bd_lista!$A$3:$C$590,3,FALSE)</f>
        <v>#N/A</v>
      </c>
      <c r="Z630" s="306">
        <f>+X630</f>
        <v>0</v>
      </c>
      <c r="AA630" s="307" t="e">
        <f>+Y630</f>
        <v>#N/A</v>
      </c>
    </row>
    <row r="631" spans="1:27" customFormat="1" ht="15" hidden="1" customHeight="1">
      <c r="A631" s="32">
        <v>1307</v>
      </c>
      <c r="B631" s="453"/>
      <c r="C631" s="250" t="str">
        <f>+VLOOKUP(A631,bd_lista!$A$3:$C$590,3,FALSE)</f>
        <v>Gobierno Autónomo Municipal de Aiquile</v>
      </c>
      <c r="D631" s="457"/>
      <c r="E631" s="247" t="s">
        <v>1312</v>
      </c>
      <c r="F631" s="246">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6">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6">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6">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6">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6">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6">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6">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6">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6">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6">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6">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6">
        <f ca="1">+SUM(F631:Q631)</f>
        <v>0</v>
      </c>
      <c r="S631" s="253">
        <f ca="1">+R630+R631</f>
        <v>0</v>
      </c>
      <c r="T631" s="246">
        <f ca="1">+S631</f>
        <v>0</v>
      </c>
      <c r="U631" s="245">
        <f>+IF(E631="Débitos",1,2)</f>
        <v>2</v>
      </c>
      <c r="V631" s="350" t="str">
        <f>+VLOOKUP(A631,bd_lista!$A$3:$E$590,5,FALSE)</f>
        <v>Gobiernos Autonomos Municipales</v>
      </c>
      <c r="W631" s="455"/>
      <c r="X631" s="245">
        <f>+VLOOKUP(A631,[2]Sheet1!$A$13:$D$744,4,FALSE)</f>
        <v>0</v>
      </c>
      <c r="Y631" s="245" t="e">
        <f>+VLOOKUP(X631,bd_lista!$A$3:$C$590,3,FALSE)</f>
        <v>#N/A</v>
      </c>
      <c r="Z631" s="304"/>
      <c r="AA631" s="305"/>
    </row>
    <row r="632" spans="1:27" customFormat="1" ht="15" hidden="1" customHeight="1">
      <c r="A632" s="32">
        <v>1308</v>
      </c>
      <c r="B632" s="452">
        <f>+A632</f>
        <v>1308</v>
      </c>
      <c r="C632" s="250" t="str">
        <f>+VLOOKUP(A632,bd_lista!$A$3:$C$590,3,FALSE)</f>
        <v>Gobierno Autónomo Municipal de Pasorapa</v>
      </c>
      <c r="D632" s="456" t="str">
        <f>+C632</f>
        <v>Gobierno Autónomo Municipal de Pasorapa</v>
      </c>
      <c r="E632" s="245" t="s">
        <v>1311</v>
      </c>
      <c r="F632" s="246">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6">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6">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6">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6">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6">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6">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6">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6">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6">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6">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6">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6">
        <f ca="1">+SUM(F632:Q632)</f>
        <v>0</v>
      </c>
      <c r="S632" s="253"/>
      <c r="T632" s="246">
        <f ca="1">+T633</f>
        <v>0</v>
      </c>
      <c r="U632" s="245">
        <f>+IF(E632="Débitos",1,2)</f>
        <v>1</v>
      </c>
      <c r="V632" s="350" t="str">
        <f>+VLOOKUP(A632,bd_lista!$A$3:$E$590,5,FALSE)</f>
        <v>Gobiernos Autonomos Municipales</v>
      </c>
      <c r="W632" s="454" t="str">
        <f>+V632</f>
        <v>Gobiernos Autonomos Municipales</v>
      </c>
      <c r="X632" s="245">
        <f>+VLOOKUP(A632,[2]Sheet1!$A$13:$D$744,4,FALSE)</f>
        <v>0</v>
      </c>
      <c r="Y632" s="245" t="e">
        <f>+VLOOKUP(X632,bd_lista!$A$3:$C$590,3,FALSE)</f>
        <v>#N/A</v>
      </c>
      <c r="Z632" s="306">
        <f>+X632</f>
        <v>0</v>
      </c>
      <c r="AA632" s="307" t="e">
        <f>+Y632</f>
        <v>#N/A</v>
      </c>
    </row>
    <row r="633" spans="1:27" customFormat="1" ht="15" hidden="1" customHeight="1">
      <c r="A633" s="32">
        <v>1308</v>
      </c>
      <c r="B633" s="453"/>
      <c r="C633" s="250" t="str">
        <f>+VLOOKUP(A633,bd_lista!$A$3:$C$590,3,FALSE)</f>
        <v>Gobierno Autónomo Municipal de Pasorapa</v>
      </c>
      <c r="D633" s="457"/>
      <c r="E633" s="247" t="s">
        <v>1312</v>
      </c>
      <c r="F633" s="246">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6">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6">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6">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6">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6">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6">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6">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6">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6">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6">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6">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6">
        <f ca="1">+SUM(F633:Q633)</f>
        <v>0</v>
      </c>
      <c r="S633" s="253">
        <f ca="1">+R632+R633</f>
        <v>0</v>
      </c>
      <c r="T633" s="246">
        <f ca="1">+S633</f>
        <v>0</v>
      </c>
      <c r="U633" s="245">
        <f>+IF(E633="Débitos",1,2)</f>
        <v>2</v>
      </c>
      <c r="V633" s="350" t="str">
        <f>+VLOOKUP(A633,bd_lista!$A$3:$E$590,5,FALSE)</f>
        <v>Gobiernos Autonomos Municipales</v>
      </c>
      <c r="W633" s="455"/>
      <c r="X633" s="245">
        <f>+VLOOKUP(A633,[2]Sheet1!$A$13:$D$744,4,FALSE)</f>
        <v>0</v>
      </c>
      <c r="Y633" s="245" t="e">
        <f>+VLOOKUP(X633,bd_lista!$A$3:$C$590,3,FALSE)</f>
        <v>#N/A</v>
      </c>
      <c r="Z633" s="304"/>
      <c r="AA633" s="305"/>
    </row>
    <row r="634" spans="1:27" customFormat="1" ht="15" hidden="1" customHeight="1">
      <c r="A634" s="32">
        <v>1309</v>
      </c>
      <c r="B634" s="452">
        <f>+A634</f>
        <v>1309</v>
      </c>
      <c r="C634" s="250" t="str">
        <f>+VLOOKUP(A634,bd_lista!$A$3:$C$590,3,FALSE)</f>
        <v>Gobierno Autónomo Municipal de Omereque</v>
      </c>
      <c r="D634" s="456" t="str">
        <f>+C634</f>
        <v>Gobierno Autónomo Municipal de Omereque</v>
      </c>
      <c r="E634" s="245" t="s">
        <v>1311</v>
      </c>
      <c r="F634" s="246">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6">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6">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6">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6">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6">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6">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6">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6">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6">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6">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6">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6">
        <f ca="1">+SUM(F634:Q634)</f>
        <v>0</v>
      </c>
      <c r="S634" s="253"/>
      <c r="T634" s="246">
        <f ca="1">+T635</f>
        <v>0</v>
      </c>
      <c r="U634" s="245">
        <f>+IF(E634="Débitos",1,2)</f>
        <v>1</v>
      </c>
      <c r="V634" s="350" t="str">
        <f>+VLOOKUP(A634,bd_lista!$A$3:$E$590,5,FALSE)</f>
        <v>Gobiernos Autonomos Municipales</v>
      </c>
      <c r="W634" s="454" t="str">
        <f>+V634</f>
        <v>Gobiernos Autonomos Municipales</v>
      </c>
      <c r="X634" s="245">
        <f>+VLOOKUP(A634,[2]Sheet1!$A$13:$D$744,4,FALSE)</f>
        <v>0</v>
      </c>
      <c r="Y634" s="245" t="e">
        <f>+VLOOKUP(X634,bd_lista!$A$3:$C$590,3,FALSE)</f>
        <v>#N/A</v>
      </c>
      <c r="Z634" s="306">
        <f>+X634</f>
        <v>0</v>
      </c>
      <c r="AA634" s="307" t="e">
        <f>+Y634</f>
        <v>#N/A</v>
      </c>
    </row>
    <row r="635" spans="1:27" customFormat="1" ht="15" hidden="1" customHeight="1">
      <c r="A635" s="32">
        <v>1309</v>
      </c>
      <c r="B635" s="453"/>
      <c r="C635" s="250" t="str">
        <f>+VLOOKUP(A635,bd_lista!$A$3:$C$590,3,FALSE)</f>
        <v>Gobierno Autónomo Municipal de Omereque</v>
      </c>
      <c r="D635" s="457"/>
      <c r="E635" s="247" t="s">
        <v>1312</v>
      </c>
      <c r="F635" s="246">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6">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6">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6">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6">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6">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6">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6">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6">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6">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6">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6">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6">
        <f ca="1">+SUM(F635:Q635)</f>
        <v>0</v>
      </c>
      <c r="S635" s="253">
        <f ca="1">+R634+R635</f>
        <v>0</v>
      </c>
      <c r="T635" s="246">
        <f ca="1">+S635</f>
        <v>0</v>
      </c>
      <c r="U635" s="245">
        <f>+IF(E635="Débitos",1,2)</f>
        <v>2</v>
      </c>
      <c r="V635" s="350" t="str">
        <f>+VLOOKUP(A635,bd_lista!$A$3:$E$590,5,FALSE)</f>
        <v>Gobiernos Autonomos Municipales</v>
      </c>
      <c r="W635" s="455"/>
      <c r="X635" s="245">
        <f>+VLOOKUP(A635,[2]Sheet1!$A$13:$D$744,4,FALSE)</f>
        <v>0</v>
      </c>
      <c r="Y635" s="245" t="e">
        <f>+VLOOKUP(X635,bd_lista!$A$3:$C$590,3,FALSE)</f>
        <v>#N/A</v>
      </c>
      <c r="Z635" s="304"/>
      <c r="AA635" s="305"/>
    </row>
    <row r="636" spans="1:27" customFormat="1" ht="15" hidden="1" customHeight="1">
      <c r="A636" s="32">
        <v>1310</v>
      </c>
      <c r="B636" s="452">
        <f>+A636</f>
        <v>1310</v>
      </c>
      <c r="C636" s="250" t="str">
        <f>+VLOOKUP(A636,bd_lista!$A$3:$C$590,3,FALSE)</f>
        <v>Gobierno Autónomo Municipal de Independencia</v>
      </c>
      <c r="D636" s="456" t="str">
        <f>+C636</f>
        <v>Gobierno Autónomo Municipal de Independencia</v>
      </c>
      <c r="E636" s="245" t="s">
        <v>1311</v>
      </c>
      <c r="F636" s="246">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6">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6">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6">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6">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6">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6">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6">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6">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6">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6">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6">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6">
        <f ca="1">+SUM(F636:Q636)</f>
        <v>0</v>
      </c>
      <c r="S636" s="253"/>
      <c r="T636" s="246">
        <f ca="1">+T637</f>
        <v>0</v>
      </c>
      <c r="U636" s="245">
        <f>+IF(E636="Débitos",1,2)</f>
        <v>1</v>
      </c>
      <c r="V636" s="350" t="str">
        <f>+VLOOKUP(A636,bd_lista!$A$3:$E$590,5,FALSE)</f>
        <v>Gobiernos Autonomos Municipales</v>
      </c>
      <c r="W636" s="454" t="str">
        <f>+V636</f>
        <v>Gobiernos Autonomos Municipales</v>
      </c>
      <c r="X636" s="245">
        <f>+VLOOKUP(A636,[2]Sheet1!$A$13:$D$744,4,FALSE)</f>
        <v>0</v>
      </c>
      <c r="Y636" s="245" t="e">
        <f>+VLOOKUP(X636,bd_lista!$A$3:$C$590,3,FALSE)</f>
        <v>#N/A</v>
      </c>
      <c r="Z636" s="306">
        <f>+X636</f>
        <v>0</v>
      </c>
      <c r="AA636" s="307" t="e">
        <f>+Y636</f>
        <v>#N/A</v>
      </c>
    </row>
    <row r="637" spans="1:27" customFormat="1" ht="15" hidden="1" customHeight="1">
      <c r="A637" s="32">
        <v>1310</v>
      </c>
      <c r="B637" s="453"/>
      <c r="C637" s="250" t="str">
        <f>+VLOOKUP(A637,bd_lista!$A$3:$C$590,3,FALSE)</f>
        <v>Gobierno Autónomo Municipal de Independencia</v>
      </c>
      <c r="D637" s="457"/>
      <c r="E637" s="247" t="s">
        <v>1312</v>
      </c>
      <c r="F637" s="246">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6">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6">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6">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6">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6">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6">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6">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6">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6">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6">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6">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6">
        <f ca="1">+SUM(F637:Q637)</f>
        <v>0</v>
      </c>
      <c r="S637" s="253">
        <f ca="1">+R636+R637</f>
        <v>0</v>
      </c>
      <c r="T637" s="246">
        <f ca="1">+S637</f>
        <v>0</v>
      </c>
      <c r="U637" s="245">
        <f>+IF(E637="Débitos",1,2)</f>
        <v>2</v>
      </c>
      <c r="V637" s="350" t="str">
        <f>+VLOOKUP(A637,bd_lista!$A$3:$E$590,5,FALSE)</f>
        <v>Gobiernos Autonomos Municipales</v>
      </c>
      <c r="W637" s="455"/>
      <c r="X637" s="245">
        <f>+VLOOKUP(A637,[2]Sheet1!$A$13:$D$744,4,FALSE)</f>
        <v>0</v>
      </c>
      <c r="Y637" s="245" t="e">
        <f>+VLOOKUP(X637,bd_lista!$A$3:$C$590,3,FALSE)</f>
        <v>#N/A</v>
      </c>
      <c r="Z637" s="304"/>
      <c r="AA637" s="305"/>
    </row>
    <row r="638" spans="1:27" customFormat="1" ht="27" hidden="1" customHeight="1">
      <c r="A638" s="32">
        <v>1311</v>
      </c>
      <c r="B638" s="452">
        <f>+A638</f>
        <v>1311</v>
      </c>
      <c r="C638" s="250" t="str">
        <f>+VLOOKUP(A638,bd_lista!$A$3:$C$590,3,FALSE)</f>
        <v>Gobierno Autónomo Municipal de Morochata</v>
      </c>
      <c r="D638" s="456" t="str">
        <f>+C638</f>
        <v>Gobierno Autónomo Municipal de Morochata</v>
      </c>
      <c r="E638" s="245" t="s">
        <v>1311</v>
      </c>
      <c r="F638" s="246">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6">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6">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6">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6">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6">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6">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6">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6">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6">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6">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6">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6">
        <f ca="1">+SUM(F638:Q638)</f>
        <v>0</v>
      </c>
      <c r="S638" s="253"/>
      <c r="T638" s="246">
        <f ca="1">+T639</f>
        <v>0</v>
      </c>
      <c r="U638" s="245">
        <f>+IF(E638="Débitos",1,2)</f>
        <v>1</v>
      </c>
      <c r="V638" s="350" t="str">
        <f>+VLOOKUP(A638,bd_lista!$A$3:$E$590,5,FALSE)</f>
        <v>Gobiernos Autonomos Municipales</v>
      </c>
      <c r="W638" s="454" t="str">
        <f>+V638</f>
        <v>Gobiernos Autonomos Municipales</v>
      </c>
      <c r="X638" s="245">
        <f>+VLOOKUP(A638,[2]Sheet1!$A$13:$D$744,4,FALSE)</f>
        <v>0</v>
      </c>
      <c r="Y638" s="245" t="e">
        <f>+VLOOKUP(X638,bd_lista!$A$3:$C$590,3,FALSE)</f>
        <v>#N/A</v>
      </c>
      <c r="Z638" s="306">
        <f>+X638</f>
        <v>0</v>
      </c>
      <c r="AA638" s="307" t="e">
        <f>+Y638</f>
        <v>#N/A</v>
      </c>
    </row>
    <row r="639" spans="1:27" customFormat="1" ht="27" hidden="1" customHeight="1">
      <c r="A639" s="32">
        <v>1311</v>
      </c>
      <c r="B639" s="453"/>
      <c r="C639" s="250" t="str">
        <f>+VLOOKUP(A639,bd_lista!$A$3:$C$590,3,FALSE)</f>
        <v>Gobierno Autónomo Municipal de Morochata</v>
      </c>
      <c r="D639" s="457"/>
      <c r="E639" s="247" t="s">
        <v>1312</v>
      </c>
      <c r="F639" s="246">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6">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6">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6">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6">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6">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6">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6">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6">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6">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6">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6">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6">
        <f ca="1">+SUM(F639:Q639)</f>
        <v>0</v>
      </c>
      <c r="S639" s="253">
        <f ca="1">+R638+R639</f>
        <v>0</v>
      </c>
      <c r="T639" s="246">
        <f ca="1">+S639</f>
        <v>0</v>
      </c>
      <c r="U639" s="245">
        <f>+IF(E639="Débitos",1,2)</f>
        <v>2</v>
      </c>
      <c r="V639" s="350" t="str">
        <f>+VLOOKUP(A639,bd_lista!$A$3:$E$590,5,FALSE)</f>
        <v>Gobiernos Autonomos Municipales</v>
      </c>
      <c r="W639" s="455"/>
      <c r="X639" s="245">
        <f>+VLOOKUP(A639,[2]Sheet1!$A$13:$D$744,4,FALSE)</f>
        <v>0</v>
      </c>
      <c r="Y639" s="245" t="e">
        <f>+VLOOKUP(X639,bd_lista!$A$3:$C$590,3,FALSE)</f>
        <v>#N/A</v>
      </c>
      <c r="Z639" s="304"/>
      <c r="AA639" s="305"/>
    </row>
    <row r="640" spans="1:27" customFormat="1" ht="15" hidden="1" customHeight="1">
      <c r="A640" s="32">
        <v>1312</v>
      </c>
      <c r="B640" s="452">
        <f>+A640</f>
        <v>1312</v>
      </c>
      <c r="C640" s="250" t="str">
        <f>+VLOOKUP(A640,bd_lista!$A$3:$C$590,3,FALSE)</f>
        <v>Gobierno Autónomo Municipal de Sacaba</v>
      </c>
      <c r="D640" s="456" t="str">
        <f>+C640</f>
        <v>Gobierno Autónomo Municipal de Sacaba</v>
      </c>
      <c r="E640" s="245" t="s">
        <v>1311</v>
      </c>
      <c r="F640" s="246">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6">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6">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6">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6">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6">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6">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6">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6">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6">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6">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6">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6">
        <f ca="1">+SUM(F640:Q640)</f>
        <v>0</v>
      </c>
      <c r="S640" s="253"/>
      <c r="T640" s="246">
        <f ca="1">+T641</f>
        <v>0</v>
      </c>
      <c r="U640" s="245">
        <f>+IF(E640="Débitos",1,2)</f>
        <v>1</v>
      </c>
      <c r="V640" s="350" t="str">
        <f>+VLOOKUP(A640,bd_lista!$A$3:$E$590,5,FALSE)</f>
        <v>Gobiernos Autonomos Municipales</v>
      </c>
      <c r="W640" s="454" t="str">
        <f>+V640</f>
        <v>Gobiernos Autonomos Municipales</v>
      </c>
      <c r="X640" s="245">
        <f>+VLOOKUP(A640,[2]Sheet1!$A$13:$D$744,4,FALSE)</f>
        <v>0</v>
      </c>
      <c r="Y640" s="245" t="e">
        <f>+VLOOKUP(X640,bd_lista!$A$3:$C$590,3,FALSE)</f>
        <v>#N/A</v>
      </c>
      <c r="Z640" s="306">
        <f>+X640</f>
        <v>0</v>
      </c>
      <c r="AA640" s="307" t="e">
        <f>+Y640</f>
        <v>#N/A</v>
      </c>
    </row>
    <row r="641" spans="1:27" customFormat="1" ht="15" hidden="1" customHeight="1">
      <c r="A641" s="32">
        <v>1312</v>
      </c>
      <c r="B641" s="453"/>
      <c r="C641" s="250" t="str">
        <f>+VLOOKUP(A641,bd_lista!$A$3:$C$590,3,FALSE)</f>
        <v>Gobierno Autónomo Municipal de Sacaba</v>
      </c>
      <c r="D641" s="457"/>
      <c r="E641" s="247" t="s">
        <v>1312</v>
      </c>
      <c r="F641" s="246">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6">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6">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6">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6">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46">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6">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6">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6">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6">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6">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6">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6">
        <f ca="1">+SUM(F641:Q641)</f>
        <v>0</v>
      </c>
      <c r="S641" s="253">
        <f ca="1">+R640+R641</f>
        <v>0</v>
      </c>
      <c r="T641" s="246">
        <f ca="1">+S641</f>
        <v>0</v>
      </c>
      <c r="U641" s="245">
        <f>+IF(E641="Débitos",1,2)</f>
        <v>2</v>
      </c>
      <c r="V641" s="350" t="str">
        <f>+VLOOKUP(A641,bd_lista!$A$3:$E$590,5,FALSE)</f>
        <v>Gobiernos Autonomos Municipales</v>
      </c>
      <c r="W641" s="455"/>
      <c r="X641" s="245">
        <f>+VLOOKUP(A641,[2]Sheet1!$A$13:$D$744,4,FALSE)</f>
        <v>0</v>
      </c>
      <c r="Y641" s="245" t="e">
        <f>+VLOOKUP(X641,bd_lista!$A$3:$C$590,3,FALSE)</f>
        <v>#N/A</v>
      </c>
      <c r="Z641" s="304"/>
      <c r="AA641" s="305"/>
    </row>
    <row r="642" spans="1:27" customFormat="1" ht="27" hidden="1" customHeight="1">
      <c r="A642" s="32">
        <v>1313</v>
      </c>
      <c r="B642" s="452">
        <f>+A642</f>
        <v>1313</v>
      </c>
      <c r="C642" s="250" t="str">
        <f>+VLOOKUP(A642,bd_lista!$A$3:$C$590,3,FALSE)</f>
        <v>Gobierno Autónomo Municipal de Colomi</v>
      </c>
      <c r="D642" s="456" t="str">
        <f>+C642</f>
        <v>Gobierno Autónomo Municipal de Colomi</v>
      </c>
      <c r="E642" s="245" t="s">
        <v>1311</v>
      </c>
      <c r="F642" s="246">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6">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6">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6">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6">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6">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6">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6">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6">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6">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6">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6">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6">
        <f ca="1">+SUM(F642:Q642)</f>
        <v>0</v>
      </c>
      <c r="S642" s="253"/>
      <c r="T642" s="246">
        <f ca="1">+T643</f>
        <v>0</v>
      </c>
      <c r="U642" s="245">
        <f>+IF(E642="Débitos",1,2)</f>
        <v>1</v>
      </c>
      <c r="V642" s="350" t="str">
        <f>+VLOOKUP(A642,bd_lista!$A$3:$E$590,5,FALSE)</f>
        <v>Gobiernos Autonomos Municipales</v>
      </c>
      <c r="W642" s="454" t="str">
        <f>+V642</f>
        <v>Gobiernos Autonomos Municipales</v>
      </c>
      <c r="X642" s="245">
        <f>+VLOOKUP(A642,[2]Sheet1!$A$13:$D$744,4,FALSE)</f>
        <v>0</v>
      </c>
      <c r="Y642" s="245" t="e">
        <f>+VLOOKUP(X642,bd_lista!$A$3:$C$590,3,FALSE)</f>
        <v>#N/A</v>
      </c>
      <c r="Z642" s="306">
        <f>+X642</f>
        <v>0</v>
      </c>
      <c r="AA642" s="307" t="e">
        <f>+Y642</f>
        <v>#N/A</v>
      </c>
    </row>
    <row r="643" spans="1:27" customFormat="1" ht="27" hidden="1" customHeight="1">
      <c r="A643" s="32">
        <v>1313</v>
      </c>
      <c r="B643" s="453"/>
      <c r="C643" s="250" t="str">
        <f>+VLOOKUP(A643,bd_lista!$A$3:$C$590,3,FALSE)</f>
        <v>Gobierno Autónomo Municipal de Colomi</v>
      </c>
      <c r="D643" s="457"/>
      <c r="E643" s="247" t="s">
        <v>1312</v>
      </c>
      <c r="F643" s="246">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6">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6">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6">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6">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6">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6">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6">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6">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6">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6">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6">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6">
        <f ca="1">+SUM(F643:Q643)</f>
        <v>0</v>
      </c>
      <c r="S643" s="253">
        <f ca="1">+R642+R643</f>
        <v>0</v>
      </c>
      <c r="T643" s="246">
        <f ca="1">+S643</f>
        <v>0</v>
      </c>
      <c r="U643" s="245">
        <f>+IF(E643="Débitos",1,2)</f>
        <v>2</v>
      </c>
      <c r="V643" s="350" t="str">
        <f>+VLOOKUP(A643,bd_lista!$A$3:$E$590,5,FALSE)</f>
        <v>Gobiernos Autonomos Municipales</v>
      </c>
      <c r="W643" s="455"/>
      <c r="X643" s="245">
        <f>+VLOOKUP(A643,[2]Sheet1!$A$13:$D$744,4,FALSE)</f>
        <v>0</v>
      </c>
      <c r="Y643" s="245" t="e">
        <f>+VLOOKUP(X643,bd_lista!$A$3:$C$590,3,FALSE)</f>
        <v>#N/A</v>
      </c>
      <c r="Z643" s="304"/>
      <c r="AA643" s="305"/>
    </row>
    <row r="644" spans="1:27" customFormat="1" ht="15" hidden="1" customHeight="1">
      <c r="A644" s="32">
        <v>1314</v>
      </c>
      <c r="B644" s="452">
        <f>+A644</f>
        <v>1314</v>
      </c>
      <c r="C644" s="250" t="str">
        <f>+VLOOKUP(A644,bd_lista!$A$3:$C$590,3,FALSE)</f>
        <v>Gobierno Autónomo Municipal de Villa Tunari</v>
      </c>
      <c r="D644" s="456" t="str">
        <f>+C644</f>
        <v>Gobierno Autónomo Municipal de Villa Tunari</v>
      </c>
      <c r="E644" s="245" t="s">
        <v>1311</v>
      </c>
      <c r="F644" s="246">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6">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6">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6">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6">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6">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6">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6">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6">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6">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6">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6">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6">
        <f ca="1">+SUM(F644:Q644)</f>
        <v>0</v>
      </c>
      <c r="S644" s="253"/>
      <c r="T644" s="246">
        <f ca="1">+T645</f>
        <v>0</v>
      </c>
      <c r="U644" s="245">
        <f>+IF(E644="Débitos",1,2)</f>
        <v>1</v>
      </c>
      <c r="V644" s="350" t="str">
        <f>+VLOOKUP(A644,bd_lista!$A$3:$E$590,5,FALSE)</f>
        <v>Gobiernos Autonomos Municipales</v>
      </c>
      <c r="W644" s="454" t="str">
        <f>+V644</f>
        <v>Gobiernos Autonomos Municipales</v>
      </c>
      <c r="X644" s="245">
        <f>+VLOOKUP(A644,[2]Sheet1!$A$13:$D$744,4,FALSE)</f>
        <v>0</v>
      </c>
      <c r="Y644" s="245" t="e">
        <f>+VLOOKUP(X644,bd_lista!$A$3:$C$590,3,FALSE)</f>
        <v>#N/A</v>
      </c>
      <c r="Z644" s="306">
        <f>+X644</f>
        <v>0</v>
      </c>
      <c r="AA644" s="307" t="e">
        <f>+Y644</f>
        <v>#N/A</v>
      </c>
    </row>
    <row r="645" spans="1:27" customFormat="1" ht="15" hidden="1" customHeight="1">
      <c r="A645" s="32">
        <v>1314</v>
      </c>
      <c r="B645" s="453"/>
      <c r="C645" s="250" t="str">
        <f>+VLOOKUP(A645,bd_lista!$A$3:$C$590,3,FALSE)</f>
        <v>Gobierno Autónomo Municipal de Villa Tunari</v>
      </c>
      <c r="D645" s="457"/>
      <c r="E645" s="247" t="s">
        <v>1312</v>
      </c>
      <c r="F645" s="246">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6">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6">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6">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6">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6">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6">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6">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6">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6">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6">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6">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6">
        <f ca="1">+SUM(F645:Q645)</f>
        <v>0</v>
      </c>
      <c r="S645" s="253">
        <f ca="1">+R644+R645</f>
        <v>0</v>
      </c>
      <c r="T645" s="246">
        <f ca="1">+S645</f>
        <v>0</v>
      </c>
      <c r="U645" s="245">
        <f>+IF(E645="Débitos",1,2)</f>
        <v>2</v>
      </c>
      <c r="V645" s="350" t="str">
        <f>+VLOOKUP(A645,bd_lista!$A$3:$E$590,5,FALSE)</f>
        <v>Gobiernos Autonomos Municipales</v>
      </c>
      <c r="W645" s="455"/>
      <c r="X645" s="245">
        <f>+VLOOKUP(A645,[2]Sheet1!$A$13:$D$744,4,FALSE)</f>
        <v>0</v>
      </c>
      <c r="Y645" s="245" t="e">
        <f>+VLOOKUP(X645,bd_lista!$A$3:$C$590,3,FALSE)</f>
        <v>#N/A</v>
      </c>
      <c r="Z645" s="304"/>
      <c r="AA645" s="305"/>
    </row>
    <row r="646" spans="1:27" customFormat="1" ht="15" hidden="1" customHeight="1">
      <c r="A646" s="32">
        <v>1315</v>
      </c>
      <c r="B646" s="452">
        <f>+A646</f>
        <v>1315</v>
      </c>
      <c r="C646" s="250" t="str">
        <f>+VLOOKUP(A646,bd_lista!$A$3:$C$590,3,FALSE)</f>
        <v>Gobierno Autónomo Municipal de Punata</v>
      </c>
      <c r="D646" s="456" t="str">
        <f>+C646</f>
        <v>Gobierno Autónomo Municipal de Punata</v>
      </c>
      <c r="E646" s="245" t="s">
        <v>1311</v>
      </c>
      <c r="F646" s="246">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6">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6">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6">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6">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6">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6">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6">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6">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6">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6">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6">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6">
        <f ca="1">+SUM(F646:Q646)</f>
        <v>0</v>
      </c>
      <c r="S646" s="253"/>
      <c r="T646" s="246">
        <f ca="1">+T647</f>
        <v>0</v>
      </c>
      <c r="U646" s="245">
        <f>+IF(E646="Débitos",1,2)</f>
        <v>1</v>
      </c>
      <c r="V646" s="350" t="str">
        <f>+VLOOKUP(A646,bd_lista!$A$3:$E$590,5,FALSE)</f>
        <v>Gobiernos Autonomos Municipales</v>
      </c>
      <c r="W646" s="454" t="str">
        <f>+V646</f>
        <v>Gobiernos Autonomos Municipales</v>
      </c>
      <c r="X646" s="245">
        <f>+VLOOKUP(A646,[2]Sheet1!$A$13:$D$744,4,FALSE)</f>
        <v>0</v>
      </c>
      <c r="Y646" s="245" t="e">
        <f>+VLOOKUP(X646,bd_lista!$A$3:$C$590,3,FALSE)</f>
        <v>#N/A</v>
      </c>
      <c r="Z646" s="306">
        <f>+X646</f>
        <v>0</v>
      </c>
      <c r="AA646" s="307" t="e">
        <f>+Y646</f>
        <v>#N/A</v>
      </c>
    </row>
    <row r="647" spans="1:27" customFormat="1" ht="15" hidden="1" customHeight="1">
      <c r="A647" s="32">
        <v>1315</v>
      </c>
      <c r="B647" s="453"/>
      <c r="C647" s="250" t="str">
        <f>+VLOOKUP(A647,bd_lista!$A$3:$C$590,3,FALSE)</f>
        <v>Gobierno Autónomo Municipal de Punata</v>
      </c>
      <c r="D647" s="457"/>
      <c r="E647" s="247" t="s">
        <v>1312</v>
      </c>
      <c r="F647" s="246">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6">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6">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6">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6">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6">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6">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6">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6">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6">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6">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6">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6">
        <f ca="1">+SUM(F647:Q647)</f>
        <v>0</v>
      </c>
      <c r="S647" s="253">
        <f ca="1">+R646+R647</f>
        <v>0</v>
      </c>
      <c r="T647" s="246">
        <f ca="1">+S647</f>
        <v>0</v>
      </c>
      <c r="U647" s="245">
        <f>+IF(E647="Débitos",1,2)</f>
        <v>2</v>
      </c>
      <c r="V647" s="350" t="str">
        <f>+VLOOKUP(A647,bd_lista!$A$3:$E$590,5,FALSE)</f>
        <v>Gobiernos Autonomos Municipales</v>
      </c>
      <c r="W647" s="455"/>
      <c r="X647" s="245">
        <f>+VLOOKUP(A647,[2]Sheet1!$A$13:$D$744,4,FALSE)</f>
        <v>0</v>
      </c>
      <c r="Y647" s="245" t="e">
        <f>+VLOOKUP(X647,bd_lista!$A$3:$C$590,3,FALSE)</f>
        <v>#N/A</v>
      </c>
      <c r="Z647" s="304"/>
      <c r="AA647" s="305"/>
    </row>
    <row r="648" spans="1:27" customFormat="1" ht="27" hidden="1" customHeight="1">
      <c r="A648" s="32">
        <v>1316</v>
      </c>
      <c r="B648" s="452">
        <f>+A648</f>
        <v>1316</v>
      </c>
      <c r="C648" s="250" t="str">
        <f>+VLOOKUP(A648,bd_lista!$A$3:$C$590,3,FALSE)</f>
        <v>Gobierno Autónomo Municipal de Villa Rivero</v>
      </c>
      <c r="D648" s="456" t="str">
        <f>+C648</f>
        <v>Gobierno Autónomo Municipal de Villa Rivero</v>
      </c>
      <c r="E648" s="245" t="s">
        <v>1311</v>
      </c>
      <c r="F648" s="246">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6">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6">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6">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6">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6">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6">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6">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6">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6">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6">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6">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6">
        <f ca="1">+SUM(F648:Q648)</f>
        <v>0</v>
      </c>
      <c r="S648" s="253"/>
      <c r="T648" s="246">
        <f ca="1">+T649</f>
        <v>0</v>
      </c>
      <c r="U648" s="245">
        <f>+IF(E648="Débitos",1,2)</f>
        <v>1</v>
      </c>
      <c r="V648" s="350" t="str">
        <f>+VLOOKUP(A648,bd_lista!$A$3:$E$590,5,FALSE)</f>
        <v>Gobiernos Autonomos Municipales</v>
      </c>
      <c r="W648" s="454" t="str">
        <f>+V648</f>
        <v>Gobiernos Autonomos Municipales</v>
      </c>
      <c r="X648" s="245">
        <f>+VLOOKUP(A648,[2]Sheet1!$A$13:$D$744,4,FALSE)</f>
        <v>0</v>
      </c>
      <c r="Y648" s="245" t="e">
        <f>+VLOOKUP(X648,bd_lista!$A$3:$C$590,3,FALSE)</f>
        <v>#N/A</v>
      </c>
      <c r="Z648" s="306">
        <f>+X648</f>
        <v>0</v>
      </c>
      <c r="AA648" s="307" t="e">
        <f>+Y648</f>
        <v>#N/A</v>
      </c>
    </row>
    <row r="649" spans="1:27" customFormat="1" ht="27" hidden="1" customHeight="1">
      <c r="A649" s="32">
        <v>1316</v>
      </c>
      <c r="B649" s="453"/>
      <c r="C649" s="250" t="str">
        <f>+VLOOKUP(A649,bd_lista!$A$3:$C$590,3,FALSE)</f>
        <v>Gobierno Autónomo Municipal de Villa Rivero</v>
      </c>
      <c r="D649" s="457"/>
      <c r="E649" s="247" t="s">
        <v>1312</v>
      </c>
      <c r="F649" s="246">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6">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6">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6">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6">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6">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6">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6">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6">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6">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6">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6">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6">
        <f ca="1">+SUM(F649:Q649)</f>
        <v>0</v>
      </c>
      <c r="S649" s="253">
        <f ca="1">+R648+R649</f>
        <v>0</v>
      </c>
      <c r="T649" s="246">
        <f ca="1">+S649</f>
        <v>0</v>
      </c>
      <c r="U649" s="245">
        <f>+IF(E649="Débitos",1,2)</f>
        <v>2</v>
      </c>
      <c r="V649" s="350" t="str">
        <f>+VLOOKUP(A649,bd_lista!$A$3:$E$590,5,FALSE)</f>
        <v>Gobiernos Autonomos Municipales</v>
      </c>
      <c r="W649" s="455"/>
      <c r="X649" s="245">
        <f>+VLOOKUP(A649,[2]Sheet1!$A$13:$D$744,4,FALSE)</f>
        <v>0</v>
      </c>
      <c r="Y649" s="245" t="e">
        <f>+VLOOKUP(X649,bd_lista!$A$3:$C$590,3,FALSE)</f>
        <v>#N/A</v>
      </c>
      <c r="Z649" s="304"/>
      <c r="AA649" s="305"/>
    </row>
    <row r="650" spans="1:27" customFormat="1" ht="15" hidden="1" customHeight="1">
      <c r="A650" s="32">
        <v>1317</v>
      </c>
      <c r="B650" s="452">
        <f>+A650</f>
        <v>1317</v>
      </c>
      <c r="C650" s="250" t="str">
        <f>+VLOOKUP(A650,bd_lista!$A$3:$C$590,3,FALSE)</f>
        <v>Gobierno Autónomo Municipal de San Benito (Villa José Quintín Mendoza)</v>
      </c>
      <c r="D650" s="456" t="str">
        <f>+C650</f>
        <v>Gobierno Autónomo Municipal de San Benito (Villa José Quintín Mendoza)</v>
      </c>
      <c r="E650" s="245" t="s">
        <v>1311</v>
      </c>
      <c r="F650" s="246">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6">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6">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6">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6">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6">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6">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6">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6">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6">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6">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6">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6">
        <f ca="1">+SUM(F650:Q650)</f>
        <v>0</v>
      </c>
      <c r="S650" s="253"/>
      <c r="T650" s="246">
        <f ca="1">+T651</f>
        <v>0</v>
      </c>
      <c r="U650" s="245">
        <f>+IF(E650="Débitos",1,2)</f>
        <v>1</v>
      </c>
      <c r="V650" s="350" t="str">
        <f>+VLOOKUP(A650,bd_lista!$A$3:$E$590,5,FALSE)</f>
        <v>Gobiernos Autonomos Municipales</v>
      </c>
      <c r="W650" s="454" t="str">
        <f>+V650</f>
        <v>Gobiernos Autonomos Municipales</v>
      </c>
      <c r="X650" s="245">
        <f>+VLOOKUP(A650,[2]Sheet1!$A$13:$D$744,4,FALSE)</f>
        <v>0</v>
      </c>
      <c r="Y650" s="245" t="e">
        <f>+VLOOKUP(X650,bd_lista!$A$3:$C$590,3,FALSE)</f>
        <v>#N/A</v>
      </c>
      <c r="Z650" s="306">
        <f>+X650</f>
        <v>0</v>
      </c>
      <c r="AA650" s="307" t="e">
        <f>+Y650</f>
        <v>#N/A</v>
      </c>
    </row>
    <row r="651" spans="1:27" customFormat="1" ht="15" hidden="1" customHeight="1">
      <c r="A651" s="32">
        <v>1317</v>
      </c>
      <c r="B651" s="453"/>
      <c r="C651" s="250" t="str">
        <f>+VLOOKUP(A651,bd_lista!$A$3:$C$590,3,FALSE)</f>
        <v>Gobierno Autónomo Municipal de San Benito (Villa José Quintín Mendoza)</v>
      </c>
      <c r="D651" s="457"/>
      <c r="E651" s="247" t="s">
        <v>1312</v>
      </c>
      <c r="F651" s="246">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6">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6">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6">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6">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6">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6">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6">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6">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6">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6">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6">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6">
        <f ca="1">+SUM(F651:Q651)</f>
        <v>0</v>
      </c>
      <c r="S651" s="253">
        <f ca="1">+R650+R651</f>
        <v>0</v>
      </c>
      <c r="T651" s="246">
        <f ca="1">+S651</f>
        <v>0</v>
      </c>
      <c r="U651" s="245">
        <f>+IF(E651="Débitos",1,2)</f>
        <v>2</v>
      </c>
      <c r="V651" s="350" t="str">
        <f>+VLOOKUP(A651,bd_lista!$A$3:$E$590,5,FALSE)</f>
        <v>Gobiernos Autonomos Municipales</v>
      </c>
      <c r="W651" s="455"/>
      <c r="X651" s="245">
        <f>+VLOOKUP(A651,[2]Sheet1!$A$13:$D$744,4,FALSE)</f>
        <v>0</v>
      </c>
      <c r="Y651" s="245" t="e">
        <f>+VLOOKUP(X651,bd_lista!$A$3:$C$590,3,FALSE)</f>
        <v>#N/A</v>
      </c>
      <c r="Z651" s="304"/>
      <c r="AA651" s="305"/>
    </row>
    <row r="652" spans="1:27" customFormat="1" ht="15" hidden="1" customHeight="1">
      <c r="A652" s="32">
        <v>1318</v>
      </c>
      <c r="B652" s="452">
        <f>+A652</f>
        <v>1318</v>
      </c>
      <c r="C652" s="250" t="str">
        <f>+VLOOKUP(A652,bd_lista!$A$3:$C$590,3,FALSE)</f>
        <v>Gobierno Autónomo Municipal de Tacachi</v>
      </c>
      <c r="D652" s="456" t="str">
        <f>+C652</f>
        <v>Gobierno Autónomo Municipal de Tacachi</v>
      </c>
      <c r="E652" s="245" t="s">
        <v>1311</v>
      </c>
      <c r="F652" s="246">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6">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6">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6">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6">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6">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6">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6">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6">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6">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6">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6">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6">
        <f ca="1">+SUM(F652:Q652)</f>
        <v>0</v>
      </c>
      <c r="S652" s="253"/>
      <c r="T652" s="246">
        <f ca="1">+T653</f>
        <v>0</v>
      </c>
      <c r="U652" s="245">
        <f>+IF(E652="Débitos",1,2)</f>
        <v>1</v>
      </c>
      <c r="V652" s="350" t="str">
        <f>+VLOOKUP(A652,bd_lista!$A$3:$E$590,5,FALSE)</f>
        <v>Gobiernos Autonomos Municipales</v>
      </c>
      <c r="W652" s="454" t="str">
        <f>+V652</f>
        <v>Gobiernos Autonomos Municipales</v>
      </c>
      <c r="X652" s="245">
        <f>+VLOOKUP(A652,[2]Sheet1!$A$13:$D$744,4,FALSE)</f>
        <v>0</v>
      </c>
      <c r="Y652" s="245" t="e">
        <f>+VLOOKUP(X652,bd_lista!$A$3:$C$590,3,FALSE)</f>
        <v>#N/A</v>
      </c>
      <c r="Z652" s="306">
        <f>+X652</f>
        <v>0</v>
      </c>
      <c r="AA652" s="307" t="e">
        <f>+Y652</f>
        <v>#N/A</v>
      </c>
    </row>
    <row r="653" spans="1:27" customFormat="1" ht="15" hidden="1" customHeight="1">
      <c r="A653" s="32">
        <v>1318</v>
      </c>
      <c r="B653" s="453"/>
      <c r="C653" s="250" t="str">
        <f>+VLOOKUP(A653,bd_lista!$A$3:$C$590,3,FALSE)</f>
        <v>Gobierno Autónomo Municipal de Tacachi</v>
      </c>
      <c r="D653" s="457"/>
      <c r="E653" s="247" t="s">
        <v>1312</v>
      </c>
      <c r="F653" s="246">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6">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6">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6">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6">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6">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6">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6">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6">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6">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6">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6">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6">
        <f ca="1">+SUM(F653:Q653)</f>
        <v>0</v>
      </c>
      <c r="S653" s="253">
        <f ca="1">+R652+R653</f>
        <v>0</v>
      </c>
      <c r="T653" s="246">
        <f ca="1">+S653</f>
        <v>0</v>
      </c>
      <c r="U653" s="245">
        <f>+IF(E653="Débitos",1,2)</f>
        <v>2</v>
      </c>
      <c r="V653" s="350" t="str">
        <f>+VLOOKUP(A653,bd_lista!$A$3:$E$590,5,FALSE)</f>
        <v>Gobiernos Autonomos Municipales</v>
      </c>
      <c r="W653" s="455"/>
      <c r="X653" s="245">
        <f>+VLOOKUP(A653,[2]Sheet1!$A$13:$D$744,4,FALSE)</f>
        <v>0</v>
      </c>
      <c r="Y653" s="245" t="e">
        <f>+VLOOKUP(X653,bd_lista!$A$3:$C$590,3,FALSE)</f>
        <v>#N/A</v>
      </c>
      <c r="Z653" s="304"/>
      <c r="AA653" s="305"/>
    </row>
    <row r="654" spans="1:27" customFormat="1" ht="15" hidden="1" customHeight="1">
      <c r="A654" s="32">
        <v>1319</v>
      </c>
      <c r="B654" s="452">
        <f>+A654</f>
        <v>1319</v>
      </c>
      <c r="C654" s="250" t="str">
        <f>+VLOOKUP(A654,bd_lista!$A$3:$C$590,3,FALSE)</f>
        <v>Gobierno Autónomo Municipal Villa Gualberto Villarroel</v>
      </c>
      <c r="D654" s="456" t="str">
        <f>+C654</f>
        <v>Gobierno Autónomo Municipal Villa Gualberto Villarroel</v>
      </c>
      <c r="E654" s="245" t="s">
        <v>1311</v>
      </c>
      <c r="F654" s="246">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6">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6">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6">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6">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6">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6">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6">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6">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6">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6">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6">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6">
        <f ca="1">+SUM(F654:Q654)</f>
        <v>0</v>
      </c>
      <c r="S654" s="253"/>
      <c r="T654" s="246">
        <f ca="1">+T655</f>
        <v>0</v>
      </c>
      <c r="U654" s="245">
        <f>+IF(E654="Débitos",1,2)</f>
        <v>1</v>
      </c>
      <c r="V654" s="350" t="str">
        <f>+VLOOKUP(A654,bd_lista!$A$3:$E$590,5,FALSE)</f>
        <v>Gobiernos Autonomos Municipales</v>
      </c>
      <c r="W654" s="454" t="str">
        <f>+V654</f>
        <v>Gobiernos Autonomos Municipales</v>
      </c>
      <c r="X654" s="245">
        <f>+VLOOKUP(A654,[2]Sheet1!$A$13:$D$744,4,FALSE)</f>
        <v>0</v>
      </c>
      <c r="Y654" s="245" t="e">
        <f>+VLOOKUP(X654,bd_lista!$A$3:$C$590,3,FALSE)</f>
        <v>#N/A</v>
      </c>
      <c r="Z654" s="306">
        <f>+X654</f>
        <v>0</v>
      </c>
      <c r="AA654" s="307" t="e">
        <f>+Y654</f>
        <v>#N/A</v>
      </c>
    </row>
    <row r="655" spans="1:27" customFormat="1" ht="15" hidden="1" customHeight="1">
      <c r="A655" s="32">
        <v>1319</v>
      </c>
      <c r="B655" s="453"/>
      <c r="C655" s="250" t="str">
        <f>+VLOOKUP(A655,bd_lista!$A$3:$C$590,3,FALSE)</f>
        <v>Gobierno Autónomo Municipal Villa Gualberto Villarroel</v>
      </c>
      <c r="D655" s="457"/>
      <c r="E655" s="247" t="s">
        <v>1312</v>
      </c>
      <c r="F655" s="246">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6">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6">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6">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6">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6">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6">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6">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6">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6">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6">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6">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6">
        <f ca="1">+SUM(F655:Q655)</f>
        <v>0</v>
      </c>
      <c r="S655" s="253">
        <f ca="1">+R654+R655</f>
        <v>0</v>
      </c>
      <c r="T655" s="246">
        <f ca="1">+S655</f>
        <v>0</v>
      </c>
      <c r="U655" s="245">
        <f>+IF(E655="Débitos",1,2)</f>
        <v>2</v>
      </c>
      <c r="V655" s="350" t="str">
        <f>+VLOOKUP(A655,bd_lista!$A$3:$E$590,5,FALSE)</f>
        <v>Gobiernos Autonomos Municipales</v>
      </c>
      <c r="W655" s="455"/>
      <c r="X655" s="245">
        <f>+VLOOKUP(A655,[2]Sheet1!$A$13:$D$744,4,FALSE)</f>
        <v>0</v>
      </c>
      <c r="Y655" s="245" t="e">
        <f>+VLOOKUP(X655,bd_lista!$A$3:$C$590,3,FALSE)</f>
        <v>#N/A</v>
      </c>
      <c r="Z655" s="304"/>
      <c r="AA655" s="305"/>
    </row>
    <row r="656" spans="1:27" customFormat="1" ht="27" hidden="1" customHeight="1">
      <c r="A656" s="32">
        <v>1320</v>
      </c>
      <c r="B656" s="452">
        <f>+A656</f>
        <v>1320</v>
      </c>
      <c r="C656" s="250" t="str">
        <f>+VLOOKUP(A656,bd_lista!$A$3:$C$590,3,FALSE)</f>
        <v>Gobierno Autónomo Municipal de Tarata</v>
      </c>
      <c r="D656" s="456" t="str">
        <f>+C656</f>
        <v>Gobierno Autónomo Municipal de Tarata</v>
      </c>
      <c r="E656" s="245" t="s">
        <v>1311</v>
      </c>
      <c r="F656" s="246">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6">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6">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6">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6">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6">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6">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6">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6">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6">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6">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6">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6">
        <f ca="1">+SUM(F656:Q656)</f>
        <v>0</v>
      </c>
      <c r="S656" s="253"/>
      <c r="T656" s="246">
        <f ca="1">+T657</f>
        <v>0</v>
      </c>
      <c r="U656" s="245">
        <f>+IF(E656="Débitos",1,2)</f>
        <v>1</v>
      </c>
      <c r="V656" s="350" t="str">
        <f>+VLOOKUP(A656,bd_lista!$A$3:$E$590,5,FALSE)</f>
        <v>Gobiernos Autonomos Municipales</v>
      </c>
      <c r="W656" s="454" t="str">
        <f>+V656</f>
        <v>Gobiernos Autonomos Municipales</v>
      </c>
      <c r="X656" s="245">
        <f>+VLOOKUP(A656,[2]Sheet1!$A$13:$D$744,4,FALSE)</f>
        <v>0</v>
      </c>
      <c r="Y656" s="245" t="e">
        <f>+VLOOKUP(X656,bd_lista!$A$3:$C$590,3,FALSE)</f>
        <v>#N/A</v>
      </c>
      <c r="Z656" s="306">
        <f>+X656</f>
        <v>0</v>
      </c>
      <c r="AA656" s="307" t="e">
        <f>+Y656</f>
        <v>#N/A</v>
      </c>
    </row>
    <row r="657" spans="1:27" customFormat="1" ht="27" hidden="1" customHeight="1">
      <c r="A657" s="32">
        <v>1320</v>
      </c>
      <c r="B657" s="453"/>
      <c r="C657" s="250" t="str">
        <f>+VLOOKUP(A657,bd_lista!$A$3:$C$590,3,FALSE)</f>
        <v>Gobierno Autónomo Municipal de Tarata</v>
      </c>
      <c r="D657" s="457"/>
      <c r="E657" s="247" t="s">
        <v>1312</v>
      </c>
      <c r="F657" s="246">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6">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6">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6">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6">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6">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6">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6">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6">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6">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6">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6">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6">
        <f ca="1">+SUM(F657:Q657)</f>
        <v>0</v>
      </c>
      <c r="S657" s="253">
        <f ca="1">+R656+R657</f>
        <v>0</v>
      </c>
      <c r="T657" s="246">
        <f ca="1">+S657</f>
        <v>0</v>
      </c>
      <c r="U657" s="245">
        <f>+IF(E657="Débitos",1,2)</f>
        <v>2</v>
      </c>
      <c r="V657" s="350" t="str">
        <f>+VLOOKUP(A657,bd_lista!$A$3:$E$590,5,FALSE)</f>
        <v>Gobiernos Autonomos Municipales</v>
      </c>
      <c r="W657" s="455"/>
      <c r="X657" s="245">
        <f>+VLOOKUP(A657,[2]Sheet1!$A$13:$D$744,4,FALSE)</f>
        <v>0</v>
      </c>
      <c r="Y657" s="245" t="e">
        <f>+VLOOKUP(X657,bd_lista!$A$3:$C$590,3,FALSE)</f>
        <v>#N/A</v>
      </c>
      <c r="Z657" s="304"/>
      <c r="AA657" s="305"/>
    </row>
    <row r="658" spans="1:27" customFormat="1" ht="27" hidden="1" customHeight="1">
      <c r="A658" s="32">
        <v>1321</v>
      </c>
      <c r="B658" s="452">
        <f>+A658</f>
        <v>1321</v>
      </c>
      <c r="C658" s="250" t="str">
        <f>+VLOOKUP(A658,bd_lista!$A$3:$C$590,3,FALSE)</f>
        <v>Gobierno Autónomo Municipal de Anzaldo</v>
      </c>
      <c r="D658" s="456" t="str">
        <f>+C658</f>
        <v>Gobierno Autónomo Municipal de Anzaldo</v>
      </c>
      <c r="E658" s="245" t="s">
        <v>1311</v>
      </c>
      <c r="F658" s="246">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6">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6">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6">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6">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6">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6">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6">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6">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6">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6">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6">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6">
        <f ca="1">+SUM(F658:Q658)</f>
        <v>0</v>
      </c>
      <c r="S658" s="253"/>
      <c r="T658" s="246">
        <f ca="1">+T659</f>
        <v>0</v>
      </c>
      <c r="U658" s="245">
        <f>+IF(E658="Débitos",1,2)</f>
        <v>1</v>
      </c>
      <c r="V658" s="350" t="str">
        <f>+VLOOKUP(A658,bd_lista!$A$3:$E$590,5,FALSE)</f>
        <v>Gobiernos Autonomos Municipales</v>
      </c>
      <c r="W658" s="454" t="str">
        <f>+V658</f>
        <v>Gobiernos Autonomos Municipales</v>
      </c>
      <c r="X658" s="245">
        <f>+VLOOKUP(A658,[2]Sheet1!$A$13:$D$744,4,FALSE)</f>
        <v>0</v>
      </c>
      <c r="Y658" s="245" t="e">
        <f>+VLOOKUP(X658,bd_lista!$A$3:$C$590,3,FALSE)</f>
        <v>#N/A</v>
      </c>
      <c r="Z658" s="306">
        <f>+X658</f>
        <v>0</v>
      </c>
      <c r="AA658" s="307" t="e">
        <f>+Y658</f>
        <v>#N/A</v>
      </c>
    </row>
    <row r="659" spans="1:27" customFormat="1" ht="27" hidden="1" customHeight="1">
      <c r="A659" s="32">
        <v>1321</v>
      </c>
      <c r="B659" s="453"/>
      <c r="C659" s="250" t="str">
        <f>+VLOOKUP(A659,bd_lista!$A$3:$C$590,3,FALSE)</f>
        <v>Gobierno Autónomo Municipal de Anzaldo</v>
      </c>
      <c r="D659" s="457"/>
      <c r="E659" s="247" t="s">
        <v>1312</v>
      </c>
      <c r="F659" s="246">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6">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6">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6">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6">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6">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6">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6">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6">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6">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6">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6">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6">
        <f ca="1">+SUM(F659:Q659)</f>
        <v>0</v>
      </c>
      <c r="S659" s="253">
        <f ca="1">+R658+R659</f>
        <v>0</v>
      </c>
      <c r="T659" s="246">
        <f ca="1">+S659</f>
        <v>0</v>
      </c>
      <c r="U659" s="245">
        <f>+IF(E659="Débitos",1,2)</f>
        <v>2</v>
      </c>
      <c r="V659" s="350" t="str">
        <f>+VLOOKUP(A659,bd_lista!$A$3:$E$590,5,FALSE)</f>
        <v>Gobiernos Autonomos Municipales</v>
      </c>
      <c r="W659" s="455"/>
      <c r="X659" s="245">
        <f>+VLOOKUP(A659,[2]Sheet1!$A$13:$D$744,4,FALSE)</f>
        <v>0</v>
      </c>
      <c r="Y659" s="245" t="e">
        <f>+VLOOKUP(X659,bd_lista!$A$3:$C$590,3,FALSE)</f>
        <v>#N/A</v>
      </c>
      <c r="Z659" s="304"/>
      <c r="AA659" s="305"/>
    </row>
    <row r="660" spans="1:27" customFormat="1" ht="15" hidden="1" customHeight="1">
      <c r="A660" s="32">
        <v>1322</v>
      </c>
      <c r="B660" s="452">
        <f>+A660</f>
        <v>1322</v>
      </c>
      <c r="C660" s="250" t="str">
        <f>+VLOOKUP(A660,bd_lista!$A$3:$C$590,3,FALSE)</f>
        <v>Gobierno Autónomo Municipal de Arbieto</v>
      </c>
      <c r="D660" s="456" t="str">
        <f>+C660</f>
        <v>Gobierno Autónomo Municipal de Arbieto</v>
      </c>
      <c r="E660" s="245" t="s">
        <v>1311</v>
      </c>
      <c r="F660" s="246">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6">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6">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6">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6">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6">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6">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6">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6">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6">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6">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6">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6">
        <f ca="1">+SUM(F660:Q660)</f>
        <v>0</v>
      </c>
      <c r="S660" s="253"/>
      <c r="T660" s="246">
        <f ca="1">+T661</f>
        <v>0</v>
      </c>
      <c r="U660" s="245">
        <f>+IF(E660="Débitos",1,2)</f>
        <v>1</v>
      </c>
      <c r="V660" s="350" t="str">
        <f>+VLOOKUP(A660,bd_lista!$A$3:$E$590,5,FALSE)</f>
        <v>Gobiernos Autonomos Municipales</v>
      </c>
      <c r="W660" s="454" t="str">
        <f>+V660</f>
        <v>Gobiernos Autonomos Municipales</v>
      </c>
      <c r="X660" s="245">
        <f>+VLOOKUP(A660,[2]Sheet1!$A$13:$D$744,4,FALSE)</f>
        <v>0</v>
      </c>
      <c r="Y660" s="245" t="e">
        <f>+VLOOKUP(X660,bd_lista!$A$3:$C$590,3,FALSE)</f>
        <v>#N/A</v>
      </c>
      <c r="Z660" s="306">
        <f>+X660</f>
        <v>0</v>
      </c>
      <c r="AA660" s="307" t="e">
        <f>+Y660</f>
        <v>#N/A</v>
      </c>
    </row>
    <row r="661" spans="1:27" customFormat="1" ht="15" hidden="1" customHeight="1">
      <c r="A661" s="32">
        <v>1322</v>
      </c>
      <c r="B661" s="453"/>
      <c r="C661" s="250" t="str">
        <f>+VLOOKUP(A661,bd_lista!$A$3:$C$590,3,FALSE)</f>
        <v>Gobierno Autónomo Municipal de Arbieto</v>
      </c>
      <c r="D661" s="457"/>
      <c r="E661" s="247" t="s">
        <v>1312</v>
      </c>
      <c r="F661" s="246">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6">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6">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6">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6">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6">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6">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6">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6">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6">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6">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6">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6">
        <f ca="1">+SUM(F661:Q661)</f>
        <v>0</v>
      </c>
      <c r="S661" s="253">
        <f ca="1">+R660+R661</f>
        <v>0</v>
      </c>
      <c r="T661" s="246">
        <f ca="1">+S661</f>
        <v>0</v>
      </c>
      <c r="U661" s="245">
        <f>+IF(E661="Débitos",1,2)</f>
        <v>2</v>
      </c>
      <c r="V661" s="350" t="str">
        <f>+VLOOKUP(A661,bd_lista!$A$3:$E$590,5,FALSE)</f>
        <v>Gobiernos Autonomos Municipales</v>
      </c>
      <c r="W661" s="455"/>
      <c r="X661" s="245">
        <f>+VLOOKUP(A661,[2]Sheet1!$A$13:$D$744,4,FALSE)</f>
        <v>0</v>
      </c>
      <c r="Y661" s="245" t="e">
        <f>+VLOOKUP(X661,bd_lista!$A$3:$C$590,3,FALSE)</f>
        <v>#N/A</v>
      </c>
      <c r="Z661" s="304"/>
      <c r="AA661" s="305"/>
    </row>
    <row r="662" spans="1:27" customFormat="1" ht="15" hidden="1" customHeight="1">
      <c r="A662" s="32">
        <v>1323</v>
      </c>
      <c r="B662" s="452">
        <f>+A662</f>
        <v>1323</v>
      </c>
      <c r="C662" s="250" t="str">
        <f>+VLOOKUP(A662,bd_lista!$A$3:$C$590,3,FALSE)</f>
        <v>Gobierno Autónomo Municipal de Sacabamba</v>
      </c>
      <c r="D662" s="456" t="str">
        <f>+C662</f>
        <v>Gobierno Autónomo Municipal de Sacabamba</v>
      </c>
      <c r="E662" s="245" t="s">
        <v>1311</v>
      </c>
      <c r="F662" s="246">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6">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6">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6">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6">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6">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6">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6">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6">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6">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6">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6">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6">
        <f ca="1">+SUM(F662:Q662)</f>
        <v>0</v>
      </c>
      <c r="S662" s="253"/>
      <c r="T662" s="246">
        <f ca="1">+T663</f>
        <v>0</v>
      </c>
      <c r="U662" s="245">
        <f>+IF(E662="Débitos",1,2)</f>
        <v>1</v>
      </c>
      <c r="V662" s="350" t="str">
        <f>+VLOOKUP(A662,bd_lista!$A$3:$E$590,5,FALSE)</f>
        <v>Gobiernos Autonomos Municipales</v>
      </c>
      <c r="W662" s="454" t="str">
        <f>+V662</f>
        <v>Gobiernos Autonomos Municipales</v>
      </c>
      <c r="X662" s="245">
        <f>+VLOOKUP(A662,[2]Sheet1!$A$13:$D$744,4,FALSE)</f>
        <v>0</v>
      </c>
      <c r="Y662" s="245" t="e">
        <f>+VLOOKUP(X662,bd_lista!$A$3:$C$590,3,FALSE)</f>
        <v>#N/A</v>
      </c>
      <c r="Z662" s="306">
        <f>+X662</f>
        <v>0</v>
      </c>
      <c r="AA662" s="307" t="e">
        <f>+Y662</f>
        <v>#N/A</v>
      </c>
    </row>
    <row r="663" spans="1:27" customFormat="1" ht="15" hidden="1" customHeight="1">
      <c r="A663" s="32">
        <v>1323</v>
      </c>
      <c r="B663" s="453"/>
      <c r="C663" s="250" t="str">
        <f>+VLOOKUP(A663,bd_lista!$A$3:$C$590,3,FALSE)</f>
        <v>Gobierno Autónomo Municipal de Sacabamba</v>
      </c>
      <c r="D663" s="457"/>
      <c r="E663" s="247" t="s">
        <v>1312</v>
      </c>
      <c r="F663" s="246">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6">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6">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6">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6">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6">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6">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6">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6">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6">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6">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6">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6">
        <f ca="1">+SUM(F663:Q663)</f>
        <v>0</v>
      </c>
      <c r="S663" s="253">
        <f ca="1">+R662+R663</f>
        <v>0</v>
      </c>
      <c r="T663" s="246">
        <f ca="1">+S663</f>
        <v>0</v>
      </c>
      <c r="U663" s="245">
        <f>+IF(E663="Débitos",1,2)</f>
        <v>2</v>
      </c>
      <c r="V663" s="350" t="str">
        <f>+VLOOKUP(A663,bd_lista!$A$3:$E$590,5,FALSE)</f>
        <v>Gobiernos Autonomos Municipales</v>
      </c>
      <c r="W663" s="455"/>
      <c r="X663" s="245">
        <f>+VLOOKUP(A663,[2]Sheet1!$A$13:$D$744,4,FALSE)</f>
        <v>0</v>
      </c>
      <c r="Y663" s="245" t="e">
        <f>+VLOOKUP(X663,bd_lista!$A$3:$C$590,3,FALSE)</f>
        <v>#N/A</v>
      </c>
      <c r="Z663" s="304"/>
      <c r="AA663" s="305"/>
    </row>
    <row r="664" spans="1:27" customFormat="1" ht="27" hidden="1" customHeight="1">
      <c r="A664" s="32">
        <v>1324</v>
      </c>
      <c r="B664" s="452">
        <f>+A664</f>
        <v>1324</v>
      </c>
      <c r="C664" s="250" t="str">
        <f>+VLOOKUP(A664,bd_lista!$A$3:$C$590,3,FALSE)</f>
        <v>Gobierno Autónomo Municipal de Cliza</v>
      </c>
      <c r="D664" s="456" t="str">
        <f>+C664</f>
        <v>Gobierno Autónomo Municipal de Cliza</v>
      </c>
      <c r="E664" s="245" t="s">
        <v>1311</v>
      </c>
      <c r="F664" s="246">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6">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6">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6">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6">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6">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6">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6">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6">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6">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6">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6">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6">
        <f ca="1">+SUM(F664:Q664)</f>
        <v>0</v>
      </c>
      <c r="S664" s="253"/>
      <c r="T664" s="246">
        <f ca="1">+T665</f>
        <v>0</v>
      </c>
      <c r="U664" s="245">
        <f>+IF(E664="Débitos",1,2)</f>
        <v>1</v>
      </c>
      <c r="V664" s="350" t="str">
        <f>+VLOOKUP(A664,bd_lista!$A$3:$E$590,5,FALSE)</f>
        <v>Gobiernos Autonomos Municipales</v>
      </c>
      <c r="W664" s="454" t="str">
        <f>+V664</f>
        <v>Gobiernos Autonomos Municipales</v>
      </c>
      <c r="X664" s="245">
        <f>+VLOOKUP(A664,[2]Sheet1!$A$13:$D$744,4,FALSE)</f>
        <v>0</v>
      </c>
      <c r="Y664" s="245" t="e">
        <f>+VLOOKUP(X664,bd_lista!$A$3:$C$590,3,FALSE)</f>
        <v>#N/A</v>
      </c>
      <c r="Z664" s="306">
        <f>+X664</f>
        <v>0</v>
      </c>
      <c r="AA664" s="307" t="e">
        <f>+Y664</f>
        <v>#N/A</v>
      </c>
    </row>
    <row r="665" spans="1:27" customFormat="1" ht="27" hidden="1" customHeight="1">
      <c r="A665" s="32">
        <v>1324</v>
      </c>
      <c r="B665" s="453"/>
      <c r="C665" s="250" t="str">
        <f>+VLOOKUP(A665,bd_lista!$A$3:$C$590,3,FALSE)</f>
        <v>Gobierno Autónomo Municipal de Cliza</v>
      </c>
      <c r="D665" s="457"/>
      <c r="E665" s="247" t="s">
        <v>1312</v>
      </c>
      <c r="F665" s="246">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6">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6">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6">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6">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6">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6">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6">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6">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6">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6">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6">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6">
        <f ca="1">+SUM(F665:Q665)</f>
        <v>0</v>
      </c>
      <c r="S665" s="253">
        <f ca="1">+R664+R665</f>
        <v>0</v>
      </c>
      <c r="T665" s="246">
        <f ca="1">+S665</f>
        <v>0</v>
      </c>
      <c r="U665" s="245">
        <f>+IF(E665="Débitos",1,2)</f>
        <v>2</v>
      </c>
      <c r="V665" s="350" t="str">
        <f>+VLOOKUP(A665,bd_lista!$A$3:$E$590,5,FALSE)</f>
        <v>Gobiernos Autonomos Municipales</v>
      </c>
      <c r="W665" s="455"/>
      <c r="X665" s="245">
        <f>+VLOOKUP(A665,[2]Sheet1!$A$13:$D$744,4,FALSE)</f>
        <v>0</v>
      </c>
      <c r="Y665" s="245" t="e">
        <f>+VLOOKUP(X665,bd_lista!$A$3:$C$590,3,FALSE)</f>
        <v>#N/A</v>
      </c>
      <c r="Z665" s="304"/>
      <c r="AA665" s="305"/>
    </row>
    <row r="666" spans="1:27" customFormat="1" ht="15" hidden="1" customHeight="1">
      <c r="A666" s="32">
        <v>1325</v>
      </c>
      <c r="B666" s="452">
        <f>+A666</f>
        <v>1325</v>
      </c>
      <c r="C666" s="250" t="str">
        <f>+VLOOKUP(A666,bd_lista!$A$3:$C$590,3,FALSE)</f>
        <v>Gobierno Autónomo Municipal de Toco</v>
      </c>
      <c r="D666" s="456" t="str">
        <f>+C666</f>
        <v>Gobierno Autónomo Municipal de Toco</v>
      </c>
      <c r="E666" s="245" t="s">
        <v>1311</v>
      </c>
      <c r="F666" s="246">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6">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6">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6">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6">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6">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6">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6">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6">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6">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6">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6">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6">
        <f ca="1">+SUM(F666:Q666)</f>
        <v>0</v>
      </c>
      <c r="S666" s="253"/>
      <c r="T666" s="246">
        <f ca="1">+T667</f>
        <v>0</v>
      </c>
      <c r="U666" s="245">
        <f>+IF(E666="Débitos",1,2)</f>
        <v>1</v>
      </c>
      <c r="V666" s="350" t="str">
        <f>+VLOOKUP(A666,bd_lista!$A$3:$E$590,5,FALSE)</f>
        <v>Gobiernos Autonomos Municipales</v>
      </c>
      <c r="W666" s="454" t="str">
        <f>+V666</f>
        <v>Gobiernos Autonomos Municipales</v>
      </c>
      <c r="X666" s="245">
        <f>+VLOOKUP(A666,[2]Sheet1!$A$13:$D$744,4,FALSE)</f>
        <v>0</v>
      </c>
      <c r="Y666" s="245" t="e">
        <f>+VLOOKUP(X666,bd_lista!$A$3:$C$590,3,FALSE)</f>
        <v>#N/A</v>
      </c>
      <c r="Z666" s="306">
        <f>+X666</f>
        <v>0</v>
      </c>
      <c r="AA666" s="307" t="e">
        <f>+Y666</f>
        <v>#N/A</v>
      </c>
    </row>
    <row r="667" spans="1:27" customFormat="1" ht="15" hidden="1" customHeight="1">
      <c r="A667" s="32">
        <v>1325</v>
      </c>
      <c r="B667" s="453"/>
      <c r="C667" s="250" t="str">
        <f>+VLOOKUP(A667,bd_lista!$A$3:$C$590,3,FALSE)</f>
        <v>Gobierno Autónomo Municipal de Toco</v>
      </c>
      <c r="D667" s="457"/>
      <c r="E667" s="247" t="s">
        <v>1312</v>
      </c>
      <c r="F667" s="246">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6">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6">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6">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6">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6">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6">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6">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6">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6">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6">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6">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6">
        <f ca="1">+SUM(F667:Q667)</f>
        <v>0</v>
      </c>
      <c r="S667" s="253">
        <f ca="1">+R666+R667</f>
        <v>0</v>
      </c>
      <c r="T667" s="246">
        <f ca="1">+S667</f>
        <v>0</v>
      </c>
      <c r="U667" s="245">
        <f>+IF(E667="Débitos",1,2)</f>
        <v>2</v>
      </c>
      <c r="V667" s="350" t="str">
        <f>+VLOOKUP(A667,bd_lista!$A$3:$E$590,5,FALSE)</f>
        <v>Gobiernos Autonomos Municipales</v>
      </c>
      <c r="W667" s="455"/>
      <c r="X667" s="245">
        <f>+VLOOKUP(A667,[2]Sheet1!$A$13:$D$744,4,FALSE)</f>
        <v>0</v>
      </c>
      <c r="Y667" s="245" t="e">
        <f>+VLOOKUP(X667,bd_lista!$A$3:$C$590,3,FALSE)</f>
        <v>#N/A</v>
      </c>
      <c r="Z667" s="304"/>
      <c r="AA667" s="305"/>
    </row>
    <row r="668" spans="1:27" customFormat="1" ht="15" hidden="1" customHeight="1">
      <c r="A668" s="32">
        <v>1326</v>
      </c>
      <c r="B668" s="452">
        <f>+A668</f>
        <v>1326</v>
      </c>
      <c r="C668" s="250" t="str">
        <f>+VLOOKUP(A668,bd_lista!$A$3:$C$590,3,FALSE)</f>
        <v>Gobierno Autónomo Municipal de Tolata</v>
      </c>
      <c r="D668" s="456" t="str">
        <f>+C668</f>
        <v>Gobierno Autónomo Municipal de Tolata</v>
      </c>
      <c r="E668" s="245" t="s">
        <v>1311</v>
      </c>
      <c r="F668" s="246">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6">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6">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6">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6">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6">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6">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6">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6">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6">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6">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6">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6">
        <f ca="1">+SUM(F668:Q668)</f>
        <v>0</v>
      </c>
      <c r="S668" s="253"/>
      <c r="T668" s="246">
        <f ca="1">+T669</f>
        <v>0</v>
      </c>
      <c r="U668" s="245">
        <f>+IF(E668="Débitos",1,2)</f>
        <v>1</v>
      </c>
      <c r="V668" s="350" t="str">
        <f>+VLOOKUP(A668,bd_lista!$A$3:$E$590,5,FALSE)</f>
        <v>Gobiernos Autonomos Municipales</v>
      </c>
      <c r="W668" s="454" t="str">
        <f>+V668</f>
        <v>Gobiernos Autonomos Municipales</v>
      </c>
      <c r="X668" s="245">
        <f>+VLOOKUP(A668,[2]Sheet1!$A$13:$D$744,4,FALSE)</f>
        <v>0</v>
      </c>
      <c r="Y668" s="245" t="e">
        <f>+VLOOKUP(X668,bd_lista!$A$3:$C$590,3,FALSE)</f>
        <v>#N/A</v>
      </c>
      <c r="Z668" s="306">
        <f>+X668</f>
        <v>0</v>
      </c>
      <c r="AA668" s="307" t="e">
        <f>+Y668</f>
        <v>#N/A</v>
      </c>
    </row>
    <row r="669" spans="1:27" customFormat="1" ht="15" hidden="1" customHeight="1">
      <c r="A669" s="32">
        <v>1326</v>
      </c>
      <c r="B669" s="453"/>
      <c r="C669" s="250" t="str">
        <f>+VLOOKUP(A669,bd_lista!$A$3:$C$590,3,FALSE)</f>
        <v>Gobierno Autónomo Municipal de Tolata</v>
      </c>
      <c r="D669" s="457"/>
      <c r="E669" s="247" t="s">
        <v>1312</v>
      </c>
      <c r="F669" s="246">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6">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6">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6">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6">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6">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6">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6">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6">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6">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6">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6">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6">
        <f ca="1">+SUM(F669:Q669)</f>
        <v>0</v>
      </c>
      <c r="S669" s="253">
        <f ca="1">+R668+R669</f>
        <v>0</v>
      </c>
      <c r="T669" s="246">
        <f ca="1">+S669</f>
        <v>0</v>
      </c>
      <c r="U669" s="245">
        <f>+IF(E669="Débitos",1,2)</f>
        <v>2</v>
      </c>
      <c r="V669" s="350" t="str">
        <f>+VLOOKUP(A669,bd_lista!$A$3:$E$590,5,FALSE)</f>
        <v>Gobiernos Autonomos Municipales</v>
      </c>
      <c r="W669" s="455"/>
      <c r="X669" s="245">
        <f>+VLOOKUP(A669,[2]Sheet1!$A$13:$D$744,4,FALSE)</f>
        <v>0</v>
      </c>
      <c r="Y669" s="245" t="e">
        <f>+VLOOKUP(X669,bd_lista!$A$3:$C$590,3,FALSE)</f>
        <v>#N/A</v>
      </c>
      <c r="Z669" s="304"/>
      <c r="AA669" s="305"/>
    </row>
    <row r="670" spans="1:27" customFormat="1" ht="15" hidden="1" customHeight="1">
      <c r="A670" s="32">
        <v>1327</v>
      </c>
      <c r="B670" s="452">
        <f>+A670</f>
        <v>1327</v>
      </c>
      <c r="C670" s="250" t="str">
        <f>+VLOOKUP(A670,bd_lista!$A$3:$C$590,3,FALSE)</f>
        <v>Gobierno Autónomo Municipal de Capinota</v>
      </c>
      <c r="D670" s="456" t="str">
        <f>+C670</f>
        <v>Gobierno Autónomo Municipal de Capinota</v>
      </c>
      <c r="E670" s="245" t="s">
        <v>1311</v>
      </c>
      <c r="F670" s="246">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6">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6">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6">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6">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6">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6">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6">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6">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6">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6">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6">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6">
        <f ca="1">+SUM(F670:Q670)</f>
        <v>0</v>
      </c>
      <c r="S670" s="253"/>
      <c r="T670" s="246">
        <f ca="1">+T671</f>
        <v>0</v>
      </c>
      <c r="U670" s="245">
        <f>+IF(E670="Débitos",1,2)</f>
        <v>1</v>
      </c>
      <c r="V670" s="350" t="str">
        <f>+VLOOKUP(A670,bd_lista!$A$3:$E$590,5,FALSE)</f>
        <v>Gobiernos Autonomos Municipales</v>
      </c>
      <c r="W670" s="454" t="str">
        <f>+V670</f>
        <v>Gobiernos Autonomos Municipales</v>
      </c>
      <c r="X670" s="245">
        <f>+VLOOKUP(A670,[2]Sheet1!$A$13:$D$744,4,FALSE)</f>
        <v>0</v>
      </c>
      <c r="Y670" s="245" t="e">
        <f>+VLOOKUP(X670,bd_lista!$A$3:$C$590,3,FALSE)</f>
        <v>#N/A</v>
      </c>
      <c r="Z670" s="306">
        <f>+X670</f>
        <v>0</v>
      </c>
      <c r="AA670" s="307" t="e">
        <f>+Y670</f>
        <v>#N/A</v>
      </c>
    </row>
    <row r="671" spans="1:27" customFormat="1" ht="15" hidden="1" customHeight="1">
      <c r="A671" s="32">
        <v>1327</v>
      </c>
      <c r="B671" s="453"/>
      <c r="C671" s="250" t="str">
        <f>+VLOOKUP(A671,bd_lista!$A$3:$C$590,3,FALSE)</f>
        <v>Gobierno Autónomo Municipal de Capinota</v>
      </c>
      <c r="D671" s="457"/>
      <c r="E671" s="247" t="s">
        <v>1312</v>
      </c>
      <c r="F671" s="246">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6">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6">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6">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6">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6">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6">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6">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6">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6">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6">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6">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6">
        <f ca="1">+SUM(F671:Q671)</f>
        <v>0</v>
      </c>
      <c r="S671" s="253">
        <f ca="1">+R670+R671</f>
        <v>0</v>
      </c>
      <c r="T671" s="246">
        <f ca="1">+S671</f>
        <v>0</v>
      </c>
      <c r="U671" s="245">
        <f>+IF(E671="Débitos",1,2)</f>
        <v>2</v>
      </c>
      <c r="V671" s="350" t="str">
        <f>+VLOOKUP(A671,bd_lista!$A$3:$E$590,5,FALSE)</f>
        <v>Gobiernos Autonomos Municipales</v>
      </c>
      <c r="W671" s="455"/>
      <c r="X671" s="245">
        <f>+VLOOKUP(A671,[2]Sheet1!$A$13:$D$744,4,FALSE)</f>
        <v>0</v>
      </c>
      <c r="Y671" s="245" t="e">
        <f>+VLOOKUP(X671,bd_lista!$A$3:$C$590,3,FALSE)</f>
        <v>#N/A</v>
      </c>
      <c r="Z671" s="304"/>
      <c r="AA671" s="305"/>
    </row>
    <row r="672" spans="1:27" customFormat="1" ht="15" hidden="1" customHeight="1">
      <c r="A672" s="32">
        <v>1328</v>
      </c>
      <c r="B672" s="452">
        <f>+A672</f>
        <v>1328</v>
      </c>
      <c r="C672" s="250" t="str">
        <f>+VLOOKUP(A672,bd_lista!$A$3:$C$590,3,FALSE)</f>
        <v>Gobierno Autónomo Municipal de Santivañez</v>
      </c>
      <c r="D672" s="456" t="str">
        <f>+C672</f>
        <v>Gobierno Autónomo Municipal de Santivañez</v>
      </c>
      <c r="E672" s="245" t="s">
        <v>1311</v>
      </c>
      <c r="F672" s="246">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6">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6">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6">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6">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6">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6">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6">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6">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6">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6">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6">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6">
        <f ca="1">+SUM(F672:Q672)</f>
        <v>0</v>
      </c>
      <c r="S672" s="253"/>
      <c r="T672" s="246">
        <f ca="1">+T673</f>
        <v>0</v>
      </c>
      <c r="U672" s="245">
        <f>+IF(E672="Débitos",1,2)</f>
        <v>1</v>
      </c>
      <c r="V672" s="350" t="str">
        <f>+VLOOKUP(A672,bd_lista!$A$3:$E$590,5,FALSE)</f>
        <v>Gobiernos Autonomos Municipales</v>
      </c>
      <c r="W672" s="454" t="str">
        <f>+V672</f>
        <v>Gobiernos Autonomos Municipales</v>
      </c>
      <c r="X672" s="245">
        <f>+VLOOKUP(A672,[2]Sheet1!$A$13:$D$744,4,FALSE)</f>
        <v>0</v>
      </c>
      <c r="Y672" s="245" t="e">
        <f>+VLOOKUP(X672,bd_lista!$A$3:$C$590,3,FALSE)</f>
        <v>#N/A</v>
      </c>
      <c r="Z672" s="306">
        <f>+X672</f>
        <v>0</v>
      </c>
      <c r="AA672" s="307" t="e">
        <f>+Y672</f>
        <v>#N/A</v>
      </c>
    </row>
    <row r="673" spans="1:27" customFormat="1" ht="15" hidden="1" customHeight="1">
      <c r="A673" s="32">
        <v>1328</v>
      </c>
      <c r="B673" s="453"/>
      <c r="C673" s="250" t="str">
        <f>+VLOOKUP(A673,bd_lista!$A$3:$C$590,3,FALSE)</f>
        <v>Gobierno Autónomo Municipal de Santivañez</v>
      </c>
      <c r="D673" s="457"/>
      <c r="E673" s="247" t="s">
        <v>1312</v>
      </c>
      <c r="F673" s="246">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6">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6">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6">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6">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6">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6">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6">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6">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6">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6">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6">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6">
        <f ca="1">+SUM(F673:Q673)</f>
        <v>0</v>
      </c>
      <c r="S673" s="253">
        <f ca="1">+R672+R673</f>
        <v>0</v>
      </c>
      <c r="T673" s="246">
        <f ca="1">+S673</f>
        <v>0</v>
      </c>
      <c r="U673" s="245">
        <f>+IF(E673="Débitos",1,2)</f>
        <v>2</v>
      </c>
      <c r="V673" s="350" t="str">
        <f>+VLOOKUP(A673,bd_lista!$A$3:$E$590,5,FALSE)</f>
        <v>Gobiernos Autonomos Municipales</v>
      </c>
      <c r="W673" s="455"/>
      <c r="X673" s="245">
        <f>+VLOOKUP(A673,[2]Sheet1!$A$13:$D$744,4,FALSE)</f>
        <v>0</v>
      </c>
      <c r="Y673" s="245" t="e">
        <f>+VLOOKUP(X673,bd_lista!$A$3:$C$590,3,FALSE)</f>
        <v>#N/A</v>
      </c>
      <c r="Z673" s="304"/>
      <c r="AA673" s="305"/>
    </row>
    <row r="674" spans="1:27" customFormat="1" ht="15" hidden="1" customHeight="1">
      <c r="A674" s="32">
        <v>1329</v>
      </c>
      <c r="B674" s="452">
        <f>+A674</f>
        <v>1329</v>
      </c>
      <c r="C674" s="250" t="str">
        <f>+VLOOKUP(A674,bd_lista!$A$3:$C$590,3,FALSE)</f>
        <v>Gobierno Autónomo Municipal de Sicaya</v>
      </c>
      <c r="D674" s="456" t="str">
        <f>+C674</f>
        <v>Gobierno Autónomo Municipal de Sicaya</v>
      </c>
      <c r="E674" s="245" t="s">
        <v>1311</v>
      </c>
      <c r="F674" s="246">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6">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6">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6">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6">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6">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6">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6">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6">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6">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6">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6">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6">
        <f ca="1">+SUM(F674:Q674)</f>
        <v>0</v>
      </c>
      <c r="S674" s="253"/>
      <c r="T674" s="246">
        <f ca="1">+T675</f>
        <v>0</v>
      </c>
      <c r="U674" s="245">
        <f>+IF(E674="Débitos",1,2)</f>
        <v>1</v>
      </c>
      <c r="V674" s="350" t="str">
        <f>+VLOOKUP(A674,bd_lista!$A$3:$E$590,5,FALSE)</f>
        <v>Gobiernos Autonomos Municipales</v>
      </c>
      <c r="W674" s="454" t="str">
        <f>+V674</f>
        <v>Gobiernos Autonomos Municipales</v>
      </c>
      <c r="X674" s="245">
        <f>+VLOOKUP(A674,[2]Sheet1!$A$13:$D$744,4,FALSE)</f>
        <v>0</v>
      </c>
      <c r="Y674" s="245" t="e">
        <f>+VLOOKUP(X674,bd_lista!$A$3:$C$590,3,FALSE)</f>
        <v>#N/A</v>
      </c>
      <c r="Z674" s="306">
        <f>+X674</f>
        <v>0</v>
      </c>
      <c r="AA674" s="307" t="e">
        <f>+Y674</f>
        <v>#N/A</v>
      </c>
    </row>
    <row r="675" spans="1:27" customFormat="1" ht="15" hidden="1" customHeight="1">
      <c r="A675" s="32">
        <v>1329</v>
      </c>
      <c r="B675" s="453"/>
      <c r="C675" s="250" t="str">
        <f>+VLOOKUP(A675,bd_lista!$A$3:$C$590,3,FALSE)</f>
        <v>Gobierno Autónomo Municipal de Sicaya</v>
      </c>
      <c r="D675" s="457"/>
      <c r="E675" s="247" t="s">
        <v>1312</v>
      </c>
      <c r="F675" s="246">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6">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6">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6">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6">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6">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6">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6">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6">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6">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6">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6">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6">
        <f ca="1">+SUM(F675:Q675)</f>
        <v>0</v>
      </c>
      <c r="S675" s="253">
        <f ca="1">+R674+R675</f>
        <v>0</v>
      </c>
      <c r="T675" s="246">
        <f ca="1">+S675</f>
        <v>0</v>
      </c>
      <c r="U675" s="245">
        <f>+IF(E675="Débitos",1,2)</f>
        <v>2</v>
      </c>
      <c r="V675" s="350" t="str">
        <f>+VLOOKUP(A675,bd_lista!$A$3:$E$590,5,FALSE)</f>
        <v>Gobiernos Autonomos Municipales</v>
      </c>
      <c r="W675" s="455"/>
      <c r="X675" s="245">
        <f>+VLOOKUP(A675,[2]Sheet1!$A$13:$D$744,4,FALSE)</f>
        <v>0</v>
      </c>
      <c r="Y675" s="245" t="e">
        <f>+VLOOKUP(X675,bd_lista!$A$3:$C$590,3,FALSE)</f>
        <v>#N/A</v>
      </c>
      <c r="Z675" s="304"/>
      <c r="AA675" s="305"/>
    </row>
    <row r="676" spans="1:27" customFormat="1" ht="15" hidden="1" customHeight="1">
      <c r="A676" s="32">
        <v>1330</v>
      </c>
      <c r="B676" s="452">
        <f>+A676</f>
        <v>1330</v>
      </c>
      <c r="C676" s="250" t="str">
        <f>+VLOOKUP(A676,bd_lista!$A$3:$C$590,3,FALSE)</f>
        <v>Gobierno Autónomo Municipal de Tapacari</v>
      </c>
      <c r="D676" s="456" t="str">
        <f>+C676</f>
        <v>Gobierno Autónomo Municipal de Tapacari</v>
      </c>
      <c r="E676" s="245" t="s">
        <v>1311</v>
      </c>
      <c r="F676" s="246">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6">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6">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6">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6">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6">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6">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6">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6">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6">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6">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6">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6">
        <f ca="1">+SUM(F676:Q676)</f>
        <v>0</v>
      </c>
      <c r="S676" s="253"/>
      <c r="T676" s="246">
        <f ca="1">+T677</f>
        <v>0</v>
      </c>
      <c r="U676" s="245">
        <f>+IF(E676="Débitos",1,2)</f>
        <v>1</v>
      </c>
      <c r="V676" s="350" t="str">
        <f>+VLOOKUP(A676,bd_lista!$A$3:$E$590,5,FALSE)</f>
        <v>Gobiernos Autonomos Municipales</v>
      </c>
      <c r="W676" s="454" t="str">
        <f>+V676</f>
        <v>Gobiernos Autonomos Municipales</v>
      </c>
      <c r="X676" s="245">
        <f>+VLOOKUP(A676,[2]Sheet1!$A$13:$D$744,4,FALSE)</f>
        <v>0</v>
      </c>
      <c r="Y676" s="245" t="e">
        <f>+VLOOKUP(X676,bd_lista!$A$3:$C$590,3,FALSE)</f>
        <v>#N/A</v>
      </c>
      <c r="Z676" s="306">
        <f>+X676</f>
        <v>0</v>
      </c>
      <c r="AA676" s="307" t="e">
        <f>+Y676</f>
        <v>#N/A</v>
      </c>
    </row>
    <row r="677" spans="1:27" customFormat="1" ht="15" hidden="1" customHeight="1">
      <c r="A677" s="32">
        <v>1330</v>
      </c>
      <c r="B677" s="453"/>
      <c r="C677" s="250" t="str">
        <f>+VLOOKUP(A677,bd_lista!$A$3:$C$590,3,FALSE)</f>
        <v>Gobierno Autónomo Municipal de Tapacari</v>
      </c>
      <c r="D677" s="457"/>
      <c r="E677" s="247" t="s">
        <v>1312</v>
      </c>
      <c r="F677" s="246">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6">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6">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6">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6">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6">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6">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6">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6">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6">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6">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6">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6">
        <f ca="1">+SUM(F677:Q677)</f>
        <v>0</v>
      </c>
      <c r="S677" s="253">
        <f ca="1">+R676+R677</f>
        <v>0</v>
      </c>
      <c r="T677" s="246">
        <f ca="1">+S677</f>
        <v>0</v>
      </c>
      <c r="U677" s="245">
        <f>+IF(E677="Débitos",1,2)</f>
        <v>2</v>
      </c>
      <c r="V677" s="350" t="str">
        <f>+VLOOKUP(A677,bd_lista!$A$3:$E$590,5,FALSE)</f>
        <v>Gobiernos Autonomos Municipales</v>
      </c>
      <c r="W677" s="455"/>
      <c r="X677" s="245">
        <f>+VLOOKUP(A677,[2]Sheet1!$A$13:$D$744,4,FALSE)</f>
        <v>0</v>
      </c>
      <c r="Y677" s="245" t="e">
        <f>+VLOOKUP(X677,bd_lista!$A$3:$C$590,3,FALSE)</f>
        <v>#N/A</v>
      </c>
      <c r="Z677" s="304"/>
      <c r="AA677" s="305"/>
    </row>
    <row r="678" spans="1:27" customFormat="1" ht="15" hidden="1" customHeight="1">
      <c r="A678" s="32">
        <v>1331</v>
      </c>
      <c r="B678" s="452">
        <f>+A678</f>
        <v>1331</v>
      </c>
      <c r="C678" s="250" t="str">
        <f>+VLOOKUP(A678,bd_lista!$A$3:$C$590,3,FALSE)</f>
        <v>Gobierno Autónomo Municipal de Totora</v>
      </c>
      <c r="D678" s="456" t="str">
        <f>+C678</f>
        <v>Gobierno Autónomo Municipal de Totora</v>
      </c>
      <c r="E678" s="245" t="s">
        <v>1311</v>
      </c>
      <c r="F678" s="246">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6">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6">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6">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6">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6">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6">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6">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6">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6">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6">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6">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6">
        <f ca="1">+SUM(F678:Q678)</f>
        <v>0</v>
      </c>
      <c r="S678" s="253"/>
      <c r="T678" s="246">
        <f ca="1">+T679</f>
        <v>0</v>
      </c>
      <c r="U678" s="245">
        <f>+IF(E678="Débitos",1,2)</f>
        <v>1</v>
      </c>
      <c r="V678" s="350" t="str">
        <f>+VLOOKUP(A678,bd_lista!$A$3:$E$590,5,FALSE)</f>
        <v>Gobiernos Autonomos Municipales</v>
      </c>
      <c r="W678" s="454" t="str">
        <f>+V678</f>
        <v>Gobiernos Autonomos Municipales</v>
      </c>
      <c r="X678" s="245">
        <f>+VLOOKUP(A678,[2]Sheet1!$A$13:$D$744,4,FALSE)</f>
        <v>0</v>
      </c>
      <c r="Y678" s="245" t="e">
        <f>+VLOOKUP(X678,bd_lista!$A$3:$C$590,3,FALSE)</f>
        <v>#N/A</v>
      </c>
      <c r="Z678" s="306">
        <f>+X678</f>
        <v>0</v>
      </c>
      <c r="AA678" s="307" t="e">
        <f>+Y678</f>
        <v>#N/A</v>
      </c>
    </row>
    <row r="679" spans="1:27" customFormat="1" ht="15" hidden="1" customHeight="1">
      <c r="A679" s="32">
        <v>1331</v>
      </c>
      <c r="B679" s="453"/>
      <c r="C679" s="250" t="str">
        <f>+VLOOKUP(A679,bd_lista!$A$3:$C$590,3,FALSE)</f>
        <v>Gobierno Autónomo Municipal de Totora</v>
      </c>
      <c r="D679" s="457"/>
      <c r="E679" s="247" t="s">
        <v>1312</v>
      </c>
      <c r="F679" s="246">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6">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6">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6">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6">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6">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6">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6">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6">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6">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6">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6">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6">
        <f ca="1">+SUM(F679:Q679)</f>
        <v>0</v>
      </c>
      <c r="S679" s="253">
        <f ca="1">+R678+R679</f>
        <v>0</v>
      </c>
      <c r="T679" s="246">
        <f ca="1">+S679</f>
        <v>0</v>
      </c>
      <c r="U679" s="245">
        <f>+IF(E679="Débitos",1,2)</f>
        <v>2</v>
      </c>
      <c r="V679" s="350" t="str">
        <f>+VLOOKUP(A679,bd_lista!$A$3:$E$590,5,FALSE)</f>
        <v>Gobiernos Autonomos Municipales</v>
      </c>
      <c r="W679" s="455"/>
      <c r="X679" s="245">
        <f>+VLOOKUP(A679,[2]Sheet1!$A$13:$D$744,4,FALSE)</f>
        <v>0</v>
      </c>
      <c r="Y679" s="245" t="e">
        <f>+VLOOKUP(X679,bd_lista!$A$3:$C$590,3,FALSE)</f>
        <v>#N/A</v>
      </c>
      <c r="Z679" s="304"/>
      <c r="AA679" s="305"/>
    </row>
    <row r="680" spans="1:27" customFormat="1" ht="15" hidden="1" customHeight="1">
      <c r="A680" s="32">
        <v>1332</v>
      </c>
      <c r="B680" s="452">
        <f>+A680</f>
        <v>1332</v>
      </c>
      <c r="C680" s="250" t="str">
        <f>+VLOOKUP(A680,bd_lista!$A$3:$C$590,3,FALSE)</f>
        <v>Gobierno Autónomo Municipal de Pojo</v>
      </c>
      <c r="D680" s="456" t="str">
        <f>+C680</f>
        <v>Gobierno Autónomo Municipal de Pojo</v>
      </c>
      <c r="E680" s="245" t="s">
        <v>1311</v>
      </c>
      <c r="F680" s="246">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6">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6">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6">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6">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6">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6">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6">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6">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6">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6">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6">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6">
        <f ca="1">+SUM(F680:Q680)</f>
        <v>0</v>
      </c>
      <c r="S680" s="253"/>
      <c r="T680" s="246">
        <f ca="1">+T681</f>
        <v>0</v>
      </c>
      <c r="U680" s="245">
        <f>+IF(E680="Débitos",1,2)</f>
        <v>1</v>
      </c>
      <c r="V680" s="350" t="str">
        <f>+VLOOKUP(A680,bd_lista!$A$3:$E$590,5,FALSE)</f>
        <v>Gobiernos Autonomos Municipales</v>
      </c>
      <c r="W680" s="454" t="str">
        <f>+V680</f>
        <v>Gobiernos Autonomos Municipales</v>
      </c>
      <c r="X680" s="245">
        <f>+VLOOKUP(A680,[2]Sheet1!$A$13:$D$744,4,FALSE)</f>
        <v>0</v>
      </c>
      <c r="Y680" s="245" t="e">
        <f>+VLOOKUP(X680,bd_lista!$A$3:$C$590,3,FALSE)</f>
        <v>#N/A</v>
      </c>
      <c r="Z680" s="306">
        <f>+X680</f>
        <v>0</v>
      </c>
      <c r="AA680" s="307" t="e">
        <f>+Y680</f>
        <v>#N/A</v>
      </c>
    </row>
    <row r="681" spans="1:27" customFormat="1" ht="15" hidden="1" customHeight="1">
      <c r="A681" s="32">
        <v>1332</v>
      </c>
      <c r="B681" s="453"/>
      <c r="C681" s="250" t="str">
        <f>+VLOOKUP(A681,bd_lista!$A$3:$C$590,3,FALSE)</f>
        <v>Gobierno Autónomo Municipal de Pojo</v>
      </c>
      <c r="D681" s="457"/>
      <c r="E681" s="247" t="s">
        <v>1312</v>
      </c>
      <c r="F681" s="246">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6">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6">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6">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6">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6">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6">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6">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6">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6">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6">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6">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6">
        <f ca="1">+SUM(F681:Q681)</f>
        <v>0</v>
      </c>
      <c r="S681" s="253">
        <f ca="1">+R680+R681</f>
        <v>0</v>
      </c>
      <c r="T681" s="246">
        <f ca="1">+S681</f>
        <v>0</v>
      </c>
      <c r="U681" s="245">
        <f>+IF(E681="Débitos",1,2)</f>
        <v>2</v>
      </c>
      <c r="V681" s="350" t="str">
        <f>+VLOOKUP(A681,bd_lista!$A$3:$E$590,5,FALSE)</f>
        <v>Gobiernos Autonomos Municipales</v>
      </c>
      <c r="W681" s="455"/>
      <c r="X681" s="245">
        <f>+VLOOKUP(A681,[2]Sheet1!$A$13:$D$744,4,FALSE)</f>
        <v>0</v>
      </c>
      <c r="Y681" s="245" t="e">
        <f>+VLOOKUP(X681,bd_lista!$A$3:$C$590,3,FALSE)</f>
        <v>#N/A</v>
      </c>
      <c r="Z681" s="304"/>
      <c r="AA681" s="305"/>
    </row>
    <row r="682" spans="1:27" customFormat="1" ht="15" hidden="1" customHeight="1">
      <c r="A682" s="254">
        <v>1333</v>
      </c>
      <c r="B682" s="452">
        <f>+A682</f>
        <v>1333</v>
      </c>
      <c r="C682" s="250" t="str">
        <f>+VLOOKUP(A682,bd_lista!$A$3:$C$590,3,FALSE)</f>
        <v>Gobierno Autónomo Municipal de Pocona</v>
      </c>
      <c r="D682" s="456" t="str">
        <f>+C682</f>
        <v>Gobierno Autónomo Municipal de Pocona</v>
      </c>
      <c r="E682" s="245" t="s">
        <v>1311</v>
      </c>
      <c r="F682" s="246">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6">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6">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6">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6">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6">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6">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6">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6">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6">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6">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6">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6">
        <f ca="1">+SUM(F682:Q682)</f>
        <v>0</v>
      </c>
      <c r="S682" s="253"/>
      <c r="T682" s="246">
        <f ca="1">+T683</f>
        <v>0</v>
      </c>
      <c r="U682" s="245">
        <f>+IF(E682="Débitos",1,2)</f>
        <v>1</v>
      </c>
      <c r="V682" s="350" t="str">
        <f>+VLOOKUP(A682,bd_lista!$A$3:$E$590,5,FALSE)</f>
        <v>Gobiernos Autonomos Municipales</v>
      </c>
      <c r="W682" s="454" t="str">
        <f>+V682</f>
        <v>Gobiernos Autonomos Municipales</v>
      </c>
      <c r="X682" s="245">
        <f>+VLOOKUP(A682,[2]Sheet1!$A$13:$D$744,4,FALSE)</f>
        <v>0</v>
      </c>
      <c r="Y682" s="245" t="e">
        <f>+VLOOKUP(X682,bd_lista!$A$3:$C$590,3,FALSE)</f>
        <v>#N/A</v>
      </c>
      <c r="Z682" s="306">
        <f>+X682</f>
        <v>0</v>
      </c>
      <c r="AA682" s="307" t="e">
        <f>+Y682</f>
        <v>#N/A</v>
      </c>
    </row>
    <row r="683" spans="1:27" customFormat="1" ht="15" hidden="1" customHeight="1">
      <c r="A683" s="255">
        <v>1333</v>
      </c>
      <c r="B683" s="453"/>
      <c r="C683" s="250" t="str">
        <f>+VLOOKUP(A683,bd_lista!$A$3:$C$590,3,FALSE)</f>
        <v>Gobierno Autónomo Municipal de Pocona</v>
      </c>
      <c r="D683" s="457"/>
      <c r="E683" s="247" t="s">
        <v>1312</v>
      </c>
      <c r="F683" s="246">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6">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6">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6">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6">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6">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6">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6">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6">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6">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6">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6">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6">
        <f ca="1">+SUM(F683:Q683)</f>
        <v>0</v>
      </c>
      <c r="S683" s="253">
        <f ca="1">+R682+R683</f>
        <v>0</v>
      </c>
      <c r="T683" s="246">
        <f ca="1">+S683</f>
        <v>0</v>
      </c>
      <c r="U683" s="245">
        <f>+IF(E683="Débitos",1,2)</f>
        <v>2</v>
      </c>
      <c r="V683" s="350" t="str">
        <f>+VLOOKUP(A683,bd_lista!$A$3:$E$590,5,FALSE)</f>
        <v>Gobiernos Autonomos Municipales</v>
      </c>
      <c r="W683" s="455"/>
      <c r="X683" s="245">
        <f>+VLOOKUP(A683,[2]Sheet1!$A$13:$D$744,4,FALSE)</f>
        <v>0</v>
      </c>
      <c r="Y683" s="245" t="e">
        <f>+VLOOKUP(X683,bd_lista!$A$3:$C$590,3,FALSE)</f>
        <v>#N/A</v>
      </c>
      <c r="Z683" s="304"/>
      <c r="AA683" s="305"/>
    </row>
    <row r="684" spans="1:27" customFormat="1" ht="15" hidden="1" customHeight="1">
      <c r="A684" s="32">
        <v>1334</v>
      </c>
      <c r="B684" s="452">
        <f>+A684</f>
        <v>1334</v>
      </c>
      <c r="C684" s="250" t="str">
        <f>+VLOOKUP(A684,bd_lista!$A$3:$C$590,3,FALSE)</f>
        <v>Gobierno Autónomo Municipal de Chimoré</v>
      </c>
      <c r="D684" s="456" t="str">
        <f>+C684</f>
        <v>Gobierno Autónomo Municipal de Chimoré</v>
      </c>
      <c r="E684" s="245" t="s">
        <v>1311</v>
      </c>
      <c r="F684" s="246">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6">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6">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6">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6">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6">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6">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6">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6">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6">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6">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6">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6">
        <f ca="1">+SUM(F684:Q684)</f>
        <v>0</v>
      </c>
      <c r="S684" s="253"/>
      <c r="T684" s="246">
        <f ca="1">+T685</f>
        <v>0</v>
      </c>
      <c r="U684" s="245">
        <f>+IF(E684="Débitos",1,2)</f>
        <v>1</v>
      </c>
      <c r="V684" s="350" t="str">
        <f>+VLOOKUP(A684,bd_lista!$A$3:$E$590,5,FALSE)</f>
        <v>Gobiernos Autonomos Municipales</v>
      </c>
      <c r="W684" s="454" t="str">
        <f>+V684</f>
        <v>Gobiernos Autonomos Municipales</v>
      </c>
      <c r="X684" s="245">
        <f>+VLOOKUP(A684,[2]Sheet1!$A$13:$D$744,4,FALSE)</f>
        <v>0</v>
      </c>
      <c r="Y684" s="245" t="e">
        <f>+VLOOKUP(X684,bd_lista!$A$3:$C$590,3,FALSE)</f>
        <v>#N/A</v>
      </c>
      <c r="Z684" s="306">
        <f>+X684</f>
        <v>0</v>
      </c>
      <c r="AA684" s="307" t="e">
        <f>+Y684</f>
        <v>#N/A</v>
      </c>
    </row>
    <row r="685" spans="1:27" customFormat="1" ht="15" hidden="1" customHeight="1">
      <c r="A685" s="32">
        <v>1334</v>
      </c>
      <c r="B685" s="453"/>
      <c r="C685" s="250" t="str">
        <f>+VLOOKUP(A685,bd_lista!$A$3:$C$590,3,FALSE)</f>
        <v>Gobierno Autónomo Municipal de Chimoré</v>
      </c>
      <c r="D685" s="457"/>
      <c r="E685" s="247" t="s">
        <v>1312</v>
      </c>
      <c r="F685" s="246">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6">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6">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6">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6">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6">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6">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6">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6">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6">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6">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6">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6">
        <f ca="1">+SUM(F685:Q685)</f>
        <v>0</v>
      </c>
      <c r="S685" s="253">
        <f ca="1">+R684+R685</f>
        <v>0</v>
      </c>
      <c r="T685" s="246">
        <f ca="1">+S685</f>
        <v>0</v>
      </c>
      <c r="U685" s="245">
        <f>+IF(E685="Débitos",1,2)</f>
        <v>2</v>
      </c>
      <c r="V685" s="350" t="str">
        <f>+VLOOKUP(A685,bd_lista!$A$3:$E$590,5,FALSE)</f>
        <v>Gobiernos Autonomos Municipales</v>
      </c>
      <c r="W685" s="455"/>
      <c r="X685" s="245">
        <f>+VLOOKUP(A685,[2]Sheet1!$A$13:$D$744,4,FALSE)</f>
        <v>0</v>
      </c>
      <c r="Y685" s="245" t="e">
        <f>+VLOOKUP(X685,bd_lista!$A$3:$C$590,3,FALSE)</f>
        <v>#N/A</v>
      </c>
      <c r="Z685" s="304"/>
      <c r="AA685" s="305"/>
    </row>
    <row r="686" spans="1:27" customFormat="1" ht="15" hidden="1" customHeight="1">
      <c r="A686" s="32">
        <v>1335</v>
      </c>
      <c r="B686" s="452">
        <f>+A686</f>
        <v>1335</v>
      </c>
      <c r="C686" s="250" t="str">
        <f>+VLOOKUP(A686,bd_lista!$A$3:$C$590,3,FALSE)</f>
        <v>Gobierno Autónomo Municipal de Puerto Villarroel</v>
      </c>
      <c r="D686" s="456" t="str">
        <f>+C686</f>
        <v>Gobierno Autónomo Municipal de Puerto Villarroel</v>
      </c>
      <c r="E686" s="245" t="s">
        <v>1311</v>
      </c>
      <c r="F686" s="246">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6">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6">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6">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6">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6">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6">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6">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6">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6">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6">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6">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6">
        <f ca="1">+SUM(F686:Q686)</f>
        <v>0</v>
      </c>
      <c r="S686" s="253"/>
      <c r="T686" s="246">
        <f ca="1">+T687</f>
        <v>0</v>
      </c>
      <c r="U686" s="245">
        <f>+IF(E686="Débitos",1,2)</f>
        <v>1</v>
      </c>
      <c r="V686" s="350" t="str">
        <f>+VLOOKUP(A686,bd_lista!$A$3:$E$590,5,FALSE)</f>
        <v>Gobiernos Autonomos Municipales</v>
      </c>
      <c r="W686" s="454" t="str">
        <f>+V686</f>
        <v>Gobiernos Autonomos Municipales</v>
      </c>
      <c r="X686" s="245">
        <f>+VLOOKUP(A686,[2]Sheet1!$A$13:$D$744,4,FALSE)</f>
        <v>0</v>
      </c>
      <c r="Y686" s="245" t="e">
        <f>+VLOOKUP(X686,bd_lista!$A$3:$C$590,3,FALSE)</f>
        <v>#N/A</v>
      </c>
      <c r="Z686" s="306">
        <f>+X686</f>
        <v>0</v>
      </c>
      <c r="AA686" s="307" t="e">
        <f>+Y686</f>
        <v>#N/A</v>
      </c>
    </row>
    <row r="687" spans="1:27" customFormat="1" ht="15" hidden="1" customHeight="1">
      <c r="A687" s="32">
        <v>1335</v>
      </c>
      <c r="B687" s="453"/>
      <c r="C687" s="250" t="str">
        <f>+VLOOKUP(A687,bd_lista!$A$3:$C$590,3,FALSE)</f>
        <v>Gobierno Autónomo Municipal de Puerto Villarroel</v>
      </c>
      <c r="D687" s="457"/>
      <c r="E687" s="247" t="s">
        <v>1312</v>
      </c>
      <c r="F687" s="246">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6">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6">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6">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6">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6">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6">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6">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6">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6">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6">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6">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6">
        <f ca="1">+SUM(F687:Q687)</f>
        <v>0</v>
      </c>
      <c r="S687" s="253">
        <f ca="1">+R686+R687</f>
        <v>0</v>
      </c>
      <c r="T687" s="246">
        <f ca="1">+S687</f>
        <v>0</v>
      </c>
      <c r="U687" s="245">
        <f>+IF(E687="Débitos",1,2)</f>
        <v>2</v>
      </c>
      <c r="V687" s="350" t="str">
        <f>+VLOOKUP(A687,bd_lista!$A$3:$E$590,5,FALSE)</f>
        <v>Gobiernos Autonomos Municipales</v>
      </c>
      <c r="W687" s="455"/>
      <c r="X687" s="245">
        <f>+VLOOKUP(A687,[2]Sheet1!$A$13:$D$744,4,FALSE)</f>
        <v>0</v>
      </c>
      <c r="Y687" s="245" t="e">
        <f>+VLOOKUP(X687,bd_lista!$A$3:$C$590,3,FALSE)</f>
        <v>#N/A</v>
      </c>
      <c r="Z687" s="304"/>
      <c r="AA687" s="305"/>
    </row>
    <row r="688" spans="1:27" customFormat="1" ht="15" hidden="1" customHeight="1">
      <c r="A688" s="32">
        <v>1336</v>
      </c>
      <c r="B688" s="452">
        <f>+A688</f>
        <v>1336</v>
      </c>
      <c r="C688" s="250" t="str">
        <f>+VLOOKUP(A688,bd_lista!$A$3:$C$590,3,FALSE)</f>
        <v>Gobierno Autónomo Municipal de Arani</v>
      </c>
      <c r="D688" s="456" t="str">
        <f>+C688</f>
        <v>Gobierno Autónomo Municipal de Arani</v>
      </c>
      <c r="E688" s="245" t="s">
        <v>1311</v>
      </c>
      <c r="F688" s="246">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6">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6">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6">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6">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6">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6">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6">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6">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6">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6">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6">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6">
        <f ca="1">+SUM(F688:Q688)</f>
        <v>0</v>
      </c>
      <c r="S688" s="253"/>
      <c r="T688" s="246">
        <f ca="1">+T689</f>
        <v>0</v>
      </c>
      <c r="U688" s="245">
        <f>+IF(E688="Débitos",1,2)</f>
        <v>1</v>
      </c>
      <c r="V688" s="350" t="str">
        <f>+VLOOKUP(A688,bd_lista!$A$3:$E$590,5,FALSE)</f>
        <v>Gobiernos Autonomos Municipales</v>
      </c>
      <c r="W688" s="454" t="str">
        <f>+V688</f>
        <v>Gobiernos Autonomos Municipales</v>
      </c>
      <c r="X688" s="245">
        <f>+VLOOKUP(A688,[2]Sheet1!$A$13:$D$744,4,FALSE)</f>
        <v>0</v>
      </c>
      <c r="Y688" s="245" t="e">
        <f>+VLOOKUP(X688,bd_lista!$A$3:$C$590,3,FALSE)</f>
        <v>#N/A</v>
      </c>
      <c r="Z688" s="306">
        <f>+X688</f>
        <v>0</v>
      </c>
      <c r="AA688" s="307" t="e">
        <f>+Y688</f>
        <v>#N/A</v>
      </c>
    </row>
    <row r="689" spans="1:27" customFormat="1" ht="15" hidden="1" customHeight="1">
      <c r="A689" s="32">
        <v>1336</v>
      </c>
      <c r="B689" s="453"/>
      <c r="C689" s="250" t="str">
        <f>+VLOOKUP(A689,bd_lista!$A$3:$C$590,3,FALSE)</f>
        <v>Gobierno Autónomo Municipal de Arani</v>
      </c>
      <c r="D689" s="457"/>
      <c r="E689" s="247" t="s">
        <v>1312</v>
      </c>
      <c r="F689" s="246">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6">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6">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6">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6">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6">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6">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6">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6">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6">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6">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6">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6">
        <f ca="1">+SUM(F689:Q689)</f>
        <v>0</v>
      </c>
      <c r="S689" s="253">
        <f ca="1">+R688+R689</f>
        <v>0</v>
      </c>
      <c r="T689" s="246">
        <f ca="1">+S689</f>
        <v>0</v>
      </c>
      <c r="U689" s="245">
        <f>+IF(E689="Débitos",1,2)</f>
        <v>2</v>
      </c>
      <c r="V689" s="350" t="str">
        <f>+VLOOKUP(A689,bd_lista!$A$3:$E$590,5,FALSE)</f>
        <v>Gobiernos Autonomos Municipales</v>
      </c>
      <c r="W689" s="455"/>
      <c r="X689" s="245">
        <f>+VLOOKUP(A689,[2]Sheet1!$A$13:$D$744,4,FALSE)</f>
        <v>0</v>
      </c>
      <c r="Y689" s="245" t="e">
        <f>+VLOOKUP(X689,bd_lista!$A$3:$C$590,3,FALSE)</f>
        <v>#N/A</v>
      </c>
      <c r="Z689" s="304"/>
      <c r="AA689" s="305"/>
    </row>
    <row r="690" spans="1:27" customFormat="1" ht="15" hidden="1" customHeight="1">
      <c r="A690" s="32">
        <v>1337</v>
      </c>
      <c r="B690" s="452">
        <f>+A690</f>
        <v>1337</v>
      </c>
      <c r="C690" s="250" t="str">
        <f>+VLOOKUP(A690,bd_lista!$A$3:$C$590,3,FALSE)</f>
        <v>Gobierno Autónomo Municipal de Vacas</v>
      </c>
      <c r="D690" s="456" t="str">
        <f>+C690</f>
        <v>Gobierno Autónomo Municipal de Vacas</v>
      </c>
      <c r="E690" s="245" t="s">
        <v>1311</v>
      </c>
      <c r="F690" s="246">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6">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6">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6">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6">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6">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6">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6">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6">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6">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6">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6">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6">
        <f ca="1">+SUM(F690:Q690)</f>
        <v>0</v>
      </c>
      <c r="S690" s="253"/>
      <c r="T690" s="246">
        <f ca="1">+T691</f>
        <v>0</v>
      </c>
      <c r="U690" s="245">
        <f>+IF(E690="Débitos",1,2)</f>
        <v>1</v>
      </c>
      <c r="V690" s="350" t="str">
        <f>+VLOOKUP(A690,bd_lista!$A$3:$E$590,5,FALSE)</f>
        <v>Gobiernos Autonomos Municipales</v>
      </c>
      <c r="W690" s="454" t="str">
        <f>+V690</f>
        <v>Gobiernos Autonomos Municipales</v>
      </c>
      <c r="X690" s="245">
        <f>+VLOOKUP(A690,[2]Sheet1!$A$13:$D$744,4,FALSE)</f>
        <v>0</v>
      </c>
      <c r="Y690" s="245" t="e">
        <f>+VLOOKUP(X690,bd_lista!$A$3:$C$590,3,FALSE)</f>
        <v>#N/A</v>
      </c>
      <c r="Z690" s="306">
        <f>+X690</f>
        <v>0</v>
      </c>
      <c r="AA690" s="307" t="e">
        <f>+Y690</f>
        <v>#N/A</v>
      </c>
    </row>
    <row r="691" spans="1:27" customFormat="1" ht="15" hidden="1" customHeight="1">
      <c r="A691" s="32">
        <v>1337</v>
      </c>
      <c r="B691" s="453"/>
      <c r="C691" s="250" t="str">
        <f>+VLOOKUP(A691,bd_lista!$A$3:$C$590,3,FALSE)</f>
        <v>Gobierno Autónomo Municipal de Vacas</v>
      </c>
      <c r="D691" s="457"/>
      <c r="E691" s="247" t="s">
        <v>1312</v>
      </c>
      <c r="F691" s="246">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6">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6">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6">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6">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6">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6">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6">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6">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6">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6">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6">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6">
        <f ca="1">+SUM(F691:Q691)</f>
        <v>0</v>
      </c>
      <c r="S691" s="253">
        <f ca="1">+R690+R691</f>
        <v>0</v>
      </c>
      <c r="T691" s="246">
        <f ca="1">+S691</f>
        <v>0</v>
      </c>
      <c r="U691" s="245">
        <f>+IF(E691="Débitos",1,2)</f>
        <v>2</v>
      </c>
      <c r="V691" s="350" t="str">
        <f>+VLOOKUP(A691,bd_lista!$A$3:$E$590,5,FALSE)</f>
        <v>Gobiernos Autonomos Municipales</v>
      </c>
      <c r="W691" s="455"/>
      <c r="X691" s="245">
        <f>+VLOOKUP(A691,[2]Sheet1!$A$13:$D$744,4,FALSE)</f>
        <v>0</v>
      </c>
      <c r="Y691" s="245" t="e">
        <f>+VLOOKUP(X691,bd_lista!$A$3:$C$590,3,FALSE)</f>
        <v>#N/A</v>
      </c>
      <c r="Z691" s="304"/>
      <c r="AA691" s="305"/>
    </row>
    <row r="692" spans="1:27" customFormat="1" ht="15" hidden="1" customHeight="1">
      <c r="A692" s="32">
        <v>1338</v>
      </c>
      <c r="B692" s="452">
        <f>+A692</f>
        <v>1338</v>
      </c>
      <c r="C692" s="250" t="str">
        <f>+VLOOKUP(A692,bd_lista!$A$3:$C$590,3,FALSE)</f>
        <v>Gobierno Autónomo Municipal de Arque</v>
      </c>
      <c r="D692" s="456" t="str">
        <f>+C692</f>
        <v>Gobierno Autónomo Municipal de Arque</v>
      </c>
      <c r="E692" s="245" t="s">
        <v>1311</v>
      </c>
      <c r="F692" s="246">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6">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6">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6">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6">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6">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6">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6">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6">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6">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6">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6">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6">
        <f ca="1">+SUM(F692:Q692)</f>
        <v>0</v>
      </c>
      <c r="S692" s="253"/>
      <c r="T692" s="246">
        <f ca="1">+T693</f>
        <v>0</v>
      </c>
      <c r="U692" s="245">
        <f>+IF(E692="Débitos",1,2)</f>
        <v>1</v>
      </c>
      <c r="V692" s="350" t="str">
        <f>+VLOOKUP(A692,bd_lista!$A$3:$E$590,5,FALSE)</f>
        <v>Gobiernos Autonomos Municipales</v>
      </c>
      <c r="W692" s="454" t="str">
        <f>+V692</f>
        <v>Gobiernos Autonomos Municipales</v>
      </c>
      <c r="X692" s="245">
        <f>+VLOOKUP(A692,[2]Sheet1!$A$13:$D$744,4,FALSE)</f>
        <v>0</v>
      </c>
      <c r="Y692" s="245" t="e">
        <f>+VLOOKUP(X692,bd_lista!$A$3:$C$590,3,FALSE)</f>
        <v>#N/A</v>
      </c>
      <c r="Z692" s="306">
        <f>+X692</f>
        <v>0</v>
      </c>
      <c r="AA692" s="307" t="e">
        <f>+Y692</f>
        <v>#N/A</v>
      </c>
    </row>
    <row r="693" spans="1:27" customFormat="1" ht="15" hidden="1" customHeight="1">
      <c r="A693" s="32">
        <v>1338</v>
      </c>
      <c r="B693" s="453"/>
      <c r="C693" s="250" t="str">
        <f>+VLOOKUP(A693,bd_lista!$A$3:$C$590,3,FALSE)</f>
        <v>Gobierno Autónomo Municipal de Arque</v>
      </c>
      <c r="D693" s="457"/>
      <c r="E693" s="247" t="s">
        <v>1312</v>
      </c>
      <c r="F693" s="246">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6">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6">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6">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6">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6">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6">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6">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6">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6">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6">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6">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6">
        <f ca="1">+SUM(F693:Q693)</f>
        <v>0</v>
      </c>
      <c r="S693" s="253">
        <f ca="1">+R692+R693</f>
        <v>0</v>
      </c>
      <c r="T693" s="246">
        <f ca="1">+S693</f>
        <v>0</v>
      </c>
      <c r="U693" s="245">
        <f>+IF(E693="Débitos",1,2)</f>
        <v>2</v>
      </c>
      <c r="V693" s="350" t="str">
        <f>+VLOOKUP(A693,bd_lista!$A$3:$E$590,5,FALSE)</f>
        <v>Gobiernos Autonomos Municipales</v>
      </c>
      <c r="W693" s="455"/>
      <c r="X693" s="245">
        <f>+VLOOKUP(A693,[2]Sheet1!$A$13:$D$744,4,FALSE)</f>
        <v>0</v>
      </c>
      <c r="Y693" s="245" t="e">
        <f>+VLOOKUP(X693,bd_lista!$A$3:$C$590,3,FALSE)</f>
        <v>#N/A</v>
      </c>
      <c r="Z693" s="304"/>
      <c r="AA693" s="305"/>
    </row>
    <row r="694" spans="1:27" customFormat="1" ht="15" hidden="1" customHeight="1">
      <c r="A694" s="32">
        <v>1339</v>
      </c>
      <c r="B694" s="452">
        <f>+A694</f>
        <v>1339</v>
      </c>
      <c r="C694" s="250" t="str">
        <f>+VLOOKUP(A694,bd_lista!$A$3:$C$590,3,FALSE)</f>
        <v>Gobierno Autónomo Municipal de Tacopaya</v>
      </c>
      <c r="D694" s="456" t="str">
        <f>+C694</f>
        <v>Gobierno Autónomo Municipal de Tacopaya</v>
      </c>
      <c r="E694" s="245" t="s">
        <v>1311</v>
      </c>
      <c r="F694" s="246">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6">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6">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46">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6">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46">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6">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6">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6">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6">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6">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6">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6">
        <f ca="1">+SUM(F694:Q694)</f>
        <v>0</v>
      </c>
      <c r="S694" s="253"/>
      <c r="T694" s="246">
        <f ca="1">+T695</f>
        <v>0</v>
      </c>
      <c r="U694" s="245">
        <f>+IF(E694="Débitos",1,2)</f>
        <v>1</v>
      </c>
      <c r="V694" s="350" t="str">
        <f>+VLOOKUP(A694,bd_lista!$A$3:$E$590,5,FALSE)</f>
        <v>Gobiernos Autonomos Municipales</v>
      </c>
      <c r="W694" s="454" t="str">
        <f>+V694</f>
        <v>Gobiernos Autonomos Municipales</v>
      </c>
      <c r="X694" s="245">
        <f>+VLOOKUP(A694,[2]Sheet1!$A$13:$D$744,4,FALSE)</f>
        <v>0</v>
      </c>
      <c r="Y694" s="245" t="e">
        <f>+VLOOKUP(X694,bd_lista!$A$3:$C$590,3,FALSE)</f>
        <v>#N/A</v>
      </c>
      <c r="Z694" s="306">
        <f>+X694</f>
        <v>0</v>
      </c>
      <c r="AA694" s="307" t="e">
        <f>+Y694</f>
        <v>#N/A</v>
      </c>
    </row>
    <row r="695" spans="1:27" customFormat="1" ht="15" hidden="1" customHeight="1">
      <c r="A695" s="32">
        <v>1339</v>
      </c>
      <c r="B695" s="453"/>
      <c r="C695" s="250" t="str">
        <f>+VLOOKUP(A695,bd_lista!$A$3:$C$590,3,FALSE)</f>
        <v>Gobierno Autónomo Municipal de Tacopaya</v>
      </c>
      <c r="D695" s="457"/>
      <c r="E695" s="247" t="s">
        <v>1312</v>
      </c>
      <c r="F695" s="246">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46">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6">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46">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6">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46">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6">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6">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6">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6">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6">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6">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6">
        <f ca="1">+SUM(F695:Q695)</f>
        <v>0</v>
      </c>
      <c r="S695" s="253">
        <f ca="1">+R694+R695</f>
        <v>0</v>
      </c>
      <c r="T695" s="246">
        <f ca="1">+S695</f>
        <v>0</v>
      </c>
      <c r="U695" s="245">
        <f>+IF(E695="Débitos",1,2)</f>
        <v>2</v>
      </c>
      <c r="V695" s="350" t="str">
        <f>+VLOOKUP(A695,bd_lista!$A$3:$E$590,5,FALSE)</f>
        <v>Gobiernos Autonomos Municipales</v>
      </c>
      <c r="W695" s="455"/>
      <c r="X695" s="245">
        <f>+VLOOKUP(A695,[2]Sheet1!$A$13:$D$744,4,FALSE)</f>
        <v>0</v>
      </c>
      <c r="Y695" s="245" t="e">
        <f>+VLOOKUP(X695,bd_lista!$A$3:$C$590,3,FALSE)</f>
        <v>#N/A</v>
      </c>
      <c r="Z695" s="304"/>
      <c r="AA695" s="305"/>
    </row>
    <row r="696" spans="1:27" customFormat="1" ht="15" hidden="1" customHeight="1">
      <c r="A696" s="32">
        <v>1340</v>
      </c>
      <c r="B696" s="452">
        <f>+A696</f>
        <v>1340</v>
      </c>
      <c r="C696" s="250" t="str">
        <f>+VLOOKUP(A696,bd_lista!$A$3:$C$590,3,FALSE)</f>
        <v>Gobierno Autónomo Municipal de Bolivar</v>
      </c>
      <c r="D696" s="456" t="str">
        <f>+C696</f>
        <v>Gobierno Autónomo Municipal de Bolivar</v>
      </c>
      <c r="E696" s="245" t="s">
        <v>1311</v>
      </c>
      <c r="F696" s="246">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6">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6">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6">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6">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6">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6">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6">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6">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6">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6">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6">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6">
        <f ca="1">+SUM(F696:Q696)</f>
        <v>0</v>
      </c>
      <c r="S696" s="253"/>
      <c r="T696" s="246">
        <f ca="1">+T697</f>
        <v>0</v>
      </c>
      <c r="U696" s="245">
        <f>+IF(E696="Débitos",1,2)</f>
        <v>1</v>
      </c>
      <c r="V696" s="350" t="str">
        <f>+VLOOKUP(A696,bd_lista!$A$3:$E$590,5,FALSE)</f>
        <v>Gobiernos Autonomos Municipales</v>
      </c>
      <c r="W696" s="454" t="str">
        <f>+V696</f>
        <v>Gobiernos Autonomos Municipales</v>
      </c>
      <c r="X696" s="245">
        <f>+VLOOKUP(A696,[2]Sheet1!$A$13:$D$744,4,FALSE)</f>
        <v>0</v>
      </c>
      <c r="Y696" s="245" t="e">
        <f>+VLOOKUP(X696,bd_lista!$A$3:$C$590,3,FALSE)</f>
        <v>#N/A</v>
      </c>
      <c r="Z696" s="306">
        <f>+X696</f>
        <v>0</v>
      </c>
      <c r="AA696" s="307" t="e">
        <f>+Y696</f>
        <v>#N/A</v>
      </c>
    </row>
    <row r="697" spans="1:27" customFormat="1" ht="15" hidden="1" customHeight="1">
      <c r="A697" s="32">
        <v>1340</v>
      </c>
      <c r="B697" s="453"/>
      <c r="C697" s="250" t="str">
        <f>+VLOOKUP(A697,bd_lista!$A$3:$C$590,3,FALSE)</f>
        <v>Gobierno Autónomo Municipal de Bolivar</v>
      </c>
      <c r="D697" s="457"/>
      <c r="E697" s="247" t="s">
        <v>1312</v>
      </c>
      <c r="F697" s="246">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6">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6">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6">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6">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6">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6">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6">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6">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6">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6">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6">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6">
        <f ca="1">+SUM(F697:Q697)</f>
        <v>0</v>
      </c>
      <c r="S697" s="253">
        <f ca="1">+R696+R697</f>
        <v>0</v>
      </c>
      <c r="T697" s="246">
        <f ca="1">+S697</f>
        <v>0</v>
      </c>
      <c r="U697" s="245">
        <f>+IF(E697="Débitos",1,2)</f>
        <v>2</v>
      </c>
      <c r="V697" s="350" t="str">
        <f>+VLOOKUP(A697,bd_lista!$A$3:$E$590,5,FALSE)</f>
        <v>Gobiernos Autonomos Municipales</v>
      </c>
      <c r="W697" s="455"/>
      <c r="X697" s="245">
        <f>+VLOOKUP(A697,[2]Sheet1!$A$13:$D$744,4,FALSE)</f>
        <v>0</v>
      </c>
      <c r="Y697" s="245" t="e">
        <f>+VLOOKUP(X697,bd_lista!$A$3:$C$590,3,FALSE)</f>
        <v>#N/A</v>
      </c>
      <c r="Z697" s="304"/>
      <c r="AA697" s="305"/>
    </row>
    <row r="698" spans="1:27" customFormat="1" ht="15" hidden="1" customHeight="1">
      <c r="A698" s="32">
        <v>1341</v>
      </c>
      <c r="B698" s="452">
        <f>+A698</f>
        <v>1341</v>
      </c>
      <c r="C698" s="250" t="str">
        <f>+VLOOKUP(A698,bd_lista!$A$3:$C$590,3,FALSE)</f>
        <v>Gobierno Autónomo Municipal de Tiraque</v>
      </c>
      <c r="D698" s="456" t="str">
        <f>+C698</f>
        <v>Gobierno Autónomo Municipal de Tiraque</v>
      </c>
      <c r="E698" s="245" t="s">
        <v>1311</v>
      </c>
      <c r="F698" s="246">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6">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6">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6">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6">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6">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6">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6">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6">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6">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6">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6">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6">
        <f ca="1">+SUM(F698:Q698)</f>
        <v>0</v>
      </c>
      <c r="S698" s="253"/>
      <c r="T698" s="246">
        <f ca="1">+T699</f>
        <v>0</v>
      </c>
      <c r="U698" s="245">
        <f>+IF(E698="Débitos",1,2)</f>
        <v>1</v>
      </c>
      <c r="V698" s="350" t="str">
        <f>+VLOOKUP(A698,bd_lista!$A$3:$E$590,5,FALSE)</f>
        <v>Gobiernos Autonomos Municipales</v>
      </c>
      <c r="W698" s="454" t="str">
        <f>+V698</f>
        <v>Gobiernos Autonomos Municipales</v>
      </c>
      <c r="X698" s="245">
        <f>+VLOOKUP(A698,[2]Sheet1!$A$13:$D$744,4,FALSE)</f>
        <v>0</v>
      </c>
      <c r="Y698" s="245" t="e">
        <f>+VLOOKUP(X698,bd_lista!$A$3:$C$590,3,FALSE)</f>
        <v>#N/A</v>
      </c>
      <c r="Z698" s="306">
        <f>+X698</f>
        <v>0</v>
      </c>
      <c r="AA698" s="307" t="e">
        <f>+Y698</f>
        <v>#N/A</v>
      </c>
    </row>
    <row r="699" spans="1:27" customFormat="1" ht="15" hidden="1" customHeight="1">
      <c r="A699" s="32">
        <v>1341</v>
      </c>
      <c r="B699" s="453"/>
      <c r="C699" s="250" t="str">
        <f>+VLOOKUP(A699,bd_lista!$A$3:$C$590,3,FALSE)</f>
        <v>Gobierno Autónomo Municipal de Tiraque</v>
      </c>
      <c r="D699" s="457"/>
      <c r="E699" s="247" t="s">
        <v>1312</v>
      </c>
      <c r="F699" s="246">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6">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6">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6">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6">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6">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6">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6">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6">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6">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6">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6">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6">
        <f ca="1">+SUM(F699:Q699)</f>
        <v>0</v>
      </c>
      <c r="S699" s="253">
        <f ca="1">+R698+R699</f>
        <v>0</v>
      </c>
      <c r="T699" s="246">
        <f ca="1">+S699</f>
        <v>0</v>
      </c>
      <c r="U699" s="245">
        <f>+IF(E699="Débitos",1,2)</f>
        <v>2</v>
      </c>
      <c r="V699" s="350" t="str">
        <f>+VLOOKUP(A699,bd_lista!$A$3:$E$590,5,FALSE)</f>
        <v>Gobiernos Autonomos Municipales</v>
      </c>
      <c r="W699" s="455"/>
      <c r="X699" s="245">
        <f>+VLOOKUP(A699,[2]Sheet1!$A$13:$D$744,4,FALSE)</f>
        <v>0</v>
      </c>
      <c r="Y699" s="245" t="e">
        <f>+VLOOKUP(X699,bd_lista!$A$3:$C$590,3,FALSE)</f>
        <v>#N/A</v>
      </c>
      <c r="Z699" s="304"/>
      <c r="AA699" s="305"/>
    </row>
    <row r="700" spans="1:27" customFormat="1" ht="15" hidden="1" customHeight="1">
      <c r="A700" s="32">
        <v>1342</v>
      </c>
      <c r="B700" s="452">
        <f>+A700</f>
        <v>1342</v>
      </c>
      <c r="C700" s="250" t="str">
        <f>+VLOOKUP(A700,bd_lista!$A$3:$C$590,3,FALSE)</f>
        <v>Gobierno Autónomo Municipal de Mizque</v>
      </c>
      <c r="D700" s="456" t="str">
        <f>+C700</f>
        <v>Gobierno Autónomo Municipal de Mizque</v>
      </c>
      <c r="E700" s="245" t="s">
        <v>1311</v>
      </c>
      <c r="F700" s="246">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6">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6">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6">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6">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6">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6">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6">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6">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6">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6">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6">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6">
        <f ca="1">+SUM(F700:Q700)</f>
        <v>0</v>
      </c>
      <c r="S700" s="253"/>
      <c r="T700" s="246">
        <f ca="1">+T701</f>
        <v>0</v>
      </c>
      <c r="U700" s="245">
        <f>+IF(E700="Débitos",1,2)</f>
        <v>1</v>
      </c>
      <c r="V700" s="350" t="str">
        <f>+VLOOKUP(A700,bd_lista!$A$3:$E$590,5,FALSE)</f>
        <v>Gobiernos Autonomos Municipales</v>
      </c>
      <c r="W700" s="454" t="str">
        <f>+V700</f>
        <v>Gobiernos Autonomos Municipales</v>
      </c>
      <c r="X700" s="245">
        <f>+VLOOKUP(A700,[2]Sheet1!$A$13:$D$744,4,FALSE)</f>
        <v>0</v>
      </c>
      <c r="Y700" s="245" t="e">
        <f>+VLOOKUP(X700,bd_lista!$A$3:$C$590,3,FALSE)</f>
        <v>#N/A</v>
      </c>
      <c r="Z700" s="306">
        <f>+X700</f>
        <v>0</v>
      </c>
      <c r="AA700" s="307" t="e">
        <f>+Y700</f>
        <v>#N/A</v>
      </c>
    </row>
    <row r="701" spans="1:27" customFormat="1" ht="15" hidden="1" customHeight="1">
      <c r="A701" s="32">
        <v>1342</v>
      </c>
      <c r="B701" s="453"/>
      <c r="C701" s="250" t="str">
        <f>+VLOOKUP(A701,bd_lista!$A$3:$C$590,3,FALSE)</f>
        <v>Gobierno Autónomo Municipal de Mizque</v>
      </c>
      <c r="D701" s="457"/>
      <c r="E701" s="247" t="s">
        <v>1312</v>
      </c>
      <c r="F701" s="246">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6">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6">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6">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6">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6">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6">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6">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6">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6">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6">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6">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6">
        <f ca="1">+SUM(F701:Q701)</f>
        <v>0</v>
      </c>
      <c r="S701" s="253">
        <f ca="1">+R700+R701</f>
        <v>0</v>
      </c>
      <c r="T701" s="246">
        <f ca="1">+S701</f>
        <v>0</v>
      </c>
      <c r="U701" s="245">
        <f>+IF(E701="Débitos",1,2)</f>
        <v>2</v>
      </c>
      <c r="V701" s="350" t="str">
        <f>+VLOOKUP(A701,bd_lista!$A$3:$E$590,5,FALSE)</f>
        <v>Gobiernos Autonomos Municipales</v>
      </c>
      <c r="W701" s="455"/>
      <c r="X701" s="245">
        <f>+VLOOKUP(A701,[2]Sheet1!$A$13:$D$744,4,FALSE)</f>
        <v>0</v>
      </c>
      <c r="Y701" s="245" t="e">
        <f>+VLOOKUP(X701,bd_lista!$A$3:$C$590,3,FALSE)</f>
        <v>#N/A</v>
      </c>
      <c r="Z701" s="304"/>
      <c r="AA701" s="305"/>
    </row>
    <row r="702" spans="1:27" customFormat="1" ht="15" hidden="1" customHeight="1">
      <c r="A702" s="32">
        <v>1343</v>
      </c>
      <c r="B702" s="452">
        <f>+A702</f>
        <v>1343</v>
      </c>
      <c r="C702" s="250" t="str">
        <f>+VLOOKUP(A702,bd_lista!$A$3:$C$590,3,FALSE)</f>
        <v>Gobierno Autónomo Municipal de Vila Vila</v>
      </c>
      <c r="D702" s="456" t="str">
        <f>+C702</f>
        <v>Gobierno Autónomo Municipal de Vila Vila</v>
      </c>
      <c r="E702" s="245" t="s">
        <v>1311</v>
      </c>
      <c r="F702" s="246">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6">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6">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6">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6">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6">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6">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6">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6">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6">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6">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6">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6">
        <f ca="1">+SUM(F702:Q702)</f>
        <v>0</v>
      </c>
      <c r="S702" s="253"/>
      <c r="T702" s="246">
        <f ca="1">+T703</f>
        <v>0</v>
      </c>
      <c r="U702" s="245">
        <f>+IF(E702="Débitos",1,2)</f>
        <v>1</v>
      </c>
      <c r="V702" s="350" t="str">
        <f>+VLOOKUP(A702,bd_lista!$A$3:$E$590,5,FALSE)</f>
        <v>Gobiernos Autonomos Municipales</v>
      </c>
      <c r="W702" s="454" t="str">
        <f>+V702</f>
        <v>Gobiernos Autonomos Municipales</v>
      </c>
      <c r="X702" s="245">
        <f>+VLOOKUP(A702,[2]Sheet1!$A$13:$D$744,4,FALSE)</f>
        <v>0</v>
      </c>
      <c r="Y702" s="245" t="e">
        <f>+VLOOKUP(X702,bd_lista!$A$3:$C$590,3,FALSE)</f>
        <v>#N/A</v>
      </c>
      <c r="Z702" s="306">
        <f>+X702</f>
        <v>0</v>
      </c>
      <c r="AA702" s="307" t="e">
        <f>+Y702</f>
        <v>#N/A</v>
      </c>
    </row>
    <row r="703" spans="1:27" customFormat="1" ht="15" hidden="1" customHeight="1">
      <c r="A703" s="32">
        <v>1343</v>
      </c>
      <c r="B703" s="453"/>
      <c r="C703" s="250" t="str">
        <f>+VLOOKUP(A703,bd_lista!$A$3:$C$590,3,FALSE)</f>
        <v>Gobierno Autónomo Municipal de Vila Vila</v>
      </c>
      <c r="D703" s="457"/>
      <c r="E703" s="247" t="s">
        <v>1312</v>
      </c>
      <c r="F703" s="246">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6">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6">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6">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6">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6">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6">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6">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6">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6">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6">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6">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6">
        <f ca="1">+SUM(F703:Q703)</f>
        <v>0</v>
      </c>
      <c r="S703" s="253">
        <f ca="1">+R702+R703</f>
        <v>0</v>
      </c>
      <c r="T703" s="246">
        <f ca="1">+S703</f>
        <v>0</v>
      </c>
      <c r="U703" s="245">
        <f>+IF(E703="Débitos",1,2)</f>
        <v>2</v>
      </c>
      <c r="V703" s="350" t="str">
        <f>+VLOOKUP(A703,bd_lista!$A$3:$E$590,5,FALSE)</f>
        <v>Gobiernos Autonomos Municipales</v>
      </c>
      <c r="W703" s="455"/>
      <c r="X703" s="245">
        <f>+VLOOKUP(A703,[2]Sheet1!$A$13:$D$744,4,FALSE)</f>
        <v>0</v>
      </c>
      <c r="Y703" s="245" t="e">
        <f>+VLOOKUP(X703,bd_lista!$A$3:$C$590,3,FALSE)</f>
        <v>#N/A</v>
      </c>
      <c r="Z703" s="304"/>
      <c r="AA703" s="305"/>
    </row>
    <row r="704" spans="1:27" customFormat="1" ht="15" hidden="1" customHeight="1">
      <c r="A704" s="32">
        <v>1344</v>
      </c>
      <c r="B704" s="452">
        <f>+A704</f>
        <v>1344</v>
      </c>
      <c r="C704" s="250" t="str">
        <f>+VLOOKUP(A704,bd_lista!$A$3:$C$590,3,FALSE)</f>
        <v>Gobierno Autónomo Municipal de Alalay</v>
      </c>
      <c r="D704" s="456" t="str">
        <f>+C704</f>
        <v>Gobierno Autónomo Municipal de Alalay</v>
      </c>
      <c r="E704" s="245" t="s">
        <v>1311</v>
      </c>
      <c r="F704" s="246">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6">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6">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6">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6">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6">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6">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6">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6">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6">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6">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6">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6">
        <f ca="1">+SUM(F704:Q704)</f>
        <v>0</v>
      </c>
      <c r="S704" s="253"/>
      <c r="T704" s="246">
        <f ca="1">+T705</f>
        <v>0</v>
      </c>
      <c r="U704" s="245">
        <f>+IF(E704="Débitos",1,2)</f>
        <v>1</v>
      </c>
      <c r="V704" s="350" t="str">
        <f>+VLOOKUP(A704,bd_lista!$A$3:$E$590,5,FALSE)</f>
        <v>Gobiernos Autonomos Municipales</v>
      </c>
      <c r="W704" s="454" t="str">
        <f>+V704</f>
        <v>Gobiernos Autonomos Municipales</v>
      </c>
      <c r="X704" s="245">
        <f>+VLOOKUP(A704,[2]Sheet1!$A$13:$D$744,4,FALSE)</f>
        <v>0</v>
      </c>
      <c r="Y704" s="245" t="e">
        <f>+VLOOKUP(X704,bd_lista!$A$3:$C$590,3,FALSE)</f>
        <v>#N/A</v>
      </c>
      <c r="Z704" s="306">
        <f>+X704</f>
        <v>0</v>
      </c>
      <c r="AA704" s="307" t="e">
        <f>+Y704</f>
        <v>#N/A</v>
      </c>
    </row>
    <row r="705" spans="1:27" customFormat="1" ht="15" hidden="1" customHeight="1">
      <c r="A705" s="32">
        <v>1344</v>
      </c>
      <c r="B705" s="453"/>
      <c r="C705" s="250" t="str">
        <f>+VLOOKUP(A705,bd_lista!$A$3:$C$590,3,FALSE)</f>
        <v>Gobierno Autónomo Municipal de Alalay</v>
      </c>
      <c r="D705" s="457"/>
      <c r="E705" s="247" t="s">
        <v>1312</v>
      </c>
      <c r="F705" s="246">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6">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6">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6">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6">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6">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6">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6">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6">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6">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6">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6">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6">
        <f ca="1">+SUM(F705:Q705)</f>
        <v>0</v>
      </c>
      <c r="S705" s="253">
        <f ca="1">+R704+R705</f>
        <v>0</v>
      </c>
      <c r="T705" s="246">
        <f ca="1">+S705</f>
        <v>0</v>
      </c>
      <c r="U705" s="245">
        <f>+IF(E705="Débitos",1,2)</f>
        <v>2</v>
      </c>
      <c r="V705" s="350" t="str">
        <f>+VLOOKUP(A705,bd_lista!$A$3:$E$590,5,FALSE)</f>
        <v>Gobiernos Autonomos Municipales</v>
      </c>
      <c r="W705" s="455"/>
      <c r="X705" s="245">
        <f>+VLOOKUP(A705,[2]Sheet1!$A$13:$D$744,4,FALSE)</f>
        <v>0</v>
      </c>
      <c r="Y705" s="245" t="e">
        <f>+VLOOKUP(X705,bd_lista!$A$3:$C$590,3,FALSE)</f>
        <v>#N/A</v>
      </c>
      <c r="Z705" s="304"/>
      <c r="AA705" s="305"/>
    </row>
    <row r="706" spans="1:27" customFormat="1" ht="15" hidden="1" customHeight="1">
      <c r="A706" s="32">
        <v>1345</v>
      </c>
      <c r="B706" s="452">
        <f>+A706</f>
        <v>1345</v>
      </c>
      <c r="C706" s="250" t="str">
        <f>+VLOOKUP(A706,bd_lista!$A$3:$C$590,3,FALSE)</f>
        <v>Gobierno Autónomo Municipal de Entre Rios</v>
      </c>
      <c r="D706" s="456" t="str">
        <f>+C706</f>
        <v>Gobierno Autónomo Municipal de Entre Rios</v>
      </c>
      <c r="E706" s="245" t="s">
        <v>1311</v>
      </c>
      <c r="F706" s="246">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6">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6">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6">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6">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6">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6">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6">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6">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6">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6">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6">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6">
        <f ca="1">+SUM(F706:Q706)</f>
        <v>0</v>
      </c>
      <c r="S706" s="253"/>
      <c r="T706" s="246">
        <f ca="1">+T707</f>
        <v>0</v>
      </c>
      <c r="U706" s="245">
        <f>+IF(E706="Débitos",1,2)</f>
        <v>1</v>
      </c>
      <c r="V706" s="350" t="str">
        <f>+VLOOKUP(A706,bd_lista!$A$3:$E$590,5,FALSE)</f>
        <v>Gobiernos Autonomos Municipales</v>
      </c>
      <c r="W706" s="454" t="str">
        <f>+V706</f>
        <v>Gobiernos Autonomos Municipales</v>
      </c>
      <c r="X706" s="245">
        <f>+VLOOKUP(A706,[2]Sheet1!$A$13:$D$744,4,FALSE)</f>
        <v>0</v>
      </c>
      <c r="Y706" s="245" t="e">
        <f>+VLOOKUP(X706,bd_lista!$A$3:$C$590,3,FALSE)</f>
        <v>#N/A</v>
      </c>
      <c r="Z706" s="306">
        <f>+X706</f>
        <v>0</v>
      </c>
      <c r="AA706" s="307" t="e">
        <f>+Y706</f>
        <v>#N/A</v>
      </c>
    </row>
    <row r="707" spans="1:27" customFormat="1" ht="15" hidden="1" customHeight="1">
      <c r="A707" s="32">
        <v>1345</v>
      </c>
      <c r="B707" s="453"/>
      <c r="C707" s="250" t="str">
        <f>+VLOOKUP(A707,bd_lista!$A$3:$C$590,3,FALSE)</f>
        <v>Gobierno Autónomo Municipal de Entre Rios</v>
      </c>
      <c r="D707" s="457"/>
      <c r="E707" s="247" t="s">
        <v>1312</v>
      </c>
      <c r="F707" s="246">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6">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6">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6">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6">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6">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6">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6">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6">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6">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6">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6">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6">
        <f ca="1">+SUM(F707:Q707)</f>
        <v>0</v>
      </c>
      <c r="S707" s="253">
        <f ca="1">+R706+R707</f>
        <v>0</v>
      </c>
      <c r="T707" s="246">
        <f ca="1">+S707</f>
        <v>0</v>
      </c>
      <c r="U707" s="245">
        <f>+IF(E707="Débitos",1,2)</f>
        <v>2</v>
      </c>
      <c r="V707" s="350" t="str">
        <f>+VLOOKUP(A707,bd_lista!$A$3:$E$590,5,FALSE)</f>
        <v>Gobiernos Autonomos Municipales</v>
      </c>
      <c r="W707" s="455"/>
      <c r="X707" s="245">
        <f>+VLOOKUP(A707,[2]Sheet1!$A$13:$D$744,4,FALSE)</f>
        <v>0</v>
      </c>
      <c r="Y707" s="245" t="e">
        <f>+VLOOKUP(X707,bd_lista!$A$3:$C$590,3,FALSE)</f>
        <v>#N/A</v>
      </c>
      <c r="Z707" s="304"/>
      <c r="AA707" s="305"/>
    </row>
    <row r="708" spans="1:27" customFormat="1" ht="27" hidden="1" customHeight="1">
      <c r="A708" s="32">
        <v>1346</v>
      </c>
      <c r="B708" s="452">
        <f>+A708</f>
        <v>1346</v>
      </c>
      <c r="C708" s="250" t="str">
        <f>+VLOOKUP(A708,bd_lista!$A$3:$C$590,3,FALSE)</f>
        <v>Gobierno Autónomo Municipal de Cocapata</v>
      </c>
      <c r="D708" s="456" t="str">
        <f>+C708</f>
        <v>Gobierno Autónomo Municipal de Cocapata</v>
      </c>
      <c r="E708" s="245" t="s">
        <v>1311</v>
      </c>
      <c r="F708" s="246">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6">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6">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6">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6">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6">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6">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6">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6">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6">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6">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6">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6">
        <f ca="1">+SUM(F708:Q708)</f>
        <v>0</v>
      </c>
      <c r="S708" s="253"/>
      <c r="T708" s="246">
        <f ca="1">+T709</f>
        <v>0</v>
      </c>
      <c r="U708" s="245">
        <f>+IF(E708="Débitos",1,2)</f>
        <v>1</v>
      </c>
      <c r="V708" s="350" t="str">
        <f>+VLOOKUP(A708,bd_lista!$A$3:$E$590,5,FALSE)</f>
        <v>Gobiernos Autonomos Municipales</v>
      </c>
      <c r="W708" s="454" t="str">
        <f>+V708</f>
        <v>Gobiernos Autonomos Municipales</v>
      </c>
      <c r="X708" s="245">
        <f>+VLOOKUP(A708,[2]Sheet1!$A$13:$D$744,4,FALSE)</f>
        <v>0</v>
      </c>
      <c r="Y708" s="245" t="e">
        <f>+VLOOKUP(X708,bd_lista!$A$3:$C$590,3,FALSE)</f>
        <v>#N/A</v>
      </c>
      <c r="Z708" s="306">
        <f>+X708</f>
        <v>0</v>
      </c>
      <c r="AA708" s="307" t="e">
        <f>+Y708</f>
        <v>#N/A</v>
      </c>
    </row>
    <row r="709" spans="1:27" customFormat="1" ht="27" hidden="1" customHeight="1">
      <c r="A709" s="32">
        <v>1346</v>
      </c>
      <c r="B709" s="453"/>
      <c r="C709" s="250" t="str">
        <f>+VLOOKUP(A709,bd_lista!$A$3:$C$590,3,FALSE)</f>
        <v>Gobierno Autónomo Municipal de Cocapata</v>
      </c>
      <c r="D709" s="457"/>
      <c r="E709" s="247" t="s">
        <v>1312</v>
      </c>
      <c r="F709" s="246">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6">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6">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6">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6">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6">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6">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6">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6">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6">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6">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6">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6">
        <f ca="1">+SUM(F709:Q709)</f>
        <v>0</v>
      </c>
      <c r="S709" s="253">
        <f ca="1">+R708+R709</f>
        <v>0</v>
      </c>
      <c r="T709" s="246">
        <f ca="1">+S709</f>
        <v>0</v>
      </c>
      <c r="U709" s="245">
        <f>+IF(E709="Débitos",1,2)</f>
        <v>2</v>
      </c>
      <c r="V709" s="350" t="str">
        <f>+VLOOKUP(A709,bd_lista!$A$3:$E$590,5,FALSE)</f>
        <v>Gobiernos Autonomos Municipales</v>
      </c>
      <c r="W709" s="455"/>
      <c r="X709" s="245">
        <f>+VLOOKUP(A709,[2]Sheet1!$A$13:$D$744,4,FALSE)</f>
        <v>0</v>
      </c>
      <c r="Y709" s="245" t="e">
        <f>+VLOOKUP(X709,bd_lista!$A$3:$C$590,3,FALSE)</f>
        <v>#N/A</v>
      </c>
      <c r="Z709" s="304"/>
      <c r="AA709" s="305"/>
    </row>
    <row r="710" spans="1:27" customFormat="1" ht="15" hidden="1" customHeight="1">
      <c r="A710" s="32">
        <v>1347</v>
      </c>
      <c r="B710" s="452">
        <f>+A710</f>
        <v>1347</v>
      </c>
      <c r="C710" s="250" t="str">
        <f>+VLOOKUP(A710,bd_lista!$A$3:$C$590,3,FALSE)</f>
        <v>Gobierno Autónomo Municipal de Shinahota</v>
      </c>
      <c r="D710" s="456" t="str">
        <f>+C710</f>
        <v>Gobierno Autónomo Municipal de Shinahota</v>
      </c>
      <c r="E710" s="245" t="s">
        <v>1311</v>
      </c>
      <c r="F710" s="246">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6">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6">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6">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6">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6">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6">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6">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6">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6">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6">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6">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6">
        <f ca="1">+SUM(F710:Q710)</f>
        <v>0</v>
      </c>
      <c r="S710" s="253"/>
      <c r="T710" s="246">
        <f ca="1">+T711</f>
        <v>0</v>
      </c>
      <c r="U710" s="245">
        <f>+IF(E710="Débitos",1,2)</f>
        <v>1</v>
      </c>
      <c r="V710" s="350" t="str">
        <f>+VLOOKUP(A710,bd_lista!$A$3:$E$590,5,FALSE)</f>
        <v>Gobiernos Autonomos Municipales</v>
      </c>
      <c r="W710" s="454" t="str">
        <f>+V710</f>
        <v>Gobiernos Autonomos Municipales</v>
      </c>
      <c r="X710" s="245">
        <f>+VLOOKUP(A710,[2]Sheet1!$A$13:$D$744,4,FALSE)</f>
        <v>0</v>
      </c>
      <c r="Y710" s="245" t="e">
        <f>+VLOOKUP(X710,bd_lista!$A$3:$C$590,3,FALSE)</f>
        <v>#N/A</v>
      </c>
      <c r="Z710" s="306">
        <f>+X710</f>
        <v>0</v>
      </c>
      <c r="AA710" s="307" t="e">
        <f>+Y710</f>
        <v>#N/A</v>
      </c>
    </row>
    <row r="711" spans="1:27" customFormat="1" ht="15" hidden="1" customHeight="1">
      <c r="A711" s="32">
        <v>1347</v>
      </c>
      <c r="B711" s="453"/>
      <c r="C711" s="250" t="str">
        <f>+VLOOKUP(A711,bd_lista!$A$3:$C$590,3,FALSE)</f>
        <v>Gobierno Autónomo Municipal de Shinahota</v>
      </c>
      <c r="D711" s="457"/>
      <c r="E711" s="247" t="s">
        <v>1312</v>
      </c>
      <c r="F711" s="246">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6">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6">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6">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6">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6">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6">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6">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6">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6">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6">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6">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6">
        <f ca="1">+SUM(F711:Q711)</f>
        <v>0</v>
      </c>
      <c r="S711" s="253">
        <f ca="1">+R710+R711</f>
        <v>0</v>
      </c>
      <c r="T711" s="246">
        <f ca="1">+S711</f>
        <v>0</v>
      </c>
      <c r="U711" s="245">
        <f>+IF(E711="Débitos",1,2)</f>
        <v>2</v>
      </c>
      <c r="V711" s="350" t="str">
        <f>+VLOOKUP(A711,bd_lista!$A$3:$E$590,5,FALSE)</f>
        <v>Gobiernos Autonomos Municipales</v>
      </c>
      <c r="W711" s="455"/>
      <c r="X711" s="245">
        <f>+VLOOKUP(A711,[2]Sheet1!$A$13:$D$744,4,FALSE)</f>
        <v>0</v>
      </c>
      <c r="Y711" s="245" t="e">
        <f>+VLOOKUP(X711,bd_lista!$A$3:$C$590,3,FALSE)</f>
        <v>#N/A</v>
      </c>
      <c r="Z711" s="304"/>
      <c r="AA711" s="305"/>
    </row>
    <row r="712" spans="1:27" customFormat="1" ht="27" hidden="1" customHeight="1">
      <c r="A712" s="32">
        <v>1401</v>
      </c>
      <c r="B712" s="452">
        <f>+A712</f>
        <v>1401</v>
      </c>
      <c r="C712" s="250" t="str">
        <f>+VLOOKUP(A712,bd_lista!$A$3:$C$590,3,FALSE)</f>
        <v>Gobierno Autónomo Municipal de Oruro</v>
      </c>
      <c r="D712" s="456" t="str">
        <f>+C712</f>
        <v>Gobierno Autónomo Municipal de Oruro</v>
      </c>
      <c r="E712" s="245" t="s">
        <v>1311</v>
      </c>
      <c r="F712" s="246">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6">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6">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6">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6">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6">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6">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6">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6">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6">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6">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6">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6">
        <f ca="1">+SUM(F712:Q712)</f>
        <v>0</v>
      </c>
      <c r="S712" s="253"/>
      <c r="T712" s="246">
        <f ca="1">+T713</f>
        <v>0</v>
      </c>
      <c r="U712" s="245">
        <f>+IF(E712="Débitos",1,2)</f>
        <v>1</v>
      </c>
      <c r="V712" s="350" t="str">
        <f>+VLOOKUP(A712,bd_lista!$A$3:$E$590,5,FALSE)</f>
        <v>Gobiernos Autonomos Municipales</v>
      </c>
      <c r="W712" s="454" t="str">
        <f>+V712</f>
        <v>Gobiernos Autonomos Municipales</v>
      </c>
      <c r="X712" s="245">
        <f>+VLOOKUP(A712,[2]Sheet1!$A$13:$D$744,4,FALSE)</f>
        <v>0</v>
      </c>
      <c r="Y712" s="245" t="e">
        <f>+VLOOKUP(X712,bd_lista!$A$3:$C$590,3,FALSE)</f>
        <v>#N/A</v>
      </c>
      <c r="Z712" s="306">
        <f>+X712</f>
        <v>0</v>
      </c>
      <c r="AA712" s="307" t="e">
        <f>+Y712</f>
        <v>#N/A</v>
      </c>
    </row>
    <row r="713" spans="1:27" customFormat="1" ht="27" hidden="1" customHeight="1">
      <c r="A713" s="32">
        <v>1401</v>
      </c>
      <c r="B713" s="453"/>
      <c r="C713" s="250" t="str">
        <f>+VLOOKUP(A713,bd_lista!$A$3:$C$590,3,FALSE)</f>
        <v>Gobierno Autónomo Municipal de Oruro</v>
      </c>
      <c r="D713" s="457"/>
      <c r="E713" s="247" t="s">
        <v>1312</v>
      </c>
      <c r="F713" s="246">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6">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6">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6">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6">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6">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6">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6">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6">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6">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6">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6">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6">
        <f ca="1">+SUM(F713:Q713)</f>
        <v>0</v>
      </c>
      <c r="S713" s="253">
        <f ca="1">+R712+R713</f>
        <v>0</v>
      </c>
      <c r="T713" s="246">
        <f ca="1">+S713</f>
        <v>0</v>
      </c>
      <c r="U713" s="245">
        <f>+IF(E713="Débitos",1,2)</f>
        <v>2</v>
      </c>
      <c r="V713" s="350" t="str">
        <f>+VLOOKUP(A713,bd_lista!$A$3:$E$590,5,FALSE)</f>
        <v>Gobiernos Autonomos Municipales</v>
      </c>
      <c r="W713" s="455"/>
      <c r="X713" s="245">
        <f>+VLOOKUP(A713,[2]Sheet1!$A$13:$D$744,4,FALSE)</f>
        <v>0</v>
      </c>
      <c r="Y713" s="245" t="e">
        <f>+VLOOKUP(X713,bd_lista!$A$3:$C$590,3,FALSE)</f>
        <v>#N/A</v>
      </c>
      <c r="Z713" s="304"/>
      <c r="AA713" s="305"/>
    </row>
    <row r="714" spans="1:27" customFormat="1" ht="15" hidden="1" customHeight="1">
      <c r="A714" s="32">
        <v>1402</v>
      </c>
      <c r="B714" s="452">
        <f>+A714</f>
        <v>1402</v>
      </c>
      <c r="C714" s="250" t="str">
        <f>+VLOOKUP(A714,bd_lista!$A$3:$C$590,3,FALSE)</f>
        <v>Gobierno Autónomo Municipal de Caracollo</v>
      </c>
      <c r="D714" s="456" t="str">
        <f>+C714</f>
        <v>Gobierno Autónomo Municipal de Caracollo</v>
      </c>
      <c r="E714" s="245" t="s">
        <v>1311</v>
      </c>
      <c r="F714" s="246">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6">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6">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6">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6">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6">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6">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6">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6">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6">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6">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6">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6">
        <f ca="1">+SUM(F714:Q714)</f>
        <v>0</v>
      </c>
      <c r="S714" s="253"/>
      <c r="T714" s="246">
        <f ca="1">+T715</f>
        <v>0</v>
      </c>
      <c r="U714" s="245">
        <f>+IF(E714="Débitos",1,2)</f>
        <v>1</v>
      </c>
      <c r="V714" s="350" t="str">
        <f>+VLOOKUP(A714,bd_lista!$A$3:$E$590,5,FALSE)</f>
        <v>Gobiernos Autonomos Municipales</v>
      </c>
      <c r="W714" s="454" t="str">
        <f>+V714</f>
        <v>Gobiernos Autonomos Municipales</v>
      </c>
      <c r="X714" s="245">
        <f>+VLOOKUP(A714,[2]Sheet1!$A$13:$D$744,4,FALSE)</f>
        <v>0</v>
      </c>
      <c r="Y714" s="245" t="e">
        <f>+VLOOKUP(X714,bd_lista!$A$3:$C$590,3,FALSE)</f>
        <v>#N/A</v>
      </c>
      <c r="Z714" s="306">
        <f>+X714</f>
        <v>0</v>
      </c>
      <c r="AA714" s="307" t="e">
        <f>+Y714</f>
        <v>#N/A</v>
      </c>
    </row>
    <row r="715" spans="1:27" customFormat="1" ht="15" hidden="1" customHeight="1">
      <c r="A715" s="32">
        <v>1402</v>
      </c>
      <c r="B715" s="453"/>
      <c r="C715" s="250" t="str">
        <f>+VLOOKUP(A715,bd_lista!$A$3:$C$590,3,FALSE)</f>
        <v>Gobierno Autónomo Municipal de Caracollo</v>
      </c>
      <c r="D715" s="457"/>
      <c r="E715" s="247" t="s">
        <v>1312</v>
      </c>
      <c r="F715" s="246">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6">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6">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6">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6">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6">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6">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6">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6">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6">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6">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6">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6">
        <f ca="1">+SUM(F715:Q715)</f>
        <v>0</v>
      </c>
      <c r="S715" s="253">
        <f ca="1">+R714+R715</f>
        <v>0</v>
      </c>
      <c r="T715" s="246">
        <f ca="1">+S715</f>
        <v>0</v>
      </c>
      <c r="U715" s="245">
        <f>+IF(E715="Débitos",1,2)</f>
        <v>2</v>
      </c>
      <c r="V715" s="350" t="str">
        <f>+VLOOKUP(A715,bd_lista!$A$3:$E$590,5,FALSE)</f>
        <v>Gobiernos Autonomos Municipales</v>
      </c>
      <c r="W715" s="455"/>
      <c r="X715" s="245">
        <f>+VLOOKUP(A715,[2]Sheet1!$A$13:$D$744,4,FALSE)</f>
        <v>0</v>
      </c>
      <c r="Y715" s="245" t="e">
        <f>+VLOOKUP(X715,bd_lista!$A$3:$C$590,3,FALSE)</f>
        <v>#N/A</v>
      </c>
      <c r="Z715" s="304"/>
      <c r="AA715" s="305"/>
    </row>
    <row r="716" spans="1:27" customFormat="1" ht="15" hidden="1" customHeight="1">
      <c r="A716" s="32">
        <v>1403</v>
      </c>
      <c r="B716" s="452">
        <f>+A716</f>
        <v>1403</v>
      </c>
      <c r="C716" s="250" t="str">
        <f>+VLOOKUP(A716,bd_lista!$A$3:$C$590,3,FALSE)</f>
        <v>Gobierno Autónomo Municipal de El Choro</v>
      </c>
      <c r="D716" s="456" t="str">
        <f>+C716</f>
        <v>Gobierno Autónomo Municipal de El Choro</v>
      </c>
      <c r="E716" s="245" t="s">
        <v>1311</v>
      </c>
      <c r="F716" s="246">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6">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6">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6">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6">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6">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6">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6">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6">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6">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6">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6">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6">
        <f ca="1">+SUM(F716:Q716)</f>
        <v>0</v>
      </c>
      <c r="S716" s="253"/>
      <c r="T716" s="246">
        <f ca="1">+T717</f>
        <v>0</v>
      </c>
      <c r="U716" s="245">
        <f>+IF(E716="Débitos",1,2)</f>
        <v>1</v>
      </c>
      <c r="V716" s="350" t="str">
        <f>+VLOOKUP(A716,bd_lista!$A$3:$E$590,5,FALSE)</f>
        <v>Gobiernos Autonomos Municipales</v>
      </c>
      <c r="W716" s="454" t="str">
        <f>+V716</f>
        <v>Gobiernos Autonomos Municipales</v>
      </c>
      <c r="X716" s="245">
        <f>+VLOOKUP(A716,[2]Sheet1!$A$13:$D$744,4,FALSE)</f>
        <v>0</v>
      </c>
      <c r="Y716" s="245" t="e">
        <f>+VLOOKUP(X716,bd_lista!$A$3:$C$590,3,FALSE)</f>
        <v>#N/A</v>
      </c>
      <c r="Z716" s="306">
        <f>+X716</f>
        <v>0</v>
      </c>
      <c r="AA716" s="307" t="e">
        <f>+Y716</f>
        <v>#N/A</v>
      </c>
    </row>
    <row r="717" spans="1:27" customFormat="1" ht="15" hidden="1" customHeight="1">
      <c r="A717" s="32">
        <v>1403</v>
      </c>
      <c r="B717" s="453"/>
      <c r="C717" s="250" t="str">
        <f>+VLOOKUP(A717,bd_lista!$A$3:$C$590,3,FALSE)</f>
        <v>Gobierno Autónomo Municipal de El Choro</v>
      </c>
      <c r="D717" s="457"/>
      <c r="E717" s="247" t="s">
        <v>1312</v>
      </c>
      <c r="F717" s="246">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6">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6">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6">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6">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6">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6">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6">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6">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6">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6">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6">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6">
        <f ca="1">+SUM(F717:Q717)</f>
        <v>0</v>
      </c>
      <c r="S717" s="253">
        <f ca="1">+R716+R717</f>
        <v>0</v>
      </c>
      <c r="T717" s="246">
        <f ca="1">+S717</f>
        <v>0</v>
      </c>
      <c r="U717" s="245">
        <f>+IF(E717="Débitos",1,2)</f>
        <v>2</v>
      </c>
      <c r="V717" s="350" t="str">
        <f>+VLOOKUP(A717,bd_lista!$A$3:$E$590,5,FALSE)</f>
        <v>Gobiernos Autonomos Municipales</v>
      </c>
      <c r="W717" s="455"/>
      <c r="X717" s="245">
        <f>+VLOOKUP(A717,[2]Sheet1!$A$13:$D$744,4,FALSE)</f>
        <v>0</v>
      </c>
      <c r="Y717" s="245" t="e">
        <f>+VLOOKUP(X717,bd_lista!$A$3:$C$590,3,FALSE)</f>
        <v>#N/A</v>
      </c>
      <c r="Z717" s="304"/>
      <c r="AA717" s="305"/>
    </row>
    <row r="718" spans="1:27" customFormat="1" ht="15" hidden="1" customHeight="1">
      <c r="A718" s="32">
        <v>1404</v>
      </c>
      <c r="B718" s="452">
        <f>+A718</f>
        <v>1404</v>
      </c>
      <c r="C718" s="250" t="str">
        <f>+VLOOKUP(A718,bd_lista!$A$3:$C$590,3,FALSE)</f>
        <v>Gobierno Autónomo Municipal de Challapata</v>
      </c>
      <c r="D718" s="456" t="str">
        <f>+C718</f>
        <v>Gobierno Autónomo Municipal de Challapata</v>
      </c>
      <c r="E718" s="245" t="s">
        <v>1311</v>
      </c>
      <c r="F718" s="246">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6">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6">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6">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6">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6">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6">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6">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6">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6">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6">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6">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6">
        <f ca="1">+SUM(F718:Q718)</f>
        <v>0</v>
      </c>
      <c r="S718" s="253"/>
      <c r="T718" s="246">
        <f ca="1">+T719</f>
        <v>0</v>
      </c>
      <c r="U718" s="245">
        <f>+IF(E718="Débitos",1,2)</f>
        <v>1</v>
      </c>
      <c r="V718" s="350" t="str">
        <f>+VLOOKUP(A718,bd_lista!$A$3:$E$590,5,FALSE)</f>
        <v>Gobiernos Autonomos Municipales</v>
      </c>
      <c r="W718" s="454" t="str">
        <f>+V718</f>
        <v>Gobiernos Autonomos Municipales</v>
      </c>
      <c r="X718" s="245">
        <f>+VLOOKUP(A718,[2]Sheet1!$A$13:$D$744,4,FALSE)</f>
        <v>0</v>
      </c>
      <c r="Y718" s="245" t="e">
        <f>+VLOOKUP(X718,bd_lista!$A$3:$C$590,3,FALSE)</f>
        <v>#N/A</v>
      </c>
      <c r="Z718" s="306">
        <f>+X718</f>
        <v>0</v>
      </c>
      <c r="AA718" s="307" t="e">
        <f>+Y718</f>
        <v>#N/A</v>
      </c>
    </row>
    <row r="719" spans="1:27" customFormat="1" ht="15" hidden="1" customHeight="1">
      <c r="A719" s="32">
        <v>1404</v>
      </c>
      <c r="B719" s="453"/>
      <c r="C719" s="250" t="str">
        <f>+VLOOKUP(A719,bd_lista!$A$3:$C$590,3,FALSE)</f>
        <v>Gobierno Autónomo Municipal de Challapata</v>
      </c>
      <c r="D719" s="457"/>
      <c r="E719" s="247" t="s">
        <v>1312</v>
      </c>
      <c r="F719" s="246">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6">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6">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6">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6">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6">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6">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6">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6">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6">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6">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6">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6">
        <f ca="1">+SUM(F719:Q719)</f>
        <v>0</v>
      </c>
      <c r="S719" s="253">
        <f ca="1">+R718+R719</f>
        <v>0</v>
      </c>
      <c r="T719" s="246">
        <f ca="1">+S719</f>
        <v>0</v>
      </c>
      <c r="U719" s="245">
        <f>+IF(E719="Débitos",1,2)</f>
        <v>2</v>
      </c>
      <c r="V719" s="350" t="str">
        <f>+VLOOKUP(A719,bd_lista!$A$3:$E$590,5,FALSE)</f>
        <v>Gobiernos Autonomos Municipales</v>
      </c>
      <c r="W719" s="455"/>
      <c r="X719" s="245">
        <f>+VLOOKUP(A719,[2]Sheet1!$A$13:$D$744,4,FALSE)</f>
        <v>0</v>
      </c>
      <c r="Y719" s="245" t="e">
        <f>+VLOOKUP(X719,bd_lista!$A$3:$C$590,3,FALSE)</f>
        <v>#N/A</v>
      </c>
      <c r="Z719" s="304"/>
      <c r="AA719" s="305"/>
    </row>
    <row r="720" spans="1:27" customFormat="1" ht="15" hidden="1" customHeight="1">
      <c r="A720" s="32">
        <v>1405</v>
      </c>
      <c r="B720" s="452">
        <f>+A720</f>
        <v>1405</v>
      </c>
      <c r="C720" s="250" t="str">
        <f>+VLOOKUP(A720,bd_lista!$A$3:$C$590,3,FALSE)</f>
        <v>Gobierno Autónomo Municipal de Santuario de Quillacas</v>
      </c>
      <c r="D720" s="456" t="str">
        <f>+C720</f>
        <v>Gobierno Autónomo Municipal de Santuario de Quillacas</v>
      </c>
      <c r="E720" s="245" t="s">
        <v>1311</v>
      </c>
      <c r="F720" s="246">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6">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6">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6">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6">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6">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6">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6">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6">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6">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6">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6">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6">
        <f ca="1">+SUM(F720:Q720)</f>
        <v>0</v>
      </c>
      <c r="S720" s="253"/>
      <c r="T720" s="246">
        <f ca="1">+T721</f>
        <v>0</v>
      </c>
      <c r="U720" s="245">
        <f>+IF(E720="Débitos",1,2)</f>
        <v>1</v>
      </c>
      <c r="V720" s="350" t="str">
        <f>+VLOOKUP(A720,bd_lista!$A$3:$E$590,5,FALSE)</f>
        <v>Gobiernos Autonomos Municipales</v>
      </c>
      <c r="W720" s="454" t="str">
        <f>+V720</f>
        <v>Gobiernos Autonomos Municipales</v>
      </c>
      <c r="X720" s="245">
        <f>+VLOOKUP(A720,[2]Sheet1!$A$13:$D$744,4,FALSE)</f>
        <v>0</v>
      </c>
      <c r="Y720" s="245" t="e">
        <f>+VLOOKUP(X720,bd_lista!$A$3:$C$590,3,FALSE)</f>
        <v>#N/A</v>
      </c>
      <c r="Z720" s="306">
        <f>+X720</f>
        <v>0</v>
      </c>
      <c r="AA720" s="307" t="e">
        <f>+Y720</f>
        <v>#N/A</v>
      </c>
    </row>
    <row r="721" spans="1:27" customFormat="1" ht="15" hidden="1" customHeight="1">
      <c r="A721" s="32">
        <v>1405</v>
      </c>
      <c r="B721" s="453"/>
      <c r="C721" s="250" t="str">
        <f>+VLOOKUP(A721,bd_lista!$A$3:$C$590,3,FALSE)</f>
        <v>Gobierno Autónomo Municipal de Santuario de Quillacas</v>
      </c>
      <c r="D721" s="457"/>
      <c r="E721" s="247" t="s">
        <v>1312</v>
      </c>
      <c r="F721" s="246">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6">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6">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6">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6">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6">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6">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6">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6">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6">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6">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6">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6">
        <f ca="1">+SUM(F721:Q721)</f>
        <v>0</v>
      </c>
      <c r="S721" s="253">
        <f ca="1">+R720+R721</f>
        <v>0</v>
      </c>
      <c r="T721" s="246">
        <f ca="1">+S721</f>
        <v>0</v>
      </c>
      <c r="U721" s="245">
        <f>+IF(E721="Débitos",1,2)</f>
        <v>2</v>
      </c>
      <c r="V721" s="350" t="str">
        <f>+VLOOKUP(A721,bd_lista!$A$3:$E$590,5,FALSE)</f>
        <v>Gobiernos Autonomos Municipales</v>
      </c>
      <c r="W721" s="455"/>
      <c r="X721" s="245">
        <f>+VLOOKUP(A721,[2]Sheet1!$A$13:$D$744,4,FALSE)</f>
        <v>0</v>
      </c>
      <c r="Y721" s="245" t="e">
        <f>+VLOOKUP(X721,bd_lista!$A$3:$C$590,3,FALSE)</f>
        <v>#N/A</v>
      </c>
      <c r="Z721" s="304"/>
      <c r="AA721" s="305"/>
    </row>
    <row r="722" spans="1:27" customFormat="1" ht="15" hidden="1" customHeight="1">
      <c r="A722" s="32">
        <v>1406</v>
      </c>
      <c r="B722" s="452">
        <f>+A722</f>
        <v>1406</v>
      </c>
      <c r="C722" s="250" t="str">
        <f>+VLOOKUP(A722,bd_lista!$A$3:$C$590,3,FALSE)</f>
        <v>Gobierno Autónomo Municipal de Huanuni</v>
      </c>
      <c r="D722" s="456" t="str">
        <f>+C722</f>
        <v>Gobierno Autónomo Municipal de Huanuni</v>
      </c>
      <c r="E722" s="245" t="s">
        <v>1311</v>
      </c>
      <c r="F722" s="246">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6">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6">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6">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6">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6">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6">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6">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6">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6">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6">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6">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6">
        <f ca="1">+SUM(F722:Q722)</f>
        <v>0</v>
      </c>
      <c r="S722" s="253"/>
      <c r="T722" s="246">
        <f ca="1">+T723</f>
        <v>0</v>
      </c>
      <c r="U722" s="245">
        <f>+IF(E722="Débitos",1,2)</f>
        <v>1</v>
      </c>
      <c r="V722" s="350" t="str">
        <f>+VLOOKUP(A722,bd_lista!$A$3:$E$590,5,FALSE)</f>
        <v>Gobiernos Autonomos Municipales</v>
      </c>
      <c r="W722" s="454" t="str">
        <f>+V722</f>
        <v>Gobiernos Autonomos Municipales</v>
      </c>
      <c r="X722" s="245">
        <f>+VLOOKUP(A722,[2]Sheet1!$A$13:$D$744,4,FALSE)</f>
        <v>0</v>
      </c>
      <c r="Y722" s="245" t="e">
        <f>+VLOOKUP(X722,bd_lista!$A$3:$C$590,3,FALSE)</f>
        <v>#N/A</v>
      </c>
      <c r="Z722" s="306">
        <f>+X722</f>
        <v>0</v>
      </c>
      <c r="AA722" s="307" t="e">
        <f>+Y722</f>
        <v>#N/A</v>
      </c>
    </row>
    <row r="723" spans="1:27" customFormat="1" ht="15" hidden="1" customHeight="1">
      <c r="A723" s="32">
        <v>1406</v>
      </c>
      <c r="B723" s="453"/>
      <c r="C723" s="250" t="str">
        <f>+VLOOKUP(A723,bd_lista!$A$3:$C$590,3,FALSE)</f>
        <v>Gobierno Autónomo Municipal de Huanuni</v>
      </c>
      <c r="D723" s="457"/>
      <c r="E723" s="247" t="s">
        <v>1312</v>
      </c>
      <c r="F723" s="246">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6">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6">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6">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6">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6">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6">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6">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6">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6">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6">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6">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6">
        <f ca="1">+SUM(F723:Q723)</f>
        <v>0</v>
      </c>
      <c r="S723" s="253">
        <f ca="1">+R722+R723</f>
        <v>0</v>
      </c>
      <c r="T723" s="246">
        <f ca="1">+S723</f>
        <v>0</v>
      </c>
      <c r="U723" s="245">
        <f>+IF(E723="Débitos",1,2)</f>
        <v>2</v>
      </c>
      <c r="V723" s="350" t="str">
        <f>+VLOOKUP(A723,bd_lista!$A$3:$E$590,5,FALSE)</f>
        <v>Gobiernos Autonomos Municipales</v>
      </c>
      <c r="W723" s="455"/>
      <c r="X723" s="245">
        <f>+VLOOKUP(A723,[2]Sheet1!$A$13:$D$744,4,FALSE)</f>
        <v>0</v>
      </c>
      <c r="Y723" s="245" t="e">
        <f>+VLOOKUP(X723,bd_lista!$A$3:$C$590,3,FALSE)</f>
        <v>#N/A</v>
      </c>
      <c r="Z723" s="304"/>
      <c r="AA723" s="305"/>
    </row>
    <row r="724" spans="1:27" customFormat="1" ht="15" hidden="1" customHeight="1">
      <c r="A724" s="32">
        <v>1407</v>
      </c>
      <c r="B724" s="452">
        <f>+A724</f>
        <v>1407</v>
      </c>
      <c r="C724" s="250" t="str">
        <f>+VLOOKUP(A724,bd_lista!$A$3:$C$590,3,FALSE)</f>
        <v>Gobierno Autónomo Municipal de Machacamarca</v>
      </c>
      <c r="D724" s="456" t="str">
        <f>+C724</f>
        <v>Gobierno Autónomo Municipal de Machacamarca</v>
      </c>
      <c r="E724" s="245" t="s">
        <v>1311</v>
      </c>
      <c r="F724" s="246">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6">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6">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6">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6">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6">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6">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6">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6">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6">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6">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6">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6">
        <f ca="1">+SUM(F724:Q724)</f>
        <v>0</v>
      </c>
      <c r="S724" s="253"/>
      <c r="T724" s="246">
        <f ca="1">+T725</f>
        <v>0</v>
      </c>
      <c r="U724" s="245">
        <f>+IF(E724="Débitos",1,2)</f>
        <v>1</v>
      </c>
      <c r="V724" s="350" t="str">
        <f>+VLOOKUP(A724,bd_lista!$A$3:$E$590,5,FALSE)</f>
        <v>Gobiernos Autonomos Municipales</v>
      </c>
      <c r="W724" s="454" t="str">
        <f>+V724</f>
        <v>Gobiernos Autonomos Municipales</v>
      </c>
      <c r="X724" s="245">
        <f>+VLOOKUP(A724,[2]Sheet1!$A$13:$D$744,4,FALSE)</f>
        <v>0</v>
      </c>
      <c r="Y724" s="245" t="e">
        <f>+VLOOKUP(X724,bd_lista!$A$3:$C$590,3,FALSE)</f>
        <v>#N/A</v>
      </c>
      <c r="Z724" s="306">
        <f>+X724</f>
        <v>0</v>
      </c>
      <c r="AA724" s="307" t="e">
        <f>+Y724</f>
        <v>#N/A</v>
      </c>
    </row>
    <row r="725" spans="1:27" customFormat="1" ht="15" hidden="1" customHeight="1">
      <c r="A725" s="32">
        <v>1407</v>
      </c>
      <c r="B725" s="453"/>
      <c r="C725" s="250" t="str">
        <f>+VLOOKUP(A725,bd_lista!$A$3:$C$590,3,FALSE)</f>
        <v>Gobierno Autónomo Municipal de Machacamarca</v>
      </c>
      <c r="D725" s="457"/>
      <c r="E725" s="247" t="s">
        <v>1312</v>
      </c>
      <c r="F725" s="246">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6">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6">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6">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6">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6">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6">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6">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6">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6">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6">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6">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6">
        <f ca="1">+SUM(F725:Q725)</f>
        <v>0</v>
      </c>
      <c r="S725" s="253">
        <f ca="1">+R724+R725</f>
        <v>0</v>
      </c>
      <c r="T725" s="246">
        <f ca="1">+S725</f>
        <v>0</v>
      </c>
      <c r="U725" s="245">
        <f>+IF(E725="Débitos",1,2)</f>
        <v>2</v>
      </c>
      <c r="V725" s="350" t="str">
        <f>+VLOOKUP(A725,bd_lista!$A$3:$E$590,5,FALSE)</f>
        <v>Gobiernos Autonomos Municipales</v>
      </c>
      <c r="W725" s="455"/>
      <c r="X725" s="245">
        <f>+VLOOKUP(A725,[2]Sheet1!$A$13:$D$744,4,FALSE)</f>
        <v>0</v>
      </c>
      <c r="Y725" s="245" t="e">
        <f>+VLOOKUP(X725,bd_lista!$A$3:$C$590,3,FALSE)</f>
        <v>#N/A</v>
      </c>
      <c r="Z725" s="304"/>
      <c r="AA725" s="305"/>
    </row>
    <row r="726" spans="1:27" customFormat="1" ht="15" hidden="1" customHeight="1">
      <c r="A726" s="32">
        <v>1408</v>
      </c>
      <c r="B726" s="452">
        <f>+A726</f>
        <v>1408</v>
      </c>
      <c r="C726" s="250" t="str">
        <f>+VLOOKUP(A726,bd_lista!$A$3:$C$590,3,FALSE)</f>
        <v>Gobierno Autónomo Municipal de Poopó (Villa Poopó)</v>
      </c>
      <c r="D726" s="456" t="str">
        <f>+C726</f>
        <v>Gobierno Autónomo Municipal de Poopó (Villa Poopó)</v>
      </c>
      <c r="E726" s="245" t="s">
        <v>1311</v>
      </c>
      <c r="F726" s="246">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6">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6">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6">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6">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6">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6">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6">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6">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6">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6">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6">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6">
        <f ca="1">+SUM(F726:Q726)</f>
        <v>0</v>
      </c>
      <c r="S726" s="253"/>
      <c r="T726" s="246">
        <f ca="1">+T727</f>
        <v>0</v>
      </c>
      <c r="U726" s="245">
        <f>+IF(E726="Débitos",1,2)</f>
        <v>1</v>
      </c>
      <c r="V726" s="350" t="str">
        <f>+VLOOKUP(A726,bd_lista!$A$3:$E$590,5,FALSE)</f>
        <v>Gobiernos Autonomos Municipales</v>
      </c>
      <c r="W726" s="454" t="str">
        <f>+V726</f>
        <v>Gobiernos Autonomos Municipales</v>
      </c>
      <c r="X726" s="245">
        <f>+VLOOKUP(A726,[2]Sheet1!$A$13:$D$744,4,FALSE)</f>
        <v>0</v>
      </c>
      <c r="Y726" s="245" t="e">
        <f>+VLOOKUP(X726,bd_lista!$A$3:$C$590,3,FALSE)</f>
        <v>#N/A</v>
      </c>
      <c r="Z726" s="306">
        <f>+X726</f>
        <v>0</v>
      </c>
      <c r="AA726" s="307" t="e">
        <f>+Y726</f>
        <v>#N/A</v>
      </c>
    </row>
    <row r="727" spans="1:27" customFormat="1" ht="15" hidden="1" customHeight="1">
      <c r="A727" s="32">
        <v>1408</v>
      </c>
      <c r="B727" s="453"/>
      <c r="C727" s="250" t="str">
        <f>+VLOOKUP(A727,bd_lista!$A$3:$C$590,3,FALSE)</f>
        <v>Gobierno Autónomo Municipal de Poopó (Villa Poopó)</v>
      </c>
      <c r="D727" s="457"/>
      <c r="E727" s="247" t="s">
        <v>1312</v>
      </c>
      <c r="F727" s="246">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6">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6">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6">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6">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6">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6">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6">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6">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6">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6">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6">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6">
        <f ca="1">+SUM(F727:Q727)</f>
        <v>0</v>
      </c>
      <c r="S727" s="253">
        <f ca="1">+R726+R727</f>
        <v>0</v>
      </c>
      <c r="T727" s="246">
        <f ca="1">+S727</f>
        <v>0</v>
      </c>
      <c r="U727" s="245">
        <f>+IF(E727="Débitos",1,2)</f>
        <v>2</v>
      </c>
      <c r="V727" s="350" t="str">
        <f>+VLOOKUP(A727,bd_lista!$A$3:$E$590,5,FALSE)</f>
        <v>Gobiernos Autonomos Municipales</v>
      </c>
      <c r="W727" s="455"/>
      <c r="X727" s="245">
        <f>+VLOOKUP(A727,[2]Sheet1!$A$13:$D$744,4,FALSE)</f>
        <v>0</v>
      </c>
      <c r="Y727" s="245" t="e">
        <f>+VLOOKUP(X727,bd_lista!$A$3:$C$590,3,FALSE)</f>
        <v>#N/A</v>
      </c>
      <c r="Z727" s="304"/>
      <c r="AA727" s="305"/>
    </row>
    <row r="728" spans="1:27" customFormat="1" ht="15" hidden="1" customHeight="1">
      <c r="A728" s="32">
        <v>1409</v>
      </c>
      <c r="B728" s="452">
        <f>+A728</f>
        <v>1409</v>
      </c>
      <c r="C728" s="250" t="str">
        <f>+VLOOKUP(A728,bd_lista!$A$3:$C$590,3,FALSE)</f>
        <v>Gobierno Autónomo Municipal de Pazña</v>
      </c>
      <c r="D728" s="456" t="str">
        <f>+C728</f>
        <v>Gobierno Autónomo Municipal de Pazña</v>
      </c>
      <c r="E728" s="245" t="s">
        <v>1311</v>
      </c>
      <c r="F728" s="246">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6">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6">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6">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6">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6">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6">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6">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6">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6">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6">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6">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6">
        <f ca="1">+SUM(F728:Q728)</f>
        <v>0</v>
      </c>
      <c r="S728" s="253"/>
      <c r="T728" s="246">
        <f ca="1">+T729</f>
        <v>0</v>
      </c>
      <c r="U728" s="245">
        <f>+IF(E728="Débitos",1,2)</f>
        <v>1</v>
      </c>
      <c r="V728" s="350" t="str">
        <f>+VLOOKUP(A728,bd_lista!$A$3:$E$590,5,FALSE)</f>
        <v>Gobiernos Autonomos Municipales</v>
      </c>
      <c r="W728" s="454" t="str">
        <f>+V728</f>
        <v>Gobiernos Autonomos Municipales</v>
      </c>
      <c r="X728" s="245">
        <f>+VLOOKUP(A728,[2]Sheet1!$A$13:$D$744,4,FALSE)</f>
        <v>0</v>
      </c>
      <c r="Y728" s="245" t="e">
        <f>+VLOOKUP(X728,bd_lista!$A$3:$C$590,3,FALSE)</f>
        <v>#N/A</v>
      </c>
      <c r="Z728" s="306">
        <f>+X728</f>
        <v>0</v>
      </c>
      <c r="AA728" s="307" t="e">
        <f>+Y728</f>
        <v>#N/A</v>
      </c>
    </row>
    <row r="729" spans="1:27" customFormat="1" ht="15" hidden="1" customHeight="1">
      <c r="A729" s="32">
        <v>1409</v>
      </c>
      <c r="B729" s="453"/>
      <c r="C729" s="250" t="str">
        <f>+VLOOKUP(A729,bd_lista!$A$3:$C$590,3,FALSE)</f>
        <v>Gobierno Autónomo Municipal de Pazña</v>
      </c>
      <c r="D729" s="457"/>
      <c r="E729" s="247" t="s">
        <v>1312</v>
      </c>
      <c r="F729" s="246">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6">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6">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6">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6">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6">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6">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6">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6">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6">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6">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6">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6">
        <f ca="1">+SUM(F729:Q729)</f>
        <v>0</v>
      </c>
      <c r="S729" s="253">
        <f ca="1">+R728+R729</f>
        <v>0</v>
      </c>
      <c r="T729" s="246">
        <f ca="1">+S729</f>
        <v>0</v>
      </c>
      <c r="U729" s="245">
        <f>+IF(E729="Débitos",1,2)</f>
        <v>2</v>
      </c>
      <c r="V729" s="350" t="str">
        <f>+VLOOKUP(A729,bd_lista!$A$3:$E$590,5,FALSE)</f>
        <v>Gobiernos Autonomos Municipales</v>
      </c>
      <c r="W729" s="455"/>
      <c r="X729" s="245">
        <f>+VLOOKUP(A729,[2]Sheet1!$A$13:$D$744,4,FALSE)</f>
        <v>0</v>
      </c>
      <c r="Y729" s="245" t="e">
        <f>+VLOOKUP(X729,bd_lista!$A$3:$C$590,3,FALSE)</f>
        <v>#N/A</v>
      </c>
      <c r="Z729" s="304"/>
      <c r="AA729" s="305"/>
    </row>
    <row r="730" spans="1:27" customFormat="1" ht="15" hidden="1" customHeight="1">
      <c r="A730" s="32">
        <v>1410</v>
      </c>
      <c r="B730" s="452">
        <f>+A730</f>
        <v>1410</v>
      </c>
      <c r="C730" s="250" t="str">
        <f>+VLOOKUP(A730,bd_lista!$A$3:$C$590,3,FALSE)</f>
        <v>Gobierno Autónomo Municipal de Antequera</v>
      </c>
      <c r="D730" s="456" t="str">
        <f>+C730</f>
        <v>Gobierno Autónomo Municipal de Antequera</v>
      </c>
      <c r="E730" s="245" t="s">
        <v>1311</v>
      </c>
      <c r="F730" s="246">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6">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6">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6">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6">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6">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6">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6">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6">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6">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6">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6">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6">
        <f ca="1">+SUM(F730:Q730)</f>
        <v>0</v>
      </c>
      <c r="S730" s="253"/>
      <c r="T730" s="246">
        <f ca="1">+T731</f>
        <v>0</v>
      </c>
      <c r="U730" s="245">
        <f>+IF(E730="Débitos",1,2)</f>
        <v>1</v>
      </c>
      <c r="V730" s="350" t="str">
        <f>+VLOOKUP(A730,bd_lista!$A$3:$E$590,5,FALSE)</f>
        <v>Gobiernos Autonomos Municipales</v>
      </c>
      <c r="W730" s="454" t="str">
        <f>+V730</f>
        <v>Gobiernos Autonomos Municipales</v>
      </c>
      <c r="X730" s="245">
        <f>+VLOOKUP(A730,[2]Sheet1!$A$13:$D$744,4,FALSE)</f>
        <v>0</v>
      </c>
      <c r="Y730" s="245" t="e">
        <f>+VLOOKUP(X730,bd_lista!$A$3:$C$590,3,FALSE)</f>
        <v>#N/A</v>
      </c>
      <c r="Z730" s="306">
        <f>+X730</f>
        <v>0</v>
      </c>
      <c r="AA730" s="307" t="e">
        <f>+Y730</f>
        <v>#N/A</v>
      </c>
    </row>
    <row r="731" spans="1:27" customFormat="1" ht="15" hidden="1" customHeight="1">
      <c r="A731" s="32">
        <v>1410</v>
      </c>
      <c r="B731" s="453"/>
      <c r="C731" s="250" t="str">
        <f>+VLOOKUP(A731,bd_lista!$A$3:$C$590,3,FALSE)</f>
        <v>Gobierno Autónomo Municipal de Antequera</v>
      </c>
      <c r="D731" s="457"/>
      <c r="E731" s="247" t="s">
        <v>1312</v>
      </c>
      <c r="F731" s="246">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6">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6">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6">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6">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6">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6">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6">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6">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6">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6">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6">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6">
        <f ca="1">+SUM(F731:Q731)</f>
        <v>0</v>
      </c>
      <c r="S731" s="253">
        <f ca="1">+R730+R731</f>
        <v>0</v>
      </c>
      <c r="T731" s="246">
        <f ca="1">+S731</f>
        <v>0</v>
      </c>
      <c r="U731" s="245">
        <f>+IF(E731="Débitos",1,2)</f>
        <v>2</v>
      </c>
      <c r="V731" s="350" t="str">
        <f>+VLOOKUP(A731,bd_lista!$A$3:$E$590,5,FALSE)</f>
        <v>Gobiernos Autonomos Municipales</v>
      </c>
      <c r="W731" s="455"/>
      <c r="X731" s="245">
        <f>+VLOOKUP(A731,[2]Sheet1!$A$13:$D$744,4,FALSE)</f>
        <v>0</v>
      </c>
      <c r="Y731" s="245" t="e">
        <f>+VLOOKUP(X731,bd_lista!$A$3:$C$590,3,FALSE)</f>
        <v>#N/A</v>
      </c>
      <c r="Z731" s="304"/>
      <c r="AA731" s="305"/>
    </row>
    <row r="732" spans="1:27" customFormat="1" ht="15" hidden="1" customHeight="1">
      <c r="A732" s="32">
        <v>1411</v>
      </c>
      <c r="B732" s="452">
        <f>+A732</f>
        <v>1411</v>
      </c>
      <c r="C732" s="250" t="str">
        <f>+VLOOKUP(A732,bd_lista!$A$3:$C$590,3,FALSE)</f>
        <v>Gobierno Autónomo Municipal de Eucaliptus</v>
      </c>
      <c r="D732" s="456" t="str">
        <f>+C732</f>
        <v>Gobierno Autónomo Municipal de Eucaliptus</v>
      </c>
      <c r="E732" s="245" t="s">
        <v>1311</v>
      </c>
      <c r="F732" s="246">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6">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6">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6">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6">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6">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6">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6">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6">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6">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6">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6">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6">
        <f ca="1">+SUM(F732:Q732)</f>
        <v>0</v>
      </c>
      <c r="S732" s="253"/>
      <c r="T732" s="246">
        <f ca="1">+T733</f>
        <v>0</v>
      </c>
      <c r="U732" s="245">
        <f>+IF(E732="Débitos",1,2)</f>
        <v>1</v>
      </c>
      <c r="V732" s="350" t="str">
        <f>+VLOOKUP(A732,bd_lista!$A$3:$E$590,5,FALSE)</f>
        <v>Gobiernos Autonomos Municipales</v>
      </c>
      <c r="W732" s="454" t="str">
        <f>+V732</f>
        <v>Gobiernos Autonomos Municipales</v>
      </c>
      <c r="X732" s="245">
        <f>+VLOOKUP(A732,[2]Sheet1!$A$13:$D$744,4,FALSE)</f>
        <v>0</v>
      </c>
      <c r="Y732" s="245" t="e">
        <f>+VLOOKUP(X732,bd_lista!$A$3:$C$590,3,FALSE)</f>
        <v>#N/A</v>
      </c>
      <c r="Z732" s="306">
        <f>+X732</f>
        <v>0</v>
      </c>
      <c r="AA732" s="307" t="e">
        <f>+Y732</f>
        <v>#N/A</v>
      </c>
    </row>
    <row r="733" spans="1:27" customFormat="1" ht="15" hidden="1" customHeight="1">
      <c r="A733" s="32">
        <v>1411</v>
      </c>
      <c r="B733" s="453"/>
      <c r="C733" s="250" t="str">
        <f>+VLOOKUP(A733,bd_lista!$A$3:$C$590,3,FALSE)</f>
        <v>Gobierno Autónomo Municipal de Eucaliptus</v>
      </c>
      <c r="D733" s="457"/>
      <c r="E733" s="247" t="s">
        <v>1312</v>
      </c>
      <c r="F733" s="246">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6">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6">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6">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6">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6">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6">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6">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6">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6">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6">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6">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6">
        <f ca="1">+SUM(F733:Q733)</f>
        <v>0</v>
      </c>
      <c r="S733" s="253">
        <f ca="1">+R732+R733</f>
        <v>0</v>
      </c>
      <c r="T733" s="246">
        <f ca="1">+S733</f>
        <v>0</v>
      </c>
      <c r="U733" s="245">
        <f>+IF(E733="Débitos",1,2)</f>
        <v>2</v>
      </c>
      <c r="V733" s="350" t="str">
        <f>+VLOOKUP(A733,bd_lista!$A$3:$E$590,5,FALSE)</f>
        <v>Gobiernos Autonomos Municipales</v>
      </c>
      <c r="W733" s="455"/>
      <c r="X733" s="245">
        <f>+VLOOKUP(A733,[2]Sheet1!$A$13:$D$744,4,FALSE)</f>
        <v>0</v>
      </c>
      <c r="Y733" s="245" t="e">
        <f>+VLOOKUP(X733,bd_lista!$A$3:$C$590,3,FALSE)</f>
        <v>#N/A</v>
      </c>
      <c r="Z733" s="304"/>
      <c r="AA733" s="305"/>
    </row>
    <row r="734" spans="1:27" customFormat="1" ht="15" hidden="1" customHeight="1">
      <c r="A734" s="32">
        <v>1412</v>
      </c>
      <c r="B734" s="452">
        <f>+A734</f>
        <v>1412</v>
      </c>
      <c r="C734" s="250" t="str">
        <f>+VLOOKUP(A734,bd_lista!$A$3:$C$590,3,FALSE)</f>
        <v>Gobierno Autónomo Municipal de Santiago de Huari</v>
      </c>
      <c r="D734" s="456" t="str">
        <f>+C734</f>
        <v>Gobierno Autónomo Municipal de Santiago de Huari</v>
      </c>
      <c r="E734" s="245" t="s">
        <v>1311</v>
      </c>
      <c r="F734" s="246">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6">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6">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6">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6">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6">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6">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6">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6">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6">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6">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6">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6">
        <f ca="1">+SUM(F734:Q734)</f>
        <v>0</v>
      </c>
      <c r="S734" s="253"/>
      <c r="T734" s="246">
        <f ca="1">+T735</f>
        <v>0</v>
      </c>
      <c r="U734" s="245">
        <f>+IF(E734="Débitos",1,2)</f>
        <v>1</v>
      </c>
      <c r="V734" s="350" t="str">
        <f>+VLOOKUP(A734,bd_lista!$A$3:$E$590,5,FALSE)</f>
        <v>Gobiernos Autonomos Municipales</v>
      </c>
      <c r="W734" s="454" t="str">
        <f>+V734</f>
        <v>Gobiernos Autonomos Municipales</v>
      </c>
      <c r="X734" s="245">
        <f>+VLOOKUP(A734,[2]Sheet1!$A$13:$D$744,4,FALSE)</f>
        <v>0</v>
      </c>
      <c r="Y734" s="245" t="e">
        <f>+VLOOKUP(X734,bd_lista!$A$3:$C$590,3,FALSE)</f>
        <v>#N/A</v>
      </c>
      <c r="Z734" s="306">
        <f>+X734</f>
        <v>0</v>
      </c>
      <c r="AA734" s="307" t="e">
        <f>+Y734</f>
        <v>#N/A</v>
      </c>
    </row>
    <row r="735" spans="1:27" customFormat="1" ht="15" hidden="1" customHeight="1">
      <c r="A735" s="32">
        <v>1412</v>
      </c>
      <c r="B735" s="453"/>
      <c r="C735" s="250" t="str">
        <f>+VLOOKUP(A735,bd_lista!$A$3:$C$590,3,FALSE)</f>
        <v>Gobierno Autónomo Municipal de Santiago de Huari</v>
      </c>
      <c r="D735" s="457"/>
      <c r="E735" s="247" t="s">
        <v>1312</v>
      </c>
      <c r="F735" s="246">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6">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6">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6">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6">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6">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6">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6">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6">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6">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6">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6">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6">
        <f ca="1">+SUM(F735:Q735)</f>
        <v>0</v>
      </c>
      <c r="S735" s="253">
        <f ca="1">+R734+R735</f>
        <v>0</v>
      </c>
      <c r="T735" s="246">
        <f ca="1">+S735</f>
        <v>0</v>
      </c>
      <c r="U735" s="245">
        <f>+IF(E735="Débitos",1,2)</f>
        <v>2</v>
      </c>
      <c r="V735" s="350" t="str">
        <f>+VLOOKUP(A735,bd_lista!$A$3:$E$590,5,FALSE)</f>
        <v>Gobiernos Autonomos Municipales</v>
      </c>
      <c r="W735" s="455"/>
      <c r="X735" s="245">
        <f>+VLOOKUP(A735,[2]Sheet1!$A$13:$D$744,4,FALSE)</f>
        <v>0</v>
      </c>
      <c r="Y735" s="245" t="e">
        <f>+VLOOKUP(X735,bd_lista!$A$3:$C$590,3,FALSE)</f>
        <v>#N/A</v>
      </c>
      <c r="Z735" s="304"/>
      <c r="AA735" s="305"/>
    </row>
    <row r="736" spans="1:27" customFormat="1" ht="15" hidden="1" customHeight="1">
      <c r="A736" s="32">
        <v>1413</v>
      </c>
      <c r="B736" s="452">
        <f>+A736</f>
        <v>1413</v>
      </c>
      <c r="C736" s="250" t="str">
        <f>+VLOOKUP(A736,bd_lista!$A$3:$C$590,3,FALSE)</f>
        <v>Gobierno Autónomo Municipal de Totora</v>
      </c>
      <c r="D736" s="456" t="str">
        <f>+C736</f>
        <v>Gobierno Autónomo Municipal de Totora</v>
      </c>
      <c r="E736" s="245" t="s">
        <v>1311</v>
      </c>
      <c r="F736" s="246">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6">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6">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6">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6">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6">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6">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6">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6">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6">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6">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6">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6">
        <f ca="1">+SUM(F736:Q736)</f>
        <v>0</v>
      </c>
      <c r="S736" s="253"/>
      <c r="T736" s="246">
        <f ca="1">+T737</f>
        <v>0</v>
      </c>
      <c r="U736" s="245">
        <f>+IF(E736="Débitos",1,2)</f>
        <v>1</v>
      </c>
      <c r="V736" s="350" t="str">
        <f>+VLOOKUP(A736,bd_lista!$A$3:$E$590,5,FALSE)</f>
        <v>Gobiernos Autonomos Municipales</v>
      </c>
      <c r="W736" s="454" t="str">
        <f>+V736</f>
        <v>Gobiernos Autonomos Municipales</v>
      </c>
      <c r="X736" s="245">
        <f>+VLOOKUP(A736,[2]Sheet1!$A$13:$D$744,4,FALSE)</f>
        <v>0</v>
      </c>
      <c r="Y736" s="245" t="e">
        <f>+VLOOKUP(X736,bd_lista!$A$3:$C$590,3,FALSE)</f>
        <v>#N/A</v>
      </c>
      <c r="Z736" s="306">
        <f>+X736</f>
        <v>0</v>
      </c>
      <c r="AA736" s="307" t="e">
        <f>+Y736</f>
        <v>#N/A</v>
      </c>
    </row>
    <row r="737" spans="1:27" customFormat="1" ht="15" hidden="1" customHeight="1">
      <c r="A737" s="32">
        <v>1413</v>
      </c>
      <c r="B737" s="453"/>
      <c r="C737" s="250" t="str">
        <f>+VLOOKUP(A737,bd_lista!$A$3:$C$590,3,FALSE)</f>
        <v>Gobierno Autónomo Municipal de Totora</v>
      </c>
      <c r="D737" s="457"/>
      <c r="E737" s="247" t="s">
        <v>1312</v>
      </c>
      <c r="F737" s="246">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6">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6">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6">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6">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6">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6">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6">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6">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6">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6">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6">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6">
        <f ca="1">+SUM(F737:Q737)</f>
        <v>0</v>
      </c>
      <c r="S737" s="253">
        <f ca="1">+R736+R737</f>
        <v>0</v>
      </c>
      <c r="T737" s="246">
        <f ca="1">+S737</f>
        <v>0</v>
      </c>
      <c r="U737" s="245">
        <f>+IF(E737="Débitos",1,2)</f>
        <v>2</v>
      </c>
      <c r="V737" s="350" t="str">
        <f>+VLOOKUP(A737,bd_lista!$A$3:$E$590,5,FALSE)</f>
        <v>Gobiernos Autonomos Municipales</v>
      </c>
      <c r="W737" s="455"/>
      <c r="X737" s="245">
        <f>+VLOOKUP(A737,[2]Sheet1!$A$13:$D$744,4,FALSE)</f>
        <v>0</v>
      </c>
      <c r="Y737" s="245" t="e">
        <f>+VLOOKUP(X737,bd_lista!$A$3:$C$590,3,FALSE)</f>
        <v>#N/A</v>
      </c>
      <c r="Z737" s="304"/>
      <c r="AA737" s="305"/>
    </row>
    <row r="738" spans="1:27" customFormat="1" ht="15" hidden="1" customHeight="1">
      <c r="A738" s="32">
        <v>1414</v>
      </c>
      <c r="B738" s="452">
        <f>+A738</f>
        <v>1414</v>
      </c>
      <c r="C738" s="250" t="str">
        <f>+VLOOKUP(A738,bd_lista!$A$3:$C$590,3,FALSE)</f>
        <v>Gobierno Autónomo Municipal de Corque</v>
      </c>
      <c r="D738" s="456" t="str">
        <f>+C738</f>
        <v>Gobierno Autónomo Municipal de Corque</v>
      </c>
      <c r="E738" s="245" t="s">
        <v>1311</v>
      </c>
      <c r="F738" s="246">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6">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6">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6">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6">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6">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6">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6">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6">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6">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6">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6">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6">
        <f ca="1">+SUM(F738:Q738)</f>
        <v>0</v>
      </c>
      <c r="S738" s="253"/>
      <c r="T738" s="246">
        <f ca="1">+T739</f>
        <v>0</v>
      </c>
      <c r="U738" s="245">
        <f>+IF(E738="Débitos",1,2)</f>
        <v>1</v>
      </c>
      <c r="V738" s="350" t="str">
        <f>+VLOOKUP(A738,bd_lista!$A$3:$E$590,5,FALSE)</f>
        <v>Gobiernos Autonomos Municipales</v>
      </c>
      <c r="W738" s="454" t="str">
        <f>+V738</f>
        <v>Gobiernos Autonomos Municipales</v>
      </c>
      <c r="X738" s="245">
        <f>+VLOOKUP(A738,[2]Sheet1!$A$13:$D$744,4,FALSE)</f>
        <v>0</v>
      </c>
      <c r="Y738" s="245" t="e">
        <f>+VLOOKUP(X738,bd_lista!$A$3:$C$590,3,FALSE)</f>
        <v>#N/A</v>
      </c>
      <c r="Z738" s="306">
        <f>+X738</f>
        <v>0</v>
      </c>
      <c r="AA738" s="307" t="e">
        <f>+Y738</f>
        <v>#N/A</v>
      </c>
    </row>
    <row r="739" spans="1:27" customFormat="1" ht="15" hidden="1" customHeight="1">
      <c r="A739" s="32">
        <v>1414</v>
      </c>
      <c r="B739" s="453"/>
      <c r="C739" s="250" t="str">
        <f>+VLOOKUP(A739,bd_lista!$A$3:$C$590,3,FALSE)</f>
        <v>Gobierno Autónomo Municipal de Corque</v>
      </c>
      <c r="D739" s="457"/>
      <c r="E739" s="247" t="s">
        <v>1312</v>
      </c>
      <c r="F739" s="246">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6">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6">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6">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6">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6">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6">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6">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6">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6">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6">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6">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6">
        <f ca="1">+SUM(F739:Q739)</f>
        <v>0</v>
      </c>
      <c r="S739" s="253">
        <f ca="1">+R738+R739</f>
        <v>0</v>
      </c>
      <c r="T739" s="246">
        <f ca="1">+S739</f>
        <v>0</v>
      </c>
      <c r="U739" s="245">
        <f>+IF(E739="Débitos",1,2)</f>
        <v>2</v>
      </c>
      <c r="V739" s="350" t="str">
        <f>+VLOOKUP(A739,bd_lista!$A$3:$E$590,5,FALSE)</f>
        <v>Gobiernos Autonomos Municipales</v>
      </c>
      <c r="W739" s="455"/>
      <c r="X739" s="245">
        <f>+VLOOKUP(A739,[2]Sheet1!$A$13:$D$744,4,FALSE)</f>
        <v>0</v>
      </c>
      <c r="Y739" s="245" t="e">
        <f>+VLOOKUP(X739,bd_lista!$A$3:$C$590,3,FALSE)</f>
        <v>#N/A</v>
      </c>
      <c r="Z739" s="304"/>
      <c r="AA739" s="305"/>
    </row>
    <row r="740" spans="1:27" customFormat="1" ht="15" hidden="1" customHeight="1">
      <c r="A740" s="32">
        <v>1415</v>
      </c>
      <c r="B740" s="452">
        <f>+A740</f>
        <v>1415</v>
      </c>
      <c r="C740" s="250" t="str">
        <f>+VLOOKUP(A740,bd_lista!$A$3:$C$590,3,FALSE)</f>
        <v>Gobierno Autónomo Municipal de Choquecota</v>
      </c>
      <c r="D740" s="456" t="str">
        <f>+C740</f>
        <v>Gobierno Autónomo Municipal de Choquecota</v>
      </c>
      <c r="E740" s="245" t="s">
        <v>1311</v>
      </c>
      <c r="F740" s="246">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6">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6">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6">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6">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6">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6">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6">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6">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6">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6">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6">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6">
        <f ca="1">+SUM(F740:Q740)</f>
        <v>0</v>
      </c>
      <c r="S740" s="253"/>
      <c r="T740" s="246">
        <f ca="1">+T741</f>
        <v>0</v>
      </c>
      <c r="U740" s="245">
        <f>+IF(E740="Débitos",1,2)</f>
        <v>1</v>
      </c>
      <c r="V740" s="350" t="str">
        <f>+VLOOKUP(A740,bd_lista!$A$3:$E$590,5,FALSE)</f>
        <v>Gobiernos Autonomos Municipales</v>
      </c>
      <c r="W740" s="454" t="str">
        <f>+V740</f>
        <v>Gobiernos Autonomos Municipales</v>
      </c>
      <c r="X740" s="245">
        <f>+VLOOKUP(A740,[2]Sheet1!$A$13:$D$744,4,FALSE)</f>
        <v>0</v>
      </c>
      <c r="Y740" s="245" t="e">
        <f>+VLOOKUP(X740,bd_lista!$A$3:$C$590,3,FALSE)</f>
        <v>#N/A</v>
      </c>
      <c r="Z740" s="306">
        <f>+X740</f>
        <v>0</v>
      </c>
      <c r="AA740" s="307" t="e">
        <f>+Y740</f>
        <v>#N/A</v>
      </c>
    </row>
    <row r="741" spans="1:27" customFormat="1" ht="15" hidden="1" customHeight="1">
      <c r="A741" s="32">
        <v>1415</v>
      </c>
      <c r="B741" s="453"/>
      <c r="C741" s="250" t="str">
        <f>+VLOOKUP(A741,bd_lista!$A$3:$C$590,3,FALSE)</f>
        <v>Gobierno Autónomo Municipal de Choquecota</v>
      </c>
      <c r="D741" s="457"/>
      <c r="E741" s="247" t="s">
        <v>1312</v>
      </c>
      <c r="F741" s="246">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6">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6">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6">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6">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6">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6">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6">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6">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6">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6">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6">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6">
        <f ca="1">+SUM(F741:Q741)</f>
        <v>0</v>
      </c>
      <c r="S741" s="253">
        <f ca="1">+R740+R741</f>
        <v>0</v>
      </c>
      <c r="T741" s="246">
        <f ca="1">+S741</f>
        <v>0</v>
      </c>
      <c r="U741" s="245">
        <f>+IF(E741="Débitos",1,2)</f>
        <v>2</v>
      </c>
      <c r="V741" s="350" t="str">
        <f>+VLOOKUP(A741,bd_lista!$A$3:$E$590,5,FALSE)</f>
        <v>Gobiernos Autonomos Municipales</v>
      </c>
      <c r="W741" s="455"/>
      <c r="X741" s="245">
        <f>+VLOOKUP(A741,[2]Sheet1!$A$13:$D$744,4,FALSE)</f>
        <v>0</v>
      </c>
      <c r="Y741" s="245" t="e">
        <f>+VLOOKUP(X741,bd_lista!$A$3:$C$590,3,FALSE)</f>
        <v>#N/A</v>
      </c>
      <c r="Z741" s="304"/>
      <c r="AA741" s="305"/>
    </row>
    <row r="742" spans="1:27" customFormat="1" ht="15" hidden="1" customHeight="1">
      <c r="A742" s="32">
        <v>1416</v>
      </c>
      <c r="B742" s="452">
        <f>+A742</f>
        <v>1416</v>
      </c>
      <c r="C742" s="250" t="str">
        <f>+VLOOKUP(A742,bd_lista!$A$3:$C$590,3,FALSE)</f>
        <v>Gobierno Autónomo Municipal de Curahuara de Carangas</v>
      </c>
      <c r="D742" s="456" t="str">
        <f>+C742</f>
        <v>Gobierno Autónomo Municipal de Curahuara de Carangas</v>
      </c>
      <c r="E742" s="245" t="s">
        <v>1311</v>
      </c>
      <c r="F742" s="246">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6">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6">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6">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6">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6">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6">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6">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6">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6">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6">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6">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6">
        <f ca="1">+SUM(F742:Q742)</f>
        <v>0</v>
      </c>
      <c r="S742" s="253"/>
      <c r="T742" s="246">
        <f ca="1">+T743</f>
        <v>0</v>
      </c>
      <c r="U742" s="245">
        <f>+IF(E742="Débitos",1,2)</f>
        <v>1</v>
      </c>
      <c r="V742" s="350" t="str">
        <f>+VLOOKUP(A742,bd_lista!$A$3:$E$590,5,FALSE)</f>
        <v>Gobiernos Autonomos Municipales</v>
      </c>
      <c r="W742" s="454" t="str">
        <f>+V742</f>
        <v>Gobiernos Autonomos Municipales</v>
      </c>
      <c r="X742" s="245">
        <f>+VLOOKUP(A742,[2]Sheet1!$A$13:$D$744,4,FALSE)</f>
        <v>0</v>
      </c>
      <c r="Y742" s="245" t="e">
        <f>+VLOOKUP(X742,bd_lista!$A$3:$C$590,3,FALSE)</f>
        <v>#N/A</v>
      </c>
      <c r="Z742" s="306">
        <f>+X742</f>
        <v>0</v>
      </c>
      <c r="AA742" s="307" t="e">
        <f>+Y742</f>
        <v>#N/A</v>
      </c>
    </row>
    <row r="743" spans="1:27" customFormat="1" ht="15" hidden="1" customHeight="1">
      <c r="A743" s="32">
        <v>1416</v>
      </c>
      <c r="B743" s="453"/>
      <c r="C743" s="250" t="str">
        <f>+VLOOKUP(A743,bd_lista!$A$3:$C$590,3,FALSE)</f>
        <v>Gobierno Autónomo Municipal de Curahuara de Carangas</v>
      </c>
      <c r="D743" s="457"/>
      <c r="E743" s="247" t="s">
        <v>1312</v>
      </c>
      <c r="F743" s="246">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6">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6">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6">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6">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6">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6">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6">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6">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6">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6">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6">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6">
        <f ca="1">+SUM(F743:Q743)</f>
        <v>0</v>
      </c>
      <c r="S743" s="253">
        <f ca="1">+R742+R743</f>
        <v>0</v>
      </c>
      <c r="T743" s="246">
        <f ca="1">+S743</f>
        <v>0</v>
      </c>
      <c r="U743" s="245">
        <f>+IF(E743="Débitos",1,2)</f>
        <v>2</v>
      </c>
      <c r="V743" s="350" t="str">
        <f>+VLOOKUP(A743,bd_lista!$A$3:$E$590,5,FALSE)</f>
        <v>Gobiernos Autonomos Municipales</v>
      </c>
      <c r="W743" s="455"/>
      <c r="X743" s="245">
        <f>+VLOOKUP(A743,[2]Sheet1!$A$13:$D$744,4,FALSE)</f>
        <v>0</v>
      </c>
      <c r="Y743" s="245" t="e">
        <f>+VLOOKUP(X743,bd_lista!$A$3:$C$590,3,FALSE)</f>
        <v>#N/A</v>
      </c>
      <c r="Z743" s="304"/>
      <c r="AA743" s="305"/>
    </row>
    <row r="744" spans="1:27" customFormat="1" ht="15" hidden="1" customHeight="1">
      <c r="A744" s="32">
        <v>1417</v>
      </c>
      <c r="B744" s="452">
        <f>+A744</f>
        <v>1417</v>
      </c>
      <c r="C744" s="250" t="str">
        <f>+VLOOKUP(A744,bd_lista!$A$3:$C$590,3,FALSE)</f>
        <v>Gobierno Autónomo Municipal de Turco</v>
      </c>
      <c r="D744" s="456" t="str">
        <f>+C744</f>
        <v>Gobierno Autónomo Municipal de Turco</v>
      </c>
      <c r="E744" s="245" t="s">
        <v>1311</v>
      </c>
      <c r="F744" s="246">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6">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6">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6">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6">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6">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6">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6">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6">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6">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6">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6">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6">
        <f ca="1">+SUM(F744:Q744)</f>
        <v>0</v>
      </c>
      <c r="S744" s="253"/>
      <c r="T744" s="246">
        <f ca="1">+T745</f>
        <v>0</v>
      </c>
      <c r="U744" s="245">
        <f>+IF(E744="Débitos",1,2)</f>
        <v>1</v>
      </c>
      <c r="V744" s="350" t="str">
        <f>+VLOOKUP(A744,bd_lista!$A$3:$E$590,5,FALSE)</f>
        <v>Gobiernos Autonomos Municipales</v>
      </c>
      <c r="W744" s="454" t="str">
        <f>+V744</f>
        <v>Gobiernos Autonomos Municipales</v>
      </c>
      <c r="X744" s="245">
        <f>+VLOOKUP(A744,[2]Sheet1!$A$13:$D$744,4,FALSE)</f>
        <v>0</v>
      </c>
      <c r="Y744" s="245" t="e">
        <f>+VLOOKUP(X744,bd_lista!$A$3:$C$590,3,FALSE)</f>
        <v>#N/A</v>
      </c>
      <c r="Z744" s="306">
        <f>+X744</f>
        <v>0</v>
      </c>
      <c r="AA744" s="307" t="e">
        <f>+Y744</f>
        <v>#N/A</v>
      </c>
    </row>
    <row r="745" spans="1:27" customFormat="1" ht="15" hidden="1" customHeight="1">
      <c r="A745" s="32">
        <v>1417</v>
      </c>
      <c r="B745" s="453"/>
      <c r="C745" s="250" t="str">
        <f>+VLOOKUP(A745,bd_lista!$A$3:$C$590,3,FALSE)</f>
        <v>Gobierno Autónomo Municipal de Turco</v>
      </c>
      <c r="D745" s="457"/>
      <c r="E745" s="247" t="s">
        <v>1312</v>
      </c>
      <c r="F745" s="246">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6">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6">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6">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6">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6">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6">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6">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6">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6">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6">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6">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6">
        <f ca="1">+SUM(F745:Q745)</f>
        <v>0</v>
      </c>
      <c r="S745" s="253">
        <f ca="1">+R744+R745</f>
        <v>0</v>
      </c>
      <c r="T745" s="246">
        <f ca="1">+S745</f>
        <v>0</v>
      </c>
      <c r="U745" s="245">
        <f>+IF(E745="Débitos",1,2)</f>
        <v>2</v>
      </c>
      <c r="V745" s="350" t="str">
        <f>+VLOOKUP(A745,bd_lista!$A$3:$E$590,5,FALSE)</f>
        <v>Gobiernos Autonomos Municipales</v>
      </c>
      <c r="W745" s="455"/>
      <c r="X745" s="245">
        <f>+VLOOKUP(A745,[2]Sheet1!$A$13:$D$744,4,FALSE)</f>
        <v>0</v>
      </c>
      <c r="Y745" s="245" t="e">
        <f>+VLOOKUP(X745,bd_lista!$A$3:$C$590,3,FALSE)</f>
        <v>#N/A</v>
      </c>
      <c r="Z745" s="304"/>
      <c r="AA745" s="305"/>
    </row>
    <row r="746" spans="1:27" customFormat="1" ht="15" hidden="1" customHeight="1">
      <c r="A746" s="32">
        <v>1418</v>
      </c>
      <c r="B746" s="452">
        <f>+A746</f>
        <v>1418</v>
      </c>
      <c r="C746" s="250" t="str">
        <f>+VLOOKUP(A746,bd_lista!$A$3:$C$590,3,FALSE)</f>
        <v>Gobierno Autónomo Municipal de Huachacalla</v>
      </c>
      <c r="D746" s="456" t="str">
        <f>+C746</f>
        <v>Gobierno Autónomo Municipal de Huachacalla</v>
      </c>
      <c r="E746" s="245" t="s">
        <v>1311</v>
      </c>
      <c r="F746" s="246">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6">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6">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6">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6">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6">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6">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6">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6">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6">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6">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6">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6">
        <f ca="1">+SUM(F746:Q746)</f>
        <v>0</v>
      </c>
      <c r="S746" s="253"/>
      <c r="T746" s="246">
        <f ca="1">+T747</f>
        <v>0</v>
      </c>
      <c r="U746" s="245">
        <f>+IF(E746="Débitos",1,2)</f>
        <v>1</v>
      </c>
      <c r="V746" s="350" t="str">
        <f>+VLOOKUP(A746,bd_lista!$A$3:$E$590,5,FALSE)</f>
        <v>Gobiernos Autonomos Municipales</v>
      </c>
      <c r="W746" s="454" t="str">
        <f>+V746</f>
        <v>Gobiernos Autonomos Municipales</v>
      </c>
      <c r="X746" s="245">
        <f>+VLOOKUP(A746,[2]Sheet1!$A$13:$D$744,4,FALSE)</f>
        <v>0</v>
      </c>
      <c r="Y746" s="245" t="e">
        <f>+VLOOKUP(X746,bd_lista!$A$3:$C$590,3,FALSE)</f>
        <v>#N/A</v>
      </c>
      <c r="Z746" s="306">
        <f>+X746</f>
        <v>0</v>
      </c>
      <c r="AA746" s="307" t="e">
        <f>+Y746</f>
        <v>#N/A</v>
      </c>
    </row>
    <row r="747" spans="1:27" customFormat="1" ht="15" hidden="1" customHeight="1">
      <c r="A747" s="32">
        <v>1418</v>
      </c>
      <c r="B747" s="453"/>
      <c r="C747" s="250" t="str">
        <f>+VLOOKUP(A747,bd_lista!$A$3:$C$590,3,FALSE)</f>
        <v>Gobierno Autónomo Municipal de Huachacalla</v>
      </c>
      <c r="D747" s="457"/>
      <c r="E747" s="247" t="s">
        <v>1312</v>
      </c>
      <c r="F747" s="246">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6">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6">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6">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6">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6">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6">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6">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6">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6">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6">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6">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6">
        <f ca="1">+SUM(F747:Q747)</f>
        <v>0</v>
      </c>
      <c r="S747" s="253">
        <f ca="1">+R746+R747</f>
        <v>0</v>
      </c>
      <c r="T747" s="246">
        <f ca="1">+S747</f>
        <v>0</v>
      </c>
      <c r="U747" s="245">
        <f>+IF(E747="Débitos",1,2)</f>
        <v>2</v>
      </c>
      <c r="V747" s="350" t="str">
        <f>+VLOOKUP(A747,bd_lista!$A$3:$E$590,5,FALSE)</f>
        <v>Gobiernos Autonomos Municipales</v>
      </c>
      <c r="W747" s="455"/>
      <c r="X747" s="245">
        <f>+VLOOKUP(A747,[2]Sheet1!$A$13:$D$744,4,FALSE)</f>
        <v>0</v>
      </c>
      <c r="Y747" s="245" t="e">
        <f>+VLOOKUP(X747,bd_lista!$A$3:$C$590,3,FALSE)</f>
        <v>#N/A</v>
      </c>
      <c r="Z747" s="304"/>
      <c r="AA747" s="305"/>
    </row>
    <row r="748" spans="1:27" customFormat="1" ht="15" hidden="1" customHeight="1">
      <c r="A748" s="32">
        <v>1419</v>
      </c>
      <c r="B748" s="452">
        <f>+A748</f>
        <v>1419</v>
      </c>
      <c r="C748" s="250" t="str">
        <f>+VLOOKUP(A748,bd_lista!$A$3:$C$590,3,FALSE)</f>
        <v>Gobierno Autónomo Municipal de Escara</v>
      </c>
      <c r="D748" s="456" t="str">
        <f>+C748</f>
        <v>Gobierno Autónomo Municipal de Escara</v>
      </c>
      <c r="E748" s="245" t="s">
        <v>1311</v>
      </c>
      <c r="F748" s="246">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6">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6">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6">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6">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6">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6">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6">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6">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6">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6">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6">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6">
        <f ca="1">+SUM(F748:Q748)</f>
        <v>0</v>
      </c>
      <c r="S748" s="253"/>
      <c r="T748" s="246">
        <f ca="1">+T749</f>
        <v>0</v>
      </c>
      <c r="U748" s="245">
        <f>+IF(E748="Débitos",1,2)</f>
        <v>1</v>
      </c>
      <c r="V748" s="350" t="str">
        <f>+VLOOKUP(A748,bd_lista!$A$3:$E$590,5,FALSE)</f>
        <v>Gobiernos Autonomos Municipales</v>
      </c>
      <c r="W748" s="454" t="str">
        <f>+V748</f>
        <v>Gobiernos Autonomos Municipales</v>
      </c>
      <c r="X748" s="245">
        <f>+VLOOKUP(A748,[2]Sheet1!$A$13:$D$744,4,FALSE)</f>
        <v>0</v>
      </c>
      <c r="Y748" s="245" t="e">
        <f>+VLOOKUP(X748,bd_lista!$A$3:$C$590,3,FALSE)</f>
        <v>#N/A</v>
      </c>
      <c r="Z748" s="306">
        <f>+X748</f>
        <v>0</v>
      </c>
      <c r="AA748" s="307" t="e">
        <f>+Y748</f>
        <v>#N/A</v>
      </c>
    </row>
    <row r="749" spans="1:27" customFormat="1" ht="15" hidden="1" customHeight="1">
      <c r="A749" s="32">
        <v>1419</v>
      </c>
      <c r="B749" s="453"/>
      <c r="C749" s="250" t="str">
        <f>+VLOOKUP(A749,bd_lista!$A$3:$C$590,3,FALSE)</f>
        <v>Gobierno Autónomo Municipal de Escara</v>
      </c>
      <c r="D749" s="457"/>
      <c r="E749" s="247" t="s">
        <v>1312</v>
      </c>
      <c r="F749" s="246">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6">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6">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6">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6">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6">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6">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6">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6">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6">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6">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6">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6">
        <f ca="1">+SUM(F749:Q749)</f>
        <v>0</v>
      </c>
      <c r="S749" s="253">
        <f ca="1">+R748+R749</f>
        <v>0</v>
      </c>
      <c r="T749" s="246">
        <f ca="1">+S749</f>
        <v>0</v>
      </c>
      <c r="U749" s="245">
        <f>+IF(E749="Débitos",1,2)</f>
        <v>2</v>
      </c>
      <c r="V749" s="350" t="str">
        <f>+VLOOKUP(A749,bd_lista!$A$3:$E$590,5,FALSE)</f>
        <v>Gobiernos Autonomos Municipales</v>
      </c>
      <c r="W749" s="455"/>
      <c r="X749" s="245">
        <f>+VLOOKUP(A749,[2]Sheet1!$A$13:$D$744,4,FALSE)</f>
        <v>0</v>
      </c>
      <c r="Y749" s="245" t="e">
        <f>+VLOOKUP(X749,bd_lista!$A$3:$C$590,3,FALSE)</f>
        <v>#N/A</v>
      </c>
      <c r="Z749" s="304"/>
      <c r="AA749" s="305"/>
    </row>
    <row r="750" spans="1:27" customFormat="1" ht="15" hidden="1" customHeight="1">
      <c r="A750" s="32">
        <v>1420</v>
      </c>
      <c r="B750" s="452">
        <f>+A750</f>
        <v>1420</v>
      </c>
      <c r="C750" s="250" t="str">
        <f>+VLOOKUP(A750,bd_lista!$A$3:$C$590,3,FALSE)</f>
        <v>Gobierno Autónomo Municipal de Cruz de Machacamarca</v>
      </c>
      <c r="D750" s="456" t="str">
        <f>+C750</f>
        <v>Gobierno Autónomo Municipal de Cruz de Machacamarca</v>
      </c>
      <c r="E750" s="245" t="s">
        <v>1311</v>
      </c>
      <c r="F750" s="246">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6">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6">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6">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6">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6">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6">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6">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6">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6">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6">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6">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6">
        <f ca="1">+SUM(F750:Q750)</f>
        <v>0</v>
      </c>
      <c r="S750" s="253"/>
      <c r="T750" s="246">
        <f ca="1">+T751</f>
        <v>0</v>
      </c>
      <c r="U750" s="245">
        <f>+IF(E750="Débitos",1,2)</f>
        <v>1</v>
      </c>
      <c r="V750" s="350" t="str">
        <f>+VLOOKUP(A750,bd_lista!$A$3:$E$590,5,FALSE)</f>
        <v>Gobiernos Autonomos Municipales</v>
      </c>
      <c r="W750" s="454" t="str">
        <f>+V750</f>
        <v>Gobiernos Autonomos Municipales</v>
      </c>
      <c r="X750" s="245">
        <f>+VLOOKUP(A750,[2]Sheet1!$A$13:$D$744,4,FALSE)</f>
        <v>0</v>
      </c>
      <c r="Y750" s="245" t="e">
        <f>+VLOOKUP(X750,bd_lista!$A$3:$C$590,3,FALSE)</f>
        <v>#N/A</v>
      </c>
      <c r="Z750" s="306">
        <f>+X750</f>
        <v>0</v>
      </c>
      <c r="AA750" s="307" t="e">
        <f>+Y750</f>
        <v>#N/A</v>
      </c>
    </row>
    <row r="751" spans="1:27" customFormat="1" ht="15" hidden="1" customHeight="1">
      <c r="A751" s="32">
        <v>1420</v>
      </c>
      <c r="B751" s="453"/>
      <c r="C751" s="250" t="str">
        <f>+VLOOKUP(A751,bd_lista!$A$3:$C$590,3,FALSE)</f>
        <v>Gobierno Autónomo Municipal de Cruz de Machacamarca</v>
      </c>
      <c r="D751" s="457"/>
      <c r="E751" s="247" t="s">
        <v>1312</v>
      </c>
      <c r="F751" s="246">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6">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6">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6">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6">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6">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6">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6">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6">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6">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6">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6">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6">
        <f ca="1">+SUM(F751:Q751)</f>
        <v>0</v>
      </c>
      <c r="S751" s="253">
        <f ca="1">+R750+R751</f>
        <v>0</v>
      </c>
      <c r="T751" s="246">
        <f ca="1">+S751</f>
        <v>0</v>
      </c>
      <c r="U751" s="245">
        <f>+IF(E751="Débitos",1,2)</f>
        <v>2</v>
      </c>
      <c r="V751" s="350" t="str">
        <f>+VLOOKUP(A751,bd_lista!$A$3:$E$590,5,FALSE)</f>
        <v>Gobiernos Autonomos Municipales</v>
      </c>
      <c r="W751" s="455"/>
      <c r="X751" s="245">
        <f>+VLOOKUP(A751,[2]Sheet1!$A$13:$D$744,4,FALSE)</f>
        <v>0</v>
      </c>
      <c r="Y751" s="245" t="e">
        <f>+VLOOKUP(X751,bd_lista!$A$3:$C$590,3,FALSE)</f>
        <v>#N/A</v>
      </c>
      <c r="Z751" s="304"/>
      <c r="AA751" s="305"/>
    </row>
    <row r="752" spans="1:27" customFormat="1" ht="15" hidden="1" customHeight="1">
      <c r="A752" s="32">
        <v>1421</v>
      </c>
      <c r="B752" s="452">
        <f>+A752</f>
        <v>1421</v>
      </c>
      <c r="C752" s="250" t="str">
        <f>+VLOOKUP(A752,bd_lista!$A$3:$C$590,3,FALSE)</f>
        <v>Gobierno Autónomo Municipal de Yunguyo de Litoral</v>
      </c>
      <c r="D752" s="456" t="str">
        <f>+C752</f>
        <v>Gobierno Autónomo Municipal de Yunguyo de Litoral</v>
      </c>
      <c r="E752" s="245" t="s">
        <v>1311</v>
      </c>
      <c r="F752" s="246">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6">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6">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6">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6">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6">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6">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6">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6">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6">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6">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6">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6">
        <f ca="1">+SUM(F752:Q752)</f>
        <v>0</v>
      </c>
      <c r="S752" s="253"/>
      <c r="T752" s="246">
        <f ca="1">+T753</f>
        <v>0</v>
      </c>
      <c r="U752" s="245">
        <f>+IF(E752="Débitos",1,2)</f>
        <v>1</v>
      </c>
      <c r="V752" s="350" t="str">
        <f>+VLOOKUP(A752,bd_lista!$A$3:$E$590,5,FALSE)</f>
        <v>Gobiernos Autonomos Municipales</v>
      </c>
      <c r="W752" s="454" t="str">
        <f>+V752</f>
        <v>Gobiernos Autonomos Municipales</v>
      </c>
      <c r="X752" s="245">
        <f>+VLOOKUP(A752,[2]Sheet1!$A$13:$D$744,4,FALSE)</f>
        <v>0</v>
      </c>
      <c r="Y752" s="245" t="e">
        <f>+VLOOKUP(X752,bd_lista!$A$3:$C$590,3,FALSE)</f>
        <v>#N/A</v>
      </c>
      <c r="Z752" s="306">
        <f>+X752</f>
        <v>0</v>
      </c>
      <c r="AA752" s="307" t="e">
        <f>+Y752</f>
        <v>#N/A</v>
      </c>
    </row>
    <row r="753" spans="1:27" customFormat="1" ht="15" hidden="1" customHeight="1">
      <c r="A753" s="32">
        <v>1421</v>
      </c>
      <c r="B753" s="453"/>
      <c r="C753" s="250" t="str">
        <f>+VLOOKUP(A753,bd_lista!$A$3:$C$590,3,FALSE)</f>
        <v>Gobierno Autónomo Municipal de Yunguyo de Litoral</v>
      </c>
      <c r="D753" s="457"/>
      <c r="E753" s="247" t="s">
        <v>1312</v>
      </c>
      <c r="F753" s="246">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6">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6">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6">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6">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6">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6">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6">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6">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6">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6">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6">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6">
        <f ca="1">+SUM(F753:Q753)</f>
        <v>0</v>
      </c>
      <c r="S753" s="253">
        <f ca="1">+R752+R753</f>
        <v>0</v>
      </c>
      <c r="T753" s="246">
        <f ca="1">+S753</f>
        <v>0</v>
      </c>
      <c r="U753" s="245">
        <f>+IF(E753="Débitos",1,2)</f>
        <v>2</v>
      </c>
      <c r="V753" s="350" t="str">
        <f>+VLOOKUP(A753,bd_lista!$A$3:$E$590,5,FALSE)</f>
        <v>Gobiernos Autonomos Municipales</v>
      </c>
      <c r="W753" s="455"/>
      <c r="X753" s="245">
        <f>+VLOOKUP(A753,[2]Sheet1!$A$13:$D$744,4,FALSE)</f>
        <v>0</v>
      </c>
      <c r="Y753" s="245" t="e">
        <f>+VLOOKUP(X753,bd_lista!$A$3:$C$590,3,FALSE)</f>
        <v>#N/A</v>
      </c>
      <c r="Z753" s="304"/>
      <c r="AA753" s="305"/>
    </row>
    <row r="754" spans="1:27" customFormat="1" ht="15" hidden="1" customHeight="1">
      <c r="A754" s="32">
        <v>1422</v>
      </c>
      <c r="B754" s="452">
        <f>+A754</f>
        <v>1422</v>
      </c>
      <c r="C754" s="250" t="str">
        <f>+VLOOKUP(A754,bd_lista!$A$3:$C$590,3,FALSE)</f>
        <v>Gobierno Autónomo Municipal de Esmeralda</v>
      </c>
      <c r="D754" s="456" t="str">
        <f>+C754</f>
        <v>Gobierno Autónomo Municipal de Esmeralda</v>
      </c>
      <c r="E754" s="245" t="s">
        <v>1311</v>
      </c>
      <c r="F754" s="246">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6">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6">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6">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6">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6">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6">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6">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6">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6">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6">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6">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6">
        <f ca="1">+SUM(F754:Q754)</f>
        <v>0</v>
      </c>
      <c r="S754" s="253"/>
      <c r="T754" s="246">
        <f ca="1">+T755</f>
        <v>0</v>
      </c>
      <c r="U754" s="245">
        <f>+IF(E754="Débitos",1,2)</f>
        <v>1</v>
      </c>
      <c r="V754" s="350" t="str">
        <f>+VLOOKUP(A754,bd_lista!$A$3:$E$590,5,FALSE)</f>
        <v>Gobiernos Autonomos Municipales</v>
      </c>
      <c r="W754" s="454" t="str">
        <f>+V754</f>
        <v>Gobiernos Autonomos Municipales</v>
      </c>
      <c r="X754" s="245">
        <f>+VLOOKUP(A754,[2]Sheet1!$A$13:$D$744,4,FALSE)</f>
        <v>0</v>
      </c>
      <c r="Y754" s="245" t="e">
        <f>+VLOOKUP(X754,bd_lista!$A$3:$C$590,3,FALSE)</f>
        <v>#N/A</v>
      </c>
      <c r="Z754" s="306">
        <f>+X754</f>
        <v>0</v>
      </c>
      <c r="AA754" s="307" t="e">
        <f>+Y754</f>
        <v>#N/A</v>
      </c>
    </row>
    <row r="755" spans="1:27" customFormat="1" ht="15" hidden="1" customHeight="1">
      <c r="A755" s="32">
        <v>1422</v>
      </c>
      <c r="B755" s="453"/>
      <c r="C755" s="250" t="str">
        <f>+VLOOKUP(A755,bd_lista!$A$3:$C$590,3,FALSE)</f>
        <v>Gobierno Autónomo Municipal de Esmeralda</v>
      </c>
      <c r="D755" s="457"/>
      <c r="E755" s="247" t="s">
        <v>1312</v>
      </c>
      <c r="F755" s="246">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6">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6">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6">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6">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6">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6">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6">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6">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6">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6">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6">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6">
        <f ca="1">+SUM(F755:Q755)</f>
        <v>0</v>
      </c>
      <c r="S755" s="253">
        <f ca="1">+R754+R755</f>
        <v>0</v>
      </c>
      <c r="T755" s="246">
        <f ca="1">+S755</f>
        <v>0</v>
      </c>
      <c r="U755" s="245">
        <f>+IF(E755="Débitos",1,2)</f>
        <v>2</v>
      </c>
      <c r="V755" s="350" t="str">
        <f>+VLOOKUP(A755,bd_lista!$A$3:$E$590,5,FALSE)</f>
        <v>Gobiernos Autonomos Municipales</v>
      </c>
      <c r="W755" s="455"/>
      <c r="X755" s="245">
        <f>+VLOOKUP(A755,[2]Sheet1!$A$13:$D$744,4,FALSE)</f>
        <v>0</v>
      </c>
      <c r="Y755" s="245" t="e">
        <f>+VLOOKUP(X755,bd_lista!$A$3:$C$590,3,FALSE)</f>
        <v>#N/A</v>
      </c>
      <c r="Z755" s="304"/>
      <c r="AA755" s="305"/>
    </row>
    <row r="756" spans="1:27" customFormat="1" ht="15" hidden="1" customHeight="1">
      <c r="A756" s="32">
        <v>1423</v>
      </c>
      <c r="B756" s="452">
        <f>+A756</f>
        <v>1423</v>
      </c>
      <c r="C756" s="250" t="str">
        <f>+VLOOKUP(A756,bd_lista!$A$3:$C$590,3,FALSE)</f>
        <v>Gobierno Autónomo Municipal de Toledo</v>
      </c>
      <c r="D756" s="456" t="str">
        <f>+C756</f>
        <v>Gobierno Autónomo Municipal de Toledo</v>
      </c>
      <c r="E756" s="245" t="s">
        <v>1311</v>
      </c>
      <c r="F756" s="246">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6">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6">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6">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6">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6">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6">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6">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6">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6">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6">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6">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6">
        <f ca="1">+SUM(F756:Q756)</f>
        <v>0</v>
      </c>
      <c r="S756" s="253"/>
      <c r="T756" s="246">
        <f ca="1">+T757</f>
        <v>0</v>
      </c>
      <c r="U756" s="245">
        <f>+IF(E756="Débitos",1,2)</f>
        <v>1</v>
      </c>
      <c r="V756" s="350" t="str">
        <f>+VLOOKUP(A756,bd_lista!$A$3:$E$590,5,FALSE)</f>
        <v>Gobiernos Autonomos Municipales</v>
      </c>
      <c r="W756" s="454" t="str">
        <f>+V756</f>
        <v>Gobiernos Autonomos Municipales</v>
      </c>
      <c r="X756" s="245">
        <f>+VLOOKUP(A756,[2]Sheet1!$A$13:$D$744,4,FALSE)</f>
        <v>0</v>
      </c>
      <c r="Y756" s="245" t="e">
        <f>+VLOOKUP(X756,bd_lista!$A$3:$C$590,3,FALSE)</f>
        <v>#N/A</v>
      </c>
      <c r="Z756" s="306">
        <f>+X756</f>
        <v>0</v>
      </c>
      <c r="AA756" s="307" t="e">
        <f>+Y756</f>
        <v>#N/A</v>
      </c>
    </row>
    <row r="757" spans="1:27" customFormat="1" ht="15" hidden="1" customHeight="1">
      <c r="A757" s="32">
        <v>1423</v>
      </c>
      <c r="B757" s="453"/>
      <c r="C757" s="250" t="str">
        <f>+VLOOKUP(A757,bd_lista!$A$3:$C$590,3,FALSE)</f>
        <v>Gobierno Autónomo Municipal de Toledo</v>
      </c>
      <c r="D757" s="457"/>
      <c r="E757" s="247" t="s">
        <v>1312</v>
      </c>
      <c r="F757" s="246">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6">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6">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6">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6">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6">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6">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6">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6">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6">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6">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6">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6">
        <f ca="1">+SUM(F757:Q757)</f>
        <v>0</v>
      </c>
      <c r="S757" s="253">
        <f ca="1">+R756+R757</f>
        <v>0</v>
      </c>
      <c r="T757" s="246">
        <f ca="1">+S757</f>
        <v>0</v>
      </c>
      <c r="U757" s="245">
        <f>+IF(E757="Débitos",1,2)</f>
        <v>2</v>
      </c>
      <c r="V757" s="350" t="str">
        <f>+VLOOKUP(A757,bd_lista!$A$3:$E$590,5,FALSE)</f>
        <v>Gobiernos Autonomos Municipales</v>
      </c>
      <c r="W757" s="455"/>
      <c r="X757" s="245">
        <f>+VLOOKUP(A757,[2]Sheet1!$A$13:$D$744,4,FALSE)</f>
        <v>0</v>
      </c>
      <c r="Y757" s="245" t="e">
        <f>+VLOOKUP(X757,bd_lista!$A$3:$C$590,3,FALSE)</f>
        <v>#N/A</v>
      </c>
      <c r="Z757" s="304"/>
      <c r="AA757" s="305"/>
    </row>
    <row r="758" spans="1:27" customFormat="1" ht="15" hidden="1" customHeight="1">
      <c r="A758" s="32">
        <v>1424</v>
      </c>
      <c r="B758" s="452">
        <f>+A758</f>
        <v>1424</v>
      </c>
      <c r="C758" s="250" t="str">
        <f>+VLOOKUP(A758,bd_lista!$A$3:$C$590,3,FALSE)</f>
        <v>Gobierno Autónomo Municipal de Andamarca (Santiago de Andamarca)</v>
      </c>
      <c r="D758" s="456" t="str">
        <f>+C758</f>
        <v>Gobierno Autónomo Municipal de Andamarca (Santiago de Andamarca)</v>
      </c>
      <c r="E758" s="245" t="s">
        <v>1311</v>
      </c>
      <c r="F758" s="246">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6">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6">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6">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6">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6">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6">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6">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6">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6">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6">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6">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6">
        <f ca="1">+SUM(F758:Q758)</f>
        <v>0</v>
      </c>
      <c r="S758" s="253"/>
      <c r="T758" s="246">
        <f ca="1">+T759</f>
        <v>0</v>
      </c>
      <c r="U758" s="245">
        <f>+IF(E758="Débitos",1,2)</f>
        <v>1</v>
      </c>
      <c r="V758" s="350" t="str">
        <f>+VLOOKUP(A758,bd_lista!$A$3:$E$590,5,FALSE)</f>
        <v>Gobiernos Autonomos Municipales</v>
      </c>
      <c r="W758" s="454" t="str">
        <f>+V758</f>
        <v>Gobiernos Autonomos Municipales</v>
      </c>
      <c r="X758" s="245">
        <f>+VLOOKUP(A758,[2]Sheet1!$A$13:$D$744,4,FALSE)</f>
        <v>0</v>
      </c>
      <c r="Y758" s="245" t="e">
        <f>+VLOOKUP(X758,bd_lista!$A$3:$C$590,3,FALSE)</f>
        <v>#N/A</v>
      </c>
      <c r="Z758" s="306">
        <f>+X758</f>
        <v>0</v>
      </c>
      <c r="AA758" s="307" t="e">
        <f>+Y758</f>
        <v>#N/A</v>
      </c>
    </row>
    <row r="759" spans="1:27" customFormat="1" ht="15" hidden="1" customHeight="1">
      <c r="A759" s="32">
        <v>1424</v>
      </c>
      <c r="B759" s="453"/>
      <c r="C759" s="250" t="str">
        <f>+VLOOKUP(A759,bd_lista!$A$3:$C$590,3,FALSE)</f>
        <v>Gobierno Autónomo Municipal de Andamarca (Santiago de Andamarca)</v>
      </c>
      <c r="D759" s="457"/>
      <c r="E759" s="247" t="s">
        <v>1312</v>
      </c>
      <c r="F759" s="246">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6">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6">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6">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6">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6">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6">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6">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6">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6">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6">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6">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6">
        <f ca="1">+SUM(F759:Q759)</f>
        <v>0</v>
      </c>
      <c r="S759" s="253">
        <f ca="1">+R758+R759</f>
        <v>0</v>
      </c>
      <c r="T759" s="246">
        <f ca="1">+S759</f>
        <v>0</v>
      </c>
      <c r="U759" s="245">
        <f>+IF(E759="Débitos",1,2)</f>
        <v>2</v>
      </c>
      <c r="V759" s="350" t="str">
        <f>+VLOOKUP(A759,bd_lista!$A$3:$E$590,5,FALSE)</f>
        <v>Gobiernos Autonomos Municipales</v>
      </c>
      <c r="W759" s="455"/>
      <c r="X759" s="245">
        <f>+VLOOKUP(A759,[2]Sheet1!$A$13:$D$744,4,FALSE)</f>
        <v>0</v>
      </c>
      <c r="Y759" s="245" t="e">
        <f>+VLOOKUP(X759,bd_lista!$A$3:$C$590,3,FALSE)</f>
        <v>#N/A</v>
      </c>
      <c r="Z759" s="304"/>
      <c r="AA759" s="305"/>
    </row>
    <row r="760" spans="1:27" customFormat="1" ht="15" hidden="1" customHeight="1">
      <c r="A760" s="32">
        <v>1425</v>
      </c>
      <c r="B760" s="452">
        <f>+A760</f>
        <v>1425</v>
      </c>
      <c r="C760" s="250" t="str">
        <f>+VLOOKUP(A760,bd_lista!$A$3:$C$590,3,FALSE)</f>
        <v>Gobierno Autónomo Municipal de Belén de Andamarca</v>
      </c>
      <c r="D760" s="456" t="str">
        <f>+C760</f>
        <v>Gobierno Autónomo Municipal de Belén de Andamarca</v>
      </c>
      <c r="E760" s="245" t="s">
        <v>1311</v>
      </c>
      <c r="F760" s="246">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6">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6">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6">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6">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6">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6">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6">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6">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6">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6">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6">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6">
        <f ca="1">+SUM(F760:Q760)</f>
        <v>0</v>
      </c>
      <c r="S760" s="253"/>
      <c r="T760" s="246">
        <f ca="1">+T761</f>
        <v>0</v>
      </c>
      <c r="U760" s="245">
        <f>+IF(E760="Débitos",1,2)</f>
        <v>1</v>
      </c>
      <c r="V760" s="350" t="str">
        <f>+VLOOKUP(A760,bd_lista!$A$3:$E$590,5,FALSE)</f>
        <v>Gobiernos Autonomos Municipales</v>
      </c>
      <c r="W760" s="454" t="str">
        <f>+V760</f>
        <v>Gobiernos Autonomos Municipales</v>
      </c>
      <c r="X760" s="245">
        <f>+VLOOKUP(A760,[2]Sheet1!$A$13:$D$744,4,FALSE)</f>
        <v>0</v>
      </c>
      <c r="Y760" s="245" t="e">
        <f>+VLOOKUP(X760,bd_lista!$A$3:$C$590,3,FALSE)</f>
        <v>#N/A</v>
      </c>
      <c r="Z760" s="306">
        <f>+X760</f>
        <v>0</v>
      </c>
      <c r="AA760" s="307" t="e">
        <f>+Y760</f>
        <v>#N/A</v>
      </c>
    </row>
    <row r="761" spans="1:27" customFormat="1" ht="15" hidden="1" customHeight="1">
      <c r="A761" s="32">
        <v>1425</v>
      </c>
      <c r="B761" s="453"/>
      <c r="C761" s="250" t="str">
        <f>+VLOOKUP(A761,bd_lista!$A$3:$C$590,3,FALSE)</f>
        <v>Gobierno Autónomo Municipal de Belén de Andamarca</v>
      </c>
      <c r="D761" s="457"/>
      <c r="E761" s="247" t="s">
        <v>1312</v>
      </c>
      <c r="F761" s="246">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6">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6">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6">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6">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6">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6">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6">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6">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6">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6">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6">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6">
        <f ca="1">+SUM(F761:Q761)</f>
        <v>0</v>
      </c>
      <c r="S761" s="253">
        <f ca="1">+R760+R761</f>
        <v>0</v>
      </c>
      <c r="T761" s="246">
        <f ca="1">+S761</f>
        <v>0</v>
      </c>
      <c r="U761" s="245">
        <f>+IF(E761="Débitos",1,2)</f>
        <v>2</v>
      </c>
      <c r="V761" s="350" t="str">
        <f>+VLOOKUP(A761,bd_lista!$A$3:$E$590,5,FALSE)</f>
        <v>Gobiernos Autonomos Municipales</v>
      </c>
      <c r="W761" s="455"/>
      <c r="X761" s="245">
        <f>+VLOOKUP(A761,[2]Sheet1!$A$13:$D$744,4,FALSE)</f>
        <v>0</v>
      </c>
      <c r="Y761" s="245" t="e">
        <f>+VLOOKUP(X761,bd_lista!$A$3:$C$590,3,FALSE)</f>
        <v>#N/A</v>
      </c>
      <c r="Z761" s="304"/>
      <c r="AA761" s="305"/>
    </row>
    <row r="762" spans="1:27" customFormat="1" ht="15" hidden="1" customHeight="1">
      <c r="A762" s="32">
        <v>1426</v>
      </c>
      <c r="B762" s="452">
        <f>+A762</f>
        <v>1426</v>
      </c>
      <c r="C762" s="250" t="str">
        <f>+VLOOKUP(A762,bd_lista!$A$3:$C$590,3,FALSE)</f>
        <v>Gobierno Autónomo Municipal de Salinas de G. Mendoza</v>
      </c>
      <c r="D762" s="456" t="str">
        <f>+C762</f>
        <v>Gobierno Autónomo Municipal de Salinas de G. Mendoza</v>
      </c>
      <c r="E762" s="245" t="s">
        <v>1311</v>
      </c>
      <c r="F762" s="246">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6">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6">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6">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6">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6">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6">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6">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6">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6">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6">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6">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6">
        <f ca="1">+SUM(F762:Q762)</f>
        <v>0</v>
      </c>
      <c r="S762" s="253"/>
      <c r="T762" s="246">
        <f ca="1">+T763</f>
        <v>0</v>
      </c>
      <c r="U762" s="245">
        <f>+IF(E762="Débitos",1,2)</f>
        <v>1</v>
      </c>
      <c r="V762" s="350" t="str">
        <f>+VLOOKUP(A762,bd_lista!$A$3:$E$590,5,FALSE)</f>
        <v>Gobiernos Autonomos Municipales</v>
      </c>
      <c r="W762" s="454" t="str">
        <f>+V762</f>
        <v>Gobiernos Autonomos Municipales</v>
      </c>
      <c r="X762" s="245">
        <f>+VLOOKUP(A762,[2]Sheet1!$A$13:$D$744,4,FALSE)</f>
        <v>0</v>
      </c>
      <c r="Y762" s="245" t="e">
        <f>+VLOOKUP(X762,bd_lista!$A$3:$C$590,3,FALSE)</f>
        <v>#N/A</v>
      </c>
      <c r="Z762" s="306">
        <f>+X762</f>
        <v>0</v>
      </c>
      <c r="AA762" s="307" t="e">
        <f>+Y762</f>
        <v>#N/A</v>
      </c>
    </row>
    <row r="763" spans="1:27" customFormat="1" ht="15" hidden="1" customHeight="1">
      <c r="A763" s="32">
        <v>1426</v>
      </c>
      <c r="B763" s="453"/>
      <c r="C763" s="250" t="str">
        <f>+VLOOKUP(A763,bd_lista!$A$3:$C$590,3,FALSE)</f>
        <v>Gobierno Autónomo Municipal de Salinas de G. Mendoza</v>
      </c>
      <c r="D763" s="457"/>
      <c r="E763" s="247" t="s">
        <v>1312</v>
      </c>
      <c r="F763" s="246">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6">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6">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6">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6">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6">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6">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6">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6">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6">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6">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6">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6">
        <f ca="1">+SUM(F763:Q763)</f>
        <v>0</v>
      </c>
      <c r="S763" s="253">
        <f ca="1">+R762+R763</f>
        <v>0</v>
      </c>
      <c r="T763" s="246">
        <f ca="1">+S763</f>
        <v>0</v>
      </c>
      <c r="U763" s="245">
        <f>+IF(E763="Débitos",1,2)</f>
        <v>2</v>
      </c>
      <c r="V763" s="350" t="str">
        <f>+VLOOKUP(A763,bd_lista!$A$3:$E$590,5,FALSE)</f>
        <v>Gobiernos Autonomos Municipales</v>
      </c>
      <c r="W763" s="455"/>
      <c r="X763" s="245">
        <f>+VLOOKUP(A763,[2]Sheet1!$A$13:$D$744,4,FALSE)</f>
        <v>0</v>
      </c>
      <c r="Y763" s="245" t="e">
        <f>+VLOOKUP(X763,bd_lista!$A$3:$C$590,3,FALSE)</f>
        <v>#N/A</v>
      </c>
      <c r="Z763" s="304"/>
      <c r="AA763" s="305"/>
    </row>
    <row r="764" spans="1:27" customFormat="1" ht="15" hidden="1" customHeight="1">
      <c r="A764" s="32">
        <v>1427</v>
      </c>
      <c r="B764" s="452">
        <f>+A764</f>
        <v>1427</v>
      </c>
      <c r="C764" s="250" t="str">
        <f>+VLOOKUP(A764,bd_lista!$A$3:$C$590,3,FALSE)</f>
        <v>Gobierno Autónomo Municipal de Pampa Aullagas</v>
      </c>
      <c r="D764" s="456" t="str">
        <f>+C764</f>
        <v>Gobierno Autónomo Municipal de Pampa Aullagas</v>
      </c>
      <c r="E764" s="245" t="s">
        <v>1311</v>
      </c>
      <c r="F764" s="246">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6">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6">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6">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6">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6">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6">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6">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6">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6">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6">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6">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6">
        <f ca="1">+SUM(F764:Q764)</f>
        <v>0</v>
      </c>
      <c r="S764" s="253"/>
      <c r="T764" s="246">
        <f ca="1">+T765</f>
        <v>0</v>
      </c>
      <c r="U764" s="245">
        <f>+IF(E764="Débitos",1,2)</f>
        <v>1</v>
      </c>
      <c r="V764" s="350" t="str">
        <f>+VLOOKUP(A764,bd_lista!$A$3:$E$590,5,FALSE)</f>
        <v>Gobiernos Autonomos Municipales</v>
      </c>
      <c r="W764" s="454" t="str">
        <f>+V764</f>
        <v>Gobiernos Autonomos Municipales</v>
      </c>
      <c r="X764" s="245">
        <f>+VLOOKUP(A764,[2]Sheet1!$A$13:$D$744,4,FALSE)</f>
        <v>0</v>
      </c>
      <c r="Y764" s="245" t="e">
        <f>+VLOOKUP(X764,bd_lista!$A$3:$C$590,3,FALSE)</f>
        <v>#N/A</v>
      </c>
      <c r="Z764" s="306">
        <f>+X764</f>
        <v>0</v>
      </c>
      <c r="AA764" s="307" t="e">
        <f>+Y764</f>
        <v>#N/A</v>
      </c>
    </row>
    <row r="765" spans="1:27" customFormat="1" ht="15" hidden="1" customHeight="1">
      <c r="A765" s="32">
        <v>1427</v>
      </c>
      <c r="B765" s="453"/>
      <c r="C765" s="250" t="str">
        <f>+VLOOKUP(A765,bd_lista!$A$3:$C$590,3,FALSE)</f>
        <v>Gobierno Autónomo Municipal de Pampa Aullagas</v>
      </c>
      <c r="D765" s="457"/>
      <c r="E765" s="247" t="s">
        <v>1312</v>
      </c>
      <c r="F765" s="246">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6">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6">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6">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6">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6">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6">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6">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6">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6">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6">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6">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6">
        <f ca="1">+SUM(F765:Q765)</f>
        <v>0</v>
      </c>
      <c r="S765" s="253">
        <f ca="1">+R764+R765</f>
        <v>0</v>
      </c>
      <c r="T765" s="246">
        <f ca="1">+S765</f>
        <v>0</v>
      </c>
      <c r="U765" s="245">
        <f>+IF(E765="Débitos",1,2)</f>
        <v>2</v>
      </c>
      <c r="V765" s="350" t="str">
        <f>+VLOOKUP(A765,bd_lista!$A$3:$E$590,5,FALSE)</f>
        <v>Gobiernos Autonomos Municipales</v>
      </c>
      <c r="W765" s="455"/>
      <c r="X765" s="245">
        <f>+VLOOKUP(A765,[2]Sheet1!$A$13:$D$744,4,FALSE)</f>
        <v>0</v>
      </c>
      <c r="Y765" s="245" t="e">
        <f>+VLOOKUP(X765,bd_lista!$A$3:$C$590,3,FALSE)</f>
        <v>#N/A</v>
      </c>
      <c r="Z765" s="304"/>
      <c r="AA765" s="305"/>
    </row>
    <row r="766" spans="1:27" customFormat="1" ht="15" hidden="1" customHeight="1">
      <c r="A766" s="32">
        <v>1428</v>
      </c>
      <c r="B766" s="452">
        <f>+A766</f>
        <v>1428</v>
      </c>
      <c r="C766" s="250" t="str">
        <f>+VLOOKUP(A766,bd_lista!$A$3:$C$590,3,FALSE)</f>
        <v>Gobierno Autónomo Municipal de La Rivera</v>
      </c>
      <c r="D766" s="456" t="str">
        <f>+C766</f>
        <v>Gobierno Autónomo Municipal de La Rivera</v>
      </c>
      <c r="E766" s="245" t="s">
        <v>1311</v>
      </c>
      <c r="F766" s="246">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6">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6">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6">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6">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6">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6">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6">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6">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6">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6">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6">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6">
        <f ca="1">+SUM(F766:Q766)</f>
        <v>0</v>
      </c>
      <c r="S766" s="253"/>
      <c r="T766" s="246">
        <f ca="1">+T767</f>
        <v>0</v>
      </c>
      <c r="U766" s="245">
        <f>+IF(E766="Débitos",1,2)</f>
        <v>1</v>
      </c>
      <c r="V766" s="350" t="str">
        <f>+VLOOKUP(A766,bd_lista!$A$3:$E$590,5,FALSE)</f>
        <v>Gobiernos Autonomos Municipales</v>
      </c>
      <c r="W766" s="454" t="str">
        <f>+V766</f>
        <v>Gobiernos Autonomos Municipales</v>
      </c>
      <c r="X766" s="245">
        <f>+VLOOKUP(A766,[2]Sheet1!$A$13:$D$744,4,FALSE)</f>
        <v>0</v>
      </c>
      <c r="Y766" s="245" t="e">
        <f>+VLOOKUP(X766,bd_lista!$A$3:$C$590,3,FALSE)</f>
        <v>#N/A</v>
      </c>
      <c r="Z766" s="306">
        <f>+X766</f>
        <v>0</v>
      </c>
      <c r="AA766" s="307" t="e">
        <f>+Y766</f>
        <v>#N/A</v>
      </c>
    </row>
    <row r="767" spans="1:27" customFormat="1" ht="15" hidden="1" customHeight="1">
      <c r="A767" s="32">
        <v>1428</v>
      </c>
      <c r="B767" s="453"/>
      <c r="C767" s="250" t="str">
        <f>+VLOOKUP(A767,bd_lista!$A$3:$C$590,3,FALSE)</f>
        <v>Gobierno Autónomo Municipal de La Rivera</v>
      </c>
      <c r="D767" s="457"/>
      <c r="E767" s="247" t="s">
        <v>1312</v>
      </c>
      <c r="F767" s="246">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6">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6">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6">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6">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6">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6">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6">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6">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6">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6">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6">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6">
        <f ca="1">+SUM(F767:Q767)</f>
        <v>0</v>
      </c>
      <c r="S767" s="253">
        <f ca="1">+R766+R767</f>
        <v>0</v>
      </c>
      <c r="T767" s="246">
        <f ca="1">+S767</f>
        <v>0</v>
      </c>
      <c r="U767" s="245">
        <f>+IF(E767="Débitos",1,2)</f>
        <v>2</v>
      </c>
      <c r="V767" s="350" t="str">
        <f>+VLOOKUP(A767,bd_lista!$A$3:$E$590,5,FALSE)</f>
        <v>Gobiernos Autonomos Municipales</v>
      </c>
      <c r="W767" s="455"/>
      <c r="X767" s="245">
        <f>+VLOOKUP(A767,[2]Sheet1!$A$13:$D$744,4,FALSE)</f>
        <v>0</v>
      </c>
      <c r="Y767" s="245" t="e">
        <f>+VLOOKUP(X767,bd_lista!$A$3:$C$590,3,FALSE)</f>
        <v>#N/A</v>
      </c>
      <c r="Z767" s="304"/>
      <c r="AA767" s="305"/>
    </row>
    <row r="768" spans="1:27" customFormat="1" ht="15" hidden="1" customHeight="1">
      <c r="A768" s="32">
        <v>1429</v>
      </c>
      <c r="B768" s="452">
        <f>+A768</f>
        <v>1429</v>
      </c>
      <c r="C768" s="250" t="str">
        <f>+VLOOKUP(A768,bd_lista!$A$3:$C$590,3,FALSE)</f>
        <v>Gobierno Autónomo Municipal de Todos Santos</v>
      </c>
      <c r="D768" s="456" t="str">
        <f>+C768</f>
        <v>Gobierno Autónomo Municipal de Todos Santos</v>
      </c>
      <c r="E768" s="245" t="s">
        <v>1311</v>
      </c>
      <c r="F768" s="246">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6">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6">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6">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6">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6">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6">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6">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6">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6">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6">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6">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6">
        <f ca="1">+SUM(F768:Q768)</f>
        <v>0</v>
      </c>
      <c r="S768" s="253"/>
      <c r="T768" s="246">
        <f ca="1">+T769</f>
        <v>0</v>
      </c>
      <c r="U768" s="245">
        <f>+IF(E768="Débitos",1,2)</f>
        <v>1</v>
      </c>
      <c r="V768" s="350" t="str">
        <f>+VLOOKUP(A768,bd_lista!$A$3:$E$590,5,FALSE)</f>
        <v>Gobiernos Autonomos Municipales</v>
      </c>
      <c r="W768" s="454" t="str">
        <f>+V768</f>
        <v>Gobiernos Autonomos Municipales</v>
      </c>
      <c r="X768" s="245">
        <f>+VLOOKUP(A768,[2]Sheet1!$A$13:$D$744,4,FALSE)</f>
        <v>0</v>
      </c>
      <c r="Y768" s="245" t="e">
        <f>+VLOOKUP(X768,bd_lista!$A$3:$C$590,3,FALSE)</f>
        <v>#N/A</v>
      </c>
      <c r="Z768" s="306">
        <f>+X768</f>
        <v>0</v>
      </c>
      <c r="AA768" s="307" t="e">
        <f>+Y768</f>
        <v>#N/A</v>
      </c>
    </row>
    <row r="769" spans="1:27" customFormat="1" ht="15" hidden="1" customHeight="1">
      <c r="A769" s="32">
        <v>1429</v>
      </c>
      <c r="B769" s="453"/>
      <c r="C769" s="250" t="str">
        <f>+VLOOKUP(A769,bd_lista!$A$3:$C$590,3,FALSE)</f>
        <v>Gobierno Autónomo Municipal de Todos Santos</v>
      </c>
      <c r="D769" s="457"/>
      <c r="E769" s="247" t="s">
        <v>1312</v>
      </c>
      <c r="F769" s="246">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6">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6">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6">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6">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6">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6">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6">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6">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6">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6">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6">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6">
        <f ca="1">+SUM(F769:Q769)</f>
        <v>0</v>
      </c>
      <c r="S769" s="253">
        <f ca="1">+R768+R769</f>
        <v>0</v>
      </c>
      <c r="T769" s="246">
        <f ca="1">+S769</f>
        <v>0</v>
      </c>
      <c r="U769" s="245">
        <f>+IF(E769="Débitos",1,2)</f>
        <v>2</v>
      </c>
      <c r="V769" s="350" t="str">
        <f>+VLOOKUP(A769,bd_lista!$A$3:$E$590,5,FALSE)</f>
        <v>Gobiernos Autonomos Municipales</v>
      </c>
      <c r="W769" s="455"/>
      <c r="X769" s="245">
        <f>+VLOOKUP(A769,[2]Sheet1!$A$13:$D$744,4,FALSE)</f>
        <v>0</v>
      </c>
      <c r="Y769" s="245" t="e">
        <f>+VLOOKUP(X769,bd_lista!$A$3:$C$590,3,FALSE)</f>
        <v>#N/A</v>
      </c>
      <c r="Z769" s="304"/>
      <c r="AA769" s="305"/>
    </row>
    <row r="770" spans="1:27" customFormat="1" ht="15" hidden="1" customHeight="1">
      <c r="A770" s="32">
        <v>1430</v>
      </c>
      <c r="B770" s="452">
        <f>+A770</f>
        <v>1430</v>
      </c>
      <c r="C770" s="250" t="str">
        <f>+VLOOKUP(A770,bd_lista!$A$3:$C$590,3,FALSE)</f>
        <v>Gobierno Autónomo Municipal de Carangas</v>
      </c>
      <c r="D770" s="456" t="str">
        <f>+C770</f>
        <v>Gobierno Autónomo Municipal de Carangas</v>
      </c>
      <c r="E770" s="245" t="s">
        <v>1311</v>
      </c>
      <c r="F770" s="246">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6">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6">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6">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6">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46">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6">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6">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6">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6">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6">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6">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6">
        <f ca="1">+SUM(F770:Q770)</f>
        <v>0</v>
      </c>
      <c r="S770" s="253"/>
      <c r="T770" s="246">
        <f ca="1">+T771</f>
        <v>0</v>
      </c>
      <c r="U770" s="245">
        <f>+IF(E770="Débitos",1,2)</f>
        <v>1</v>
      </c>
      <c r="V770" s="350" t="str">
        <f>+VLOOKUP(A770,bd_lista!$A$3:$E$590,5,FALSE)</f>
        <v>Gobiernos Autonomos Municipales</v>
      </c>
      <c r="W770" s="454" t="str">
        <f>+V770</f>
        <v>Gobiernos Autonomos Municipales</v>
      </c>
      <c r="X770" s="245">
        <f>+VLOOKUP(A770,[2]Sheet1!$A$13:$D$744,4,FALSE)</f>
        <v>0</v>
      </c>
      <c r="Y770" s="245" t="e">
        <f>+VLOOKUP(X770,bd_lista!$A$3:$C$590,3,FALSE)</f>
        <v>#N/A</v>
      </c>
      <c r="Z770" s="306">
        <f>+X770</f>
        <v>0</v>
      </c>
      <c r="AA770" s="307" t="e">
        <f>+Y770</f>
        <v>#N/A</v>
      </c>
    </row>
    <row r="771" spans="1:27" customFormat="1" ht="15" hidden="1" customHeight="1">
      <c r="A771" s="32">
        <v>1430</v>
      </c>
      <c r="B771" s="453"/>
      <c r="C771" s="250" t="str">
        <f>+VLOOKUP(A771,bd_lista!$A$3:$C$590,3,FALSE)</f>
        <v>Gobierno Autónomo Municipal de Carangas</v>
      </c>
      <c r="D771" s="457"/>
      <c r="E771" s="247" t="s">
        <v>1312</v>
      </c>
      <c r="F771" s="246">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6">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46">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6">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6">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6">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6">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6">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6">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6">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6">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6">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6">
        <f ca="1">+SUM(F771:Q771)</f>
        <v>0</v>
      </c>
      <c r="S771" s="253">
        <f ca="1">+R770+R771</f>
        <v>0</v>
      </c>
      <c r="T771" s="246">
        <f ca="1">+S771</f>
        <v>0</v>
      </c>
      <c r="U771" s="245">
        <f>+IF(E771="Débitos",1,2)</f>
        <v>2</v>
      </c>
      <c r="V771" s="350" t="str">
        <f>+VLOOKUP(A771,bd_lista!$A$3:$E$590,5,FALSE)</f>
        <v>Gobiernos Autonomos Municipales</v>
      </c>
      <c r="W771" s="455"/>
      <c r="X771" s="245">
        <f>+VLOOKUP(A771,[2]Sheet1!$A$13:$D$744,4,FALSE)</f>
        <v>0</v>
      </c>
      <c r="Y771" s="245" t="e">
        <f>+VLOOKUP(X771,bd_lista!$A$3:$C$590,3,FALSE)</f>
        <v>#N/A</v>
      </c>
      <c r="Z771" s="304"/>
      <c r="AA771" s="305"/>
    </row>
    <row r="772" spans="1:27" customFormat="1" ht="15" hidden="1" customHeight="1">
      <c r="A772" s="32">
        <v>1431</v>
      </c>
      <c r="B772" s="452">
        <f>+A772</f>
        <v>1431</v>
      </c>
      <c r="C772" s="250" t="str">
        <f>+VLOOKUP(A772,bd_lista!$A$3:$C$590,3,FALSE)</f>
        <v>Gobierno Autónomo Municipal de Sabaya</v>
      </c>
      <c r="D772" s="456" t="str">
        <f>+C772</f>
        <v>Gobierno Autónomo Municipal de Sabaya</v>
      </c>
      <c r="E772" s="245" t="s">
        <v>1311</v>
      </c>
      <c r="F772" s="246">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6">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6">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6">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6">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6">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6">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6">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6">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6">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6">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6">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6">
        <f ca="1">+SUM(F772:Q772)</f>
        <v>0</v>
      </c>
      <c r="S772" s="253"/>
      <c r="T772" s="246">
        <f ca="1">+T773</f>
        <v>0</v>
      </c>
      <c r="U772" s="245">
        <f>+IF(E772="Débitos",1,2)</f>
        <v>1</v>
      </c>
      <c r="V772" s="350" t="str">
        <f>+VLOOKUP(A772,bd_lista!$A$3:$E$590,5,FALSE)</f>
        <v>Gobiernos Autonomos Municipales</v>
      </c>
      <c r="W772" s="454" t="str">
        <f>+V772</f>
        <v>Gobiernos Autonomos Municipales</v>
      </c>
      <c r="X772" s="245">
        <f>+VLOOKUP(A772,[2]Sheet1!$A$13:$D$744,4,FALSE)</f>
        <v>0</v>
      </c>
      <c r="Y772" s="245" t="e">
        <f>+VLOOKUP(X772,bd_lista!$A$3:$C$590,3,FALSE)</f>
        <v>#N/A</v>
      </c>
      <c r="Z772" s="306">
        <f>+X772</f>
        <v>0</v>
      </c>
      <c r="AA772" s="307" t="e">
        <f>+Y772</f>
        <v>#N/A</v>
      </c>
    </row>
    <row r="773" spans="1:27" customFormat="1" ht="15" hidden="1" customHeight="1">
      <c r="A773" s="32">
        <v>1431</v>
      </c>
      <c r="B773" s="453"/>
      <c r="C773" s="250" t="str">
        <f>+VLOOKUP(A773,bd_lista!$A$3:$C$590,3,FALSE)</f>
        <v>Gobierno Autónomo Municipal de Sabaya</v>
      </c>
      <c r="D773" s="457"/>
      <c r="E773" s="247" t="s">
        <v>1312</v>
      </c>
      <c r="F773" s="246">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6">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6">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6">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6">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6">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6">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6">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6">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6">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6">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6">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6">
        <f ca="1">+SUM(F773:Q773)</f>
        <v>0</v>
      </c>
      <c r="S773" s="253">
        <f ca="1">+R772+R773</f>
        <v>0</v>
      </c>
      <c r="T773" s="246">
        <f ca="1">+S773</f>
        <v>0</v>
      </c>
      <c r="U773" s="245">
        <f>+IF(E773="Débitos",1,2)</f>
        <v>2</v>
      </c>
      <c r="V773" s="350" t="str">
        <f>+VLOOKUP(A773,bd_lista!$A$3:$E$590,5,FALSE)</f>
        <v>Gobiernos Autonomos Municipales</v>
      </c>
      <c r="W773" s="455"/>
      <c r="X773" s="245">
        <f>+VLOOKUP(A773,[2]Sheet1!$A$13:$D$744,4,FALSE)</f>
        <v>0</v>
      </c>
      <c r="Y773" s="245" t="e">
        <f>+VLOOKUP(X773,bd_lista!$A$3:$C$590,3,FALSE)</f>
        <v>#N/A</v>
      </c>
      <c r="Z773" s="304"/>
      <c r="AA773" s="305"/>
    </row>
    <row r="774" spans="1:27" customFormat="1" ht="15" hidden="1" customHeight="1">
      <c r="A774" s="32">
        <v>1432</v>
      </c>
      <c r="B774" s="452">
        <f>+A774</f>
        <v>1432</v>
      </c>
      <c r="C774" s="250" t="str">
        <f>+VLOOKUP(A774,bd_lista!$A$3:$C$590,3,FALSE)</f>
        <v>Gobierno Autónomo Municipal de Coipasa</v>
      </c>
      <c r="D774" s="456" t="str">
        <f>+C774</f>
        <v>Gobierno Autónomo Municipal de Coipasa</v>
      </c>
      <c r="E774" s="245" t="s">
        <v>1311</v>
      </c>
      <c r="F774" s="246">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6">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6">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6">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6">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6">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6">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6">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6">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6">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6">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6">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6">
        <f ca="1">+SUM(F774:Q774)</f>
        <v>0</v>
      </c>
      <c r="S774" s="253"/>
      <c r="T774" s="246">
        <f ca="1">+T775</f>
        <v>0</v>
      </c>
      <c r="U774" s="245">
        <f>+IF(E774="Débitos",1,2)</f>
        <v>1</v>
      </c>
      <c r="V774" s="350" t="str">
        <f>+VLOOKUP(A774,bd_lista!$A$3:$E$590,5,FALSE)</f>
        <v>Gobiernos Autonomos Municipales</v>
      </c>
      <c r="W774" s="454" t="str">
        <f>+V774</f>
        <v>Gobiernos Autonomos Municipales</v>
      </c>
      <c r="X774" s="245">
        <f>+VLOOKUP(A774,[2]Sheet1!$A$13:$D$744,4,FALSE)</f>
        <v>0</v>
      </c>
      <c r="Y774" s="245" t="e">
        <f>+VLOOKUP(X774,bd_lista!$A$3:$C$590,3,FALSE)</f>
        <v>#N/A</v>
      </c>
      <c r="Z774" s="306">
        <f>+X774</f>
        <v>0</v>
      </c>
      <c r="AA774" s="307" t="e">
        <f>+Y774</f>
        <v>#N/A</v>
      </c>
    </row>
    <row r="775" spans="1:27" customFormat="1" ht="15" hidden="1" customHeight="1">
      <c r="A775" s="32">
        <v>1432</v>
      </c>
      <c r="B775" s="453"/>
      <c r="C775" s="250" t="str">
        <f>+VLOOKUP(A775,bd_lista!$A$3:$C$590,3,FALSE)</f>
        <v>Gobierno Autónomo Municipal de Coipasa</v>
      </c>
      <c r="D775" s="457"/>
      <c r="E775" s="247" t="s">
        <v>1312</v>
      </c>
      <c r="F775" s="246">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6">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6">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6">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6">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6">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6">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6">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6">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6">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6">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6">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6">
        <f ca="1">+SUM(F775:Q775)</f>
        <v>0</v>
      </c>
      <c r="S775" s="253">
        <f ca="1">+R774+R775</f>
        <v>0</v>
      </c>
      <c r="T775" s="246">
        <f ca="1">+S775</f>
        <v>0</v>
      </c>
      <c r="U775" s="245">
        <f>+IF(E775="Débitos",1,2)</f>
        <v>2</v>
      </c>
      <c r="V775" s="350" t="str">
        <f>+VLOOKUP(A775,bd_lista!$A$3:$E$590,5,FALSE)</f>
        <v>Gobiernos Autonomos Municipales</v>
      </c>
      <c r="W775" s="455"/>
      <c r="X775" s="245">
        <f>+VLOOKUP(A775,[2]Sheet1!$A$13:$D$744,4,FALSE)</f>
        <v>0</v>
      </c>
      <c r="Y775" s="245" t="e">
        <f>+VLOOKUP(X775,bd_lista!$A$3:$C$590,3,FALSE)</f>
        <v>#N/A</v>
      </c>
      <c r="Z775" s="304"/>
      <c r="AA775" s="305"/>
    </row>
    <row r="776" spans="1:27" customFormat="1" ht="15" hidden="1" customHeight="1">
      <c r="A776" s="32">
        <v>1434</v>
      </c>
      <c r="B776" s="452">
        <f>+A776</f>
        <v>1434</v>
      </c>
      <c r="C776" s="250" t="str">
        <f>+VLOOKUP(A776,bd_lista!$A$3:$C$590,3,FALSE)</f>
        <v>Gobierno Autónomo Municipal de Huayllamarca (Santiago de Huayllamarca)</v>
      </c>
      <c r="D776" s="456" t="str">
        <f>+C776</f>
        <v>Gobierno Autónomo Municipal de Huayllamarca (Santiago de Huayllamarca)</v>
      </c>
      <c r="E776" s="245" t="s">
        <v>1311</v>
      </c>
      <c r="F776" s="246">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6">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6">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6">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6">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6">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6">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6">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6">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6">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6">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6">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6">
        <f ca="1">+SUM(F776:Q776)</f>
        <v>0</v>
      </c>
      <c r="S776" s="253"/>
      <c r="T776" s="246">
        <f ca="1">+T777</f>
        <v>0</v>
      </c>
      <c r="U776" s="245">
        <f>+IF(E776="Débitos",1,2)</f>
        <v>1</v>
      </c>
      <c r="V776" s="350" t="str">
        <f>+VLOOKUP(A776,bd_lista!$A$3:$E$590,5,FALSE)</f>
        <v>Gobiernos Autonomos Municipales</v>
      </c>
      <c r="W776" s="454" t="str">
        <f>+V776</f>
        <v>Gobiernos Autonomos Municipales</v>
      </c>
      <c r="X776" s="245">
        <f>+VLOOKUP(A776,[2]Sheet1!$A$13:$D$744,4,FALSE)</f>
        <v>0</v>
      </c>
      <c r="Y776" s="245" t="e">
        <f>+VLOOKUP(X776,bd_lista!$A$3:$C$590,3,FALSE)</f>
        <v>#N/A</v>
      </c>
      <c r="Z776" s="306">
        <f>+X776</f>
        <v>0</v>
      </c>
      <c r="AA776" s="307" t="e">
        <f>+Y776</f>
        <v>#N/A</v>
      </c>
    </row>
    <row r="777" spans="1:27" customFormat="1" ht="15" hidden="1" customHeight="1">
      <c r="A777" s="32">
        <v>1434</v>
      </c>
      <c r="B777" s="453"/>
      <c r="C777" s="250" t="str">
        <f>+VLOOKUP(A777,bd_lista!$A$3:$C$590,3,FALSE)</f>
        <v>Gobierno Autónomo Municipal de Huayllamarca (Santiago de Huayllamarca)</v>
      </c>
      <c r="D777" s="457"/>
      <c r="E777" s="247" t="s">
        <v>1312</v>
      </c>
      <c r="F777" s="246">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6">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6">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6">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6">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6">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6">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6">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6">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6">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6">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6">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6">
        <f ca="1">+SUM(F777:Q777)</f>
        <v>0</v>
      </c>
      <c r="S777" s="253">
        <f ca="1">+R776+R777</f>
        <v>0</v>
      </c>
      <c r="T777" s="246">
        <f ca="1">+S777</f>
        <v>0</v>
      </c>
      <c r="U777" s="245">
        <f>+IF(E777="Débitos",1,2)</f>
        <v>2</v>
      </c>
      <c r="V777" s="350" t="str">
        <f>+VLOOKUP(A777,bd_lista!$A$3:$E$590,5,FALSE)</f>
        <v>Gobiernos Autonomos Municipales</v>
      </c>
      <c r="W777" s="455"/>
      <c r="X777" s="245">
        <f>+VLOOKUP(A777,[2]Sheet1!$A$13:$D$744,4,FALSE)</f>
        <v>0</v>
      </c>
      <c r="Y777" s="245" t="e">
        <f>+VLOOKUP(X777,bd_lista!$A$3:$C$590,3,FALSE)</f>
        <v>#N/A</v>
      </c>
      <c r="Z777" s="304"/>
      <c r="AA777" s="305"/>
    </row>
    <row r="778" spans="1:27" customFormat="1" ht="27" hidden="1" customHeight="1">
      <c r="A778" s="32">
        <v>1435</v>
      </c>
      <c r="B778" s="452">
        <f>+A778</f>
        <v>1435</v>
      </c>
      <c r="C778" s="250" t="str">
        <f>+VLOOKUP(A778,bd_lista!$A$3:$C$590,3,FALSE)</f>
        <v>Gobierno Autónomo Municipal de Soracachi</v>
      </c>
      <c r="D778" s="456" t="str">
        <f>+C778</f>
        <v>Gobierno Autónomo Municipal de Soracachi</v>
      </c>
      <c r="E778" s="245" t="s">
        <v>1311</v>
      </c>
      <c r="F778" s="246">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6">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6">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6">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6">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6">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6">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6">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6">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6">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6">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6">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6">
        <f ca="1">+SUM(F778:Q778)</f>
        <v>0</v>
      </c>
      <c r="S778" s="253"/>
      <c r="T778" s="246">
        <f ca="1">+T779</f>
        <v>0</v>
      </c>
      <c r="U778" s="245">
        <f>+IF(E778="Débitos",1,2)</f>
        <v>1</v>
      </c>
      <c r="V778" s="350" t="str">
        <f>+VLOOKUP(A778,bd_lista!$A$3:$E$590,5,FALSE)</f>
        <v>Gobiernos Autonomos Municipales</v>
      </c>
      <c r="W778" s="454" t="str">
        <f>+V778</f>
        <v>Gobiernos Autonomos Municipales</v>
      </c>
      <c r="X778" s="245">
        <f>+VLOOKUP(A778,[2]Sheet1!$A$13:$D$744,4,FALSE)</f>
        <v>0</v>
      </c>
      <c r="Y778" s="245" t="e">
        <f>+VLOOKUP(X778,bd_lista!$A$3:$C$590,3,FALSE)</f>
        <v>#N/A</v>
      </c>
      <c r="Z778" s="306">
        <f>+X778</f>
        <v>0</v>
      </c>
      <c r="AA778" s="307" t="e">
        <f>+Y778</f>
        <v>#N/A</v>
      </c>
    </row>
    <row r="779" spans="1:27" customFormat="1" ht="27" hidden="1" customHeight="1">
      <c r="A779" s="32">
        <v>1435</v>
      </c>
      <c r="B779" s="453"/>
      <c r="C779" s="250" t="str">
        <f>+VLOOKUP(A779,bd_lista!$A$3:$C$590,3,FALSE)</f>
        <v>Gobierno Autónomo Municipal de Soracachi</v>
      </c>
      <c r="D779" s="457"/>
      <c r="E779" s="247" t="s">
        <v>1312</v>
      </c>
      <c r="F779" s="246">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6">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6">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6">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6">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6">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6">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6">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6">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6">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6">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6">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6">
        <f ca="1">+SUM(F779:Q779)</f>
        <v>0</v>
      </c>
      <c r="S779" s="253">
        <f ca="1">+R778+R779</f>
        <v>0</v>
      </c>
      <c r="T779" s="246">
        <f ca="1">+S779</f>
        <v>0</v>
      </c>
      <c r="U779" s="245">
        <f>+IF(E779="Débitos",1,2)</f>
        <v>2</v>
      </c>
      <c r="V779" s="350" t="str">
        <f>+VLOOKUP(A779,bd_lista!$A$3:$E$590,5,FALSE)</f>
        <v>Gobiernos Autonomos Municipales</v>
      </c>
      <c r="W779" s="455"/>
      <c r="X779" s="245">
        <f>+VLOOKUP(A779,[2]Sheet1!$A$13:$D$744,4,FALSE)</f>
        <v>0</v>
      </c>
      <c r="Y779" s="245" t="e">
        <f>+VLOOKUP(X779,bd_lista!$A$3:$C$590,3,FALSE)</f>
        <v>#N/A</v>
      </c>
      <c r="Z779" s="304"/>
      <c r="AA779" s="305"/>
    </row>
    <row r="780" spans="1:27" customFormat="1" ht="15" hidden="1" customHeight="1">
      <c r="A780" s="32">
        <v>1501</v>
      </c>
      <c r="B780" s="452">
        <f>+A780</f>
        <v>1501</v>
      </c>
      <c r="C780" s="250" t="str">
        <f>+VLOOKUP(A780,bd_lista!$A$3:$C$590,3,FALSE)</f>
        <v>Gobierno Autónomo Municipal de Potosí</v>
      </c>
      <c r="D780" s="456" t="str">
        <f>+C780</f>
        <v>Gobierno Autónomo Municipal de Potosí</v>
      </c>
      <c r="E780" s="245" t="s">
        <v>1311</v>
      </c>
      <c r="F780" s="246">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6">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6">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6">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6">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6">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6">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6">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6">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6">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6">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6">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6">
        <f ca="1">+SUM(F780:Q780)</f>
        <v>0</v>
      </c>
      <c r="S780" s="253"/>
      <c r="T780" s="246">
        <f ca="1">+T781</f>
        <v>0</v>
      </c>
      <c r="U780" s="245">
        <f>+IF(E780="Débitos",1,2)</f>
        <v>1</v>
      </c>
      <c r="V780" s="350" t="str">
        <f>+VLOOKUP(A780,bd_lista!$A$3:$E$590,5,FALSE)</f>
        <v>Gobiernos Autonomos Municipales</v>
      </c>
      <c r="W780" s="454" t="str">
        <f>+V780</f>
        <v>Gobiernos Autonomos Municipales</v>
      </c>
      <c r="X780" s="245">
        <f>+VLOOKUP(A780,[2]Sheet1!$A$13:$D$744,4,FALSE)</f>
        <v>0</v>
      </c>
      <c r="Y780" s="245" t="e">
        <f>+VLOOKUP(X780,bd_lista!$A$3:$C$590,3,FALSE)</f>
        <v>#N/A</v>
      </c>
      <c r="Z780" s="306">
        <f>+X780</f>
        <v>0</v>
      </c>
      <c r="AA780" s="307" t="e">
        <f>+Y780</f>
        <v>#N/A</v>
      </c>
    </row>
    <row r="781" spans="1:27" customFormat="1" ht="15" hidden="1" customHeight="1">
      <c r="A781" s="32">
        <v>1501</v>
      </c>
      <c r="B781" s="453"/>
      <c r="C781" s="250" t="str">
        <f>+VLOOKUP(A781,bd_lista!$A$3:$C$590,3,FALSE)</f>
        <v>Gobierno Autónomo Municipal de Potosí</v>
      </c>
      <c r="D781" s="457"/>
      <c r="E781" s="247" t="s">
        <v>1312</v>
      </c>
      <c r="F781" s="246">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6">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6">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6">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6">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6">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6">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6">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6">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6">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6">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6">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6">
        <f ca="1">+SUM(F781:Q781)</f>
        <v>0</v>
      </c>
      <c r="S781" s="253">
        <f ca="1">+R780+R781</f>
        <v>0</v>
      </c>
      <c r="T781" s="246">
        <f ca="1">+S781</f>
        <v>0</v>
      </c>
      <c r="U781" s="245">
        <f>+IF(E781="Débitos",1,2)</f>
        <v>2</v>
      </c>
      <c r="V781" s="350" t="str">
        <f>+VLOOKUP(A781,bd_lista!$A$3:$E$590,5,FALSE)</f>
        <v>Gobiernos Autonomos Municipales</v>
      </c>
      <c r="W781" s="455"/>
      <c r="X781" s="245">
        <f>+VLOOKUP(A781,[2]Sheet1!$A$13:$D$744,4,FALSE)</f>
        <v>0</v>
      </c>
      <c r="Y781" s="245" t="e">
        <f>+VLOOKUP(X781,bd_lista!$A$3:$C$590,3,FALSE)</f>
        <v>#N/A</v>
      </c>
      <c r="Z781" s="304"/>
      <c r="AA781" s="305"/>
    </row>
    <row r="782" spans="1:27" customFormat="1" ht="15" hidden="1" customHeight="1">
      <c r="A782" s="32">
        <v>1502</v>
      </c>
      <c r="B782" s="452">
        <f>+A782</f>
        <v>1502</v>
      </c>
      <c r="C782" s="250" t="str">
        <f>+VLOOKUP(A782,bd_lista!$A$3:$C$590,3,FALSE)</f>
        <v>Gobierno Autónomo Municipal de Tinguipaya</v>
      </c>
      <c r="D782" s="456" t="str">
        <f>+C782</f>
        <v>Gobierno Autónomo Municipal de Tinguipaya</v>
      </c>
      <c r="E782" s="245" t="s">
        <v>1311</v>
      </c>
      <c r="F782" s="246">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6">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6">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6">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6">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6">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6">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6">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6">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6">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6">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6">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6">
        <f ca="1">+SUM(F782:Q782)</f>
        <v>0</v>
      </c>
      <c r="S782" s="253"/>
      <c r="T782" s="246">
        <f ca="1">+T783</f>
        <v>0</v>
      </c>
      <c r="U782" s="245">
        <f>+IF(E782="Débitos",1,2)</f>
        <v>1</v>
      </c>
      <c r="V782" s="350" t="str">
        <f>+VLOOKUP(A782,bd_lista!$A$3:$E$590,5,FALSE)</f>
        <v>Gobiernos Autonomos Municipales</v>
      </c>
      <c r="W782" s="454" t="str">
        <f>+V782</f>
        <v>Gobiernos Autonomos Municipales</v>
      </c>
      <c r="X782" s="245">
        <f>+VLOOKUP(A782,[2]Sheet1!$A$13:$D$744,4,FALSE)</f>
        <v>0</v>
      </c>
      <c r="Y782" s="245" t="e">
        <f>+VLOOKUP(X782,bd_lista!$A$3:$C$590,3,FALSE)</f>
        <v>#N/A</v>
      </c>
      <c r="Z782" s="306">
        <f>+X782</f>
        <v>0</v>
      </c>
      <c r="AA782" s="307" t="e">
        <f>+Y782</f>
        <v>#N/A</v>
      </c>
    </row>
    <row r="783" spans="1:27" customFormat="1" ht="15" hidden="1" customHeight="1">
      <c r="A783" s="32">
        <v>1502</v>
      </c>
      <c r="B783" s="453"/>
      <c r="C783" s="250" t="str">
        <f>+VLOOKUP(A783,bd_lista!$A$3:$C$590,3,FALSE)</f>
        <v>Gobierno Autónomo Municipal de Tinguipaya</v>
      </c>
      <c r="D783" s="457"/>
      <c r="E783" s="247" t="s">
        <v>1312</v>
      </c>
      <c r="F783" s="246">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6">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6">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6">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6">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6">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6">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6">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6">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6">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6">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6">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6">
        <f ca="1">+SUM(F783:Q783)</f>
        <v>0</v>
      </c>
      <c r="S783" s="253">
        <f ca="1">+R782+R783</f>
        <v>0</v>
      </c>
      <c r="T783" s="246">
        <f ca="1">+S783</f>
        <v>0</v>
      </c>
      <c r="U783" s="245">
        <f>+IF(E783="Débitos",1,2)</f>
        <v>2</v>
      </c>
      <c r="V783" s="350" t="str">
        <f>+VLOOKUP(A783,bd_lista!$A$3:$E$590,5,FALSE)</f>
        <v>Gobiernos Autonomos Municipales</v>
      </c>
      <c r="W783" s="455"/>
      <c r="X783" s="245">
        <f>+VLOOKUP(A783,[2]Sheet1!$A$13:$D$744,4,FALSE)</f>
        <v>0</v>
      </c>
      <c r="Y783" s="245" t="e">
        <f>+VLOOKUP(X783,bd_lista!$A$3:$C$590,3,FALSE)</f>
        <v>#N/A</v>
      </c>
      <c r="Z783" s="304"/>
      <c r="AA783" s="305"/>
    </row>
    <row r="784" spans="1:27" customFormat="1" ht="27" hidden="1" customHeight="1">
      <c r="A784" s="32">
        <v>1503</v>
      </c>
      <c r="B784" s="452">
        <f>+A784</f>
        <v>1503</v>
      </c>
      <c r="C784" s="250" t="str">
        <f>+VLOOKUP(A784,bd_lista!$A$3:$C$590,3,FALSE)</f>
        <v>Gobierno Autónomo Municipal de Yocalla</v>
      </c>
      <c r="D784" s="456" t="str">
        <f>+C784</f>
        <v>Gobierno Autónomo Municipal de Yocalla</v>
      </c>
      <c r="E784" s="245" t="s">
        <v>1311</v>
      </c>
      <c r="F784" s="246">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6">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6">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6">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6">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6">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6">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6">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6">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6">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6">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6">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6">
        <f ca="1">+SUM(F784:Q784)</f>
        <v>0</v>
      </c>
      <c r="S784" s="253"/>
      <c r="T784" s="246">
        <f ca="1">+T785</f>
        <v>0</v>
      </c>
      <c r="U784" s="245">
        <f>+IF(E784="Débitos",1,2)</f>
        <v>1</v>
      </c>
      <c r="V784" s="350" t="str">
        <f>+VLOOKUP(A784,bd_lista!$A$3:$E$590,5,FALSE)</f>
        <v>Gobiernos Autonomos Municipales</v>
      </c>
      <c r="W784" s="454" t="str">
        <f>+V784</f>
        <v>Gobiernos Autonomos Municipales</v>
      </c>
      <c r="X784" s="245">
        <f>+VLOOKUP(A784,[2]Sheet1!$A$13:$D$744,4,FALSE)</f>
        <v>0</v>
      </c>
      <c r="Y784" s="245" t="e">
        <f>+VLOOKUP(X784,bd_lista!$A$3:$C$590,3,FALSE)</f>
        <v>#N/A</v>
      </c>
      <c r="Z784" s="306">
        <f>+X784</f>
        <v>0</v>
      </c>
      <c r="AA784" s="307" t="e">
        <f>+Y784</f>
        <v>#N/A</v>
      </c>
    </row>
    <row r="785" spans="1:27" customFormat="1" ht="27" hidden="1" customHeight="1">
      <c r="A785" s="32">
        <v>1503</v>
      </c>
      <c r="B785" s="453"/>
      <c r="C785" s="250" t="str">
        <f>+VLOOKUP(A785,bd_lista!$A$3:$C$590,3,FALSE)</f>
        <v>Gobierno Autónomo Municipal de Yocalla</v>
      </c>
      <c r="D785" s="457"/>
      <c r="E785" s="247" t="s">
        <v>1312</v>
      </c>
      <c r="F785" s="246">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6">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6">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6">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6">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6">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6">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6">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6">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6">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6">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6">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6">
        <f ca="1">+SUM(F785:Q785)</f>
        <v>0</v>
      </c>
      <c r="S785" s="253">
        <f ca="1">+R784+R785</f>
        <v>0</v>
      </c>
      <c r="T785" s="246">
        <f ca="1">+S785</f>
        <v>0</v>
      </c>
      <c r="U785" s="245">
        <f>+IF(E785="Débitos",1,2)</f>
        <v>2</v>
      </c>
      <c r="V785" s="350" t="str">
        <f>+VLOOKUP(A785,bd_lista!$A$3:$E$590,5,FALSE)</f>
        <v>Gobiernos Autonomos Municipales</v>
      </c>
      <c r="W785" s="455"/>
      <c r="X785" s="245">
        <f>+VLOOKUP(A785,[2]Sheet1!$A$13:$D$744,4,FALSE)</f>
        <v>0</v>
      </c>
      <c r="Y785" s="245" t="e">
        <f>+VLOOKUP(X785,bd_lista!$A$3:$C$590,3,FALSE)</f>
        <v>#N/A</v>
      </c>
      <c r="Z785" s="304"/>
      <c r="AA785" s="305"/>
    </row>
    <row r="786" spans="1:27" customFormat="1" ht="15" hidden="1" customHeight="1">
      <c r="A786" s="32">
        <v>1504</v>
      </c>
      <c r="B786" s="452">
        <f>+A786</f>
        <v>1504</v>
      </c>
      <c r="C786" s="250" t="str">
        <f>+VLOOKUP(A786,bd_lista!$A$3:$C$590,3,FALSE)</f>
        <v>Gobierno Autónomo Municipal de Urmiri</v>
      </c>
      <c r="D786" s="456" t="str">
        <f>+C786</f>
        <v>Gobierno Autónomo Municipal de Urmiri</v>
      </c>
      <c r="E786" s="245" t="s">
        <v>1311</v>
      </c>
      <c r="F786" s="246">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6">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6">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6">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6">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6">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6">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6">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6">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6">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6">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6">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6">
        <f ca="1">+SUM(F786:Q786)</f>
        <v>0</v>
      </c>
      <c r="S786" s="253"/>
      <c r="T786" s="246">
        <f ca="1">+T787</f>
        <v>0</v>
      </c>
      <c r="U786" s="245">
        <f>+IF(E786="Débitos",1,2)</f>
        <v>1</v>
      </c>
      <c r="V786" s="350" t="str">
        <f>+VLOOKUP(A786,bd_lista!$A$3:$E$590,5,FALSE)</f>
        <v>Gobiernos Autonomos Municipales</v>
      </c>
      <c r="W786" s="454" t="str">
        <f>+V786</f>
        <v>Gobiernos Autonomos Municipales</v>
      </c>
      <c r="X786" s="245">
        <f>+VLOOKUP(A786,[2]Sheet1!$A$13:$D$744,4,FALSE)</f>
        <v>0</v>
      </c>
      <c r="Y786" s="245" t="e">
        <f>+VLOOKUP(X786,bd_lista!$A$3:$C$590,3,FALSE)</f>
        <v>#N/A</v>
      </c>
      <c r="Z786" s="306">
        <f>+X786</f>
        <v>0</v>
      </c>
      <c r="AA786" s="307" t="e">
        <f>+Y786</f>
        <v>#N/A</v>
      </c>
    </row>
    <row r="787" spans="1:27" customFormat="1" ht="15" hidden="1" customHeight="1">
      <c r="A787" s="32">
        <v>1504</v>
      </c>
      <c r="B787" s="453"/>
      <c r="C787" s="250" t="str">
        <f>+VLOOKUP(A787,bd_lista!$A$3:$C$590,3,FALSE)</f>
        <v>Gobierno Autónomo Municipal de Urmiri</v>
      </c>
      <c r="D787" s="457"/>
      <c r="E787" s="247" t="s">
        <v>1312</v>
      </c>
      <c r="F787" s="246">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6">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6">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6">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6">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6">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6">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6">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6">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6">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6">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6">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6">
        <f ca="1">+SUM(F787:Q787)</f>
        <v>0</v>
      </c>
      <c r="S787" s="253">
        <f ca="1">+R786+R787</f>
        <v>0</v>
      </c>
      <c r="T787" s="246">
        <f ca="1">+S787</f>
        <v>0</v>
      </c>
      <c r="U787" s="245">
        <f>+IF(E787="Débitos",1,2)</f>
        <v>2</v>
      </c>
      <c r="V787" s="350" t="str">
        <f>+VLOOKUP(A787,bd_lista!$A$3:$E$590,5,FALSE)</f>
        <v>Gobiernos Autonomos Municipales</v>
      </c>
      <c r="W787" s="455"/>
      <c r="X787" s="245">
        <f>+VLOOKUP(A787,[2]Sheet1!$A$13:$D$744,4,FALSE)</f>
        <v>0</v>
      </c>
      <c r="Y787" s="245" t="e">
        <f>+VLOOKUP(X787,bd_lista!$A$3:$C$590,3,FALSE)</f>
        <v>#N/A</v>
      </c>
      <c r="Z787" s="304"/>
      <c r="AA787" s="305"/>
    </row>
    <row r="788" spans="1:27" customFormat="1" ht="15" hidden="1" customHeight="1">
      <c r="A788" s="32">
        <v>1505</v>
      </c>
      <c r="B788" s="452">
        <f>+A788</f>
        <v>1505</v>
      </c>
      <c r="C788" s="250" t="str">
        <f>+VLOOKUP(A788,bd_lista!$A$3:$C$590,3,FALSE)</f>
        <v>Gobierno Autónomo Municipal de Uncía</v>
      </c>
      <c r="D788" s="456" t="str">
        <f>+C788</f>
        <v>Gobierno Autónomo Municipal de Uncía</v>
      </c>
      <c r="E788" s="245" t="s">
        <v>1311</v>
      </c>
      <c r="F788" s="246">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6">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6">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6">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6">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6">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6">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6">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6">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6">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6">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6">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6">
        <f ca="1">+SUM(F788:Q788)</f>
        <v>0</v>
      </c>
      <c r="S788" s="253"/>
      <c r="T788" s="246">
        <f ca="1">+T789</f>
        <v>0</v>
      </c>
      <c r="U788" s="245">
        <f>+IF(E788="Débitos",1,2)</f>
        <v>1</v>
      </c>
      <c r="V788" s="350" t="str">
        <f>+VLOOKUP(A788,bd_lista!$A$3:$E$590,5,FALSE)</f>
        <v>Gobiernos Autonomos Municipales</v>
      </c>
      <c r="W788" s="454" t="str">
        <f>+V788</f>
        <v>Gobiernos Autonomos Municipales</v>
      </c>
      <c r="X788" s="245">
        <f>+VLOOKUP(A788,[2]Sheet1!$A$13:$D$744,4,FALSE)</f>
        <v>0</v>
      </c>
      <c r="Y788" s="245" t="e">
        <f>+VLOOKUP(X788,bd_lista!$A$3:$C$590,3,FALSE)</f>
        <v>#N/A</v>
      </c>
      <c r="Z788" s="306">
        <f>+X788</f>
        <v>0</v>
      </c>
      <c r="AA788" s="307" t="e">
        <f>+Y788</f>
        <v>#N/A</v>
      </c>
    </row>
    <row r="789" spans="1:27" customFormat="1" ht="15" hidden="1" customHeight="1">
      <c r="A789" s="32">
        <v>1505</v>
      </c>
      <c r="B789" s="453"/>
      <c r="C789" s="250" t="str">
        <f>+VLOOKUP(A789,bd_lista!$A$3:$C$590,3,FALSE)</f>
        <v>Gobierno Autónomo Municipal de Uncía</v>
      </c>
      <c r="D789" s="457"/>
      <c r="E789" s="247" t="s">
        <v>1312</v>
      </c>
      <c r="F789" s="246">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6">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6">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6">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6">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6">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6">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6">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6">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6">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6">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6">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6">
        <f ca="1">+SUM(F789:Q789)</f>
        <v>0</v>
      </c>
      <c r="S789" s="253">
        <f ca="1">+R788+R789</f>
        <v>0</v>
      </c>
      <c r="T789" s="246">
        <f ca="1">+S789</f>
        <v>0</v>
      </c>
      <c r="U789" s="245">
        <f>+IF(E789="Débitos",1,2)</f>
        <v>2</v>
      </c>
      <c r="V789" s="350" t="str">
        <f>+VLOOKUP(A789,bd_lista!$A$3:$E$590,5,FALSE)</f>
        <v>Gobiernos Autonomos Municipales</v>
      </c>
      <c r="W789" s="455"/>
      <c r="X789" s="245">
        <f>+VLOOKUP(A789,[2]Sheet1!$A$13:$D$744,4,FALSE)</f>
        <v>0</v>
      </c>
      <c r="Y789" s="245" t="e">
        <f>+VLOOKUP(X789,bd_lista!$A$3:$C$590,3,FALSE)</f>
        <v>#N/A</v>
      </c>
      <c r="Z789" s="304"/>
      <c r="AA789" s="305"/>
    </row>
    <row r="790" spans="1:27" customFormat="1" ht="15" hidden="1" customHeight="1">
      <c r="A790" s="32">
        <v>1506</v>
      </c>
      <c r="B790" s="452">
        <f>+A790</f>
        <v>1506</v>
      </c>
      <c r="C790" s="250" t="str">
        <f>+VLOOKUP(A790,bd_lista!$A$3:$C$590,3,FALSE)</f>
        <v>Gobierno Autónomo Municipal de Chayanta</v>
      </c>
      <c r="D790" s="456" t="str">
        <f>+C790</f>
        <v>Gobierno Autónomo Municipal de Chayanta</v>
      </c>
      <c r="E790" s="245" t="s">
        <v>1311</v>
      </c>
      <c r="F790" s="246">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6">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6">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6">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6">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6">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6">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6">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6">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6">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6">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6">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6">
        <f ca="1">+SUM(F790:Q790)</f>
        <v>0</v>
      </c>
      <c r="S790" s="253"/>
      <c r="T790" s="246">
        <f ca="1">+T791</f>
        <v>0</v>
      </c>
      <c r="U790" s="245">
        <f>+IF(E790="Débitos",1,2)</f>
        <v>1</v>
      </c>
      <c r="V790" s="350" t="str">
        <f>+VLOOKUP(A790,bd_lista!$A$3:$E$590,5,FALSE)</f>
        <v>Gobiernos Autonomos Municipales</v>
      </c>
      <c r="W790" s="454" t="str">
        <f>+V790</f>
        <v>Gobiernos Autonomos Municipales</v>
      </c>
      <c r="X790" s="245">
        <f>+VLOOKUP(A790,[2]Sheet1!$A$13:$D$744,4,FALSE)</f>
        <v>0</v>
      </c>
      <c r="Y790" s="245" t="e">
        <f>+VLOOKUP(X790,bd_lista!$A$3:$C$590,3,FALSE)</f>
        <v>#N/A</v>
      </c>
      <c r="Z790" s="306">
        <f>+X790</f>
        <v>0</v>
      </c>
      <c r="AA790" s="307" t="e">
        <f>+Y790</f>
        <v>#N/A</v>
      </c>
    </row>
    <row r="791" spans="1:27" customFormat="1" ht="15" hidden="1" customHeight="1">
      <c r="A791" s="32">
        <v>1506</v>
      </c>
      <c r="B791" s="453"/>
      <c r="C791" s="250" t="str">
        <f>+VLOOKUP(A791,bd_lista!$A$3:$C$590,3,FALSE)</f>
        <v>Gobierno Autónomo Municipal de Chayanta</v>
      </c>
      <c r="D791" s="457"/>
      <c r="E791" s="247" t="s">
        <v>1312</v>
      </c>
      <c r="F791" s="246">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6">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6">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6">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6">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6">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6">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6">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6">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6">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6">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6">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6">
        <f ca="1">+SUM(F791:Q791)</f>
        <v>0</v>
      </c>
      <c r="S791" s="253">
        <f ca="1">+R790+R791</f>
        <v>0</v>
      </c>
      <c r="T791" s="246">
        <f ca="1">+S791</f>
        <v>0</v>
      </c>
      <c r="U791" s="245">
        <f>+IF(E791="Débitos",1,2)</f>
        <v>2</v>
      </c>
      <c r="V791" s="350" t="str">
        <f>+VLOOKUP(A791,bd_lista!$A$3:$E$590,5,FALSE)</f>
        <v>Gobiernos Autonomos Municipales</v>
      </c>
      <c r="W791" s="455"/>
      <c r="X791" s="245">
        <f>+VLOOKUP(A791,[2]Sheet1!$A$13:$D$744,4,FALSE)</f>
        <v>0</v>
      </c>
      <c r="Y791" s="245" t="e">
        <f>+VLOOKUP(X791,bd_lista!$A$3:$C$590,3,FALSE)</f>
        <v>#N/A</v>
      </c>
      <c r="Z791" s="304"/>
      <c r="AA791" s="305"/>
    </row>
    <row r="792" spans="1:27" customFormat="1" ht="15" hidden="1" customHeight="1">
      <c r="A792" s="32">
        <v>1507</v>
      </c>
      <c r="B792" s="452">
        <f>+A792</f>
        <v>1507</v>
      </c>
      <c r="C792" s="250" t="str">
        <f>+VLOOKUP(A792,bd_lista!$A$3:$C$590,3,FALSE)</f>
        <v>Gobierno Autónomo Municipal de Llallagua</v>
      </c>
      <c r="D792" s="456" t="str">
        <f>+C792</f>
        <v>Gobierno Autónomo Municipal de Llallagua</v>
      </c>
      <c r="E792" s="245" t="s">
        <v>1311</v>
      </c>
      <c r="F792" s="246">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6">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6">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6">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6">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6">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6">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6">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6">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6">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6">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6">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6">
        <f ca="1">+SUM(F792:Q792)</f>
        <v>0</v>
      </c>
      <c r="S792" s="253"/>
      <c r="T792" s="246">
        <f ca="1">+T793</f>
        <v>0</v>
      </c>
      <c r="U792" s="245">
        <f>+IF(E792="Débitos",1,2)</f>
        <v>1</v>
      </c>
      <c r="V792" s="350" t="str">
        <f>+VLOOKUP(A792,bd_lista!$A$3:$E$590,5,FALSE)</f>
        <v>Gobiernos Autonomos Municipales</v>
      </c>
      <c r="W792" s="454" t="str">
        <f>+V792</f>
        <v>Gobiernos Autonomos Municipales</v>
      </c>
      <c r="X792" s="245">
        <f>+VLOOKUP(A792,[2]Sheet1!$A$13:$D$744,4,FALSE)</f>
        <v>0</v>
      </c>
      <c r="Y792" s="245" t="e">
        <f>+VLOOKUP(X792,bd_lista!$A$3:$C$590,3,FALSE)</f>
        <v>#N/A</v>
      </c>
      <c r="Z792" s="306">
        <f>+X792</f>
        <v>0</v>
      </c>
      <c r="AA792" s="307" t="e">
        <f>+Y792</f>
        <v>#N/A</v>
      </c>
    </row>
    <row r="793" spans="1:27" customFormat="1" ht="15" hidden="1" customHeight="1">
      <c r="A793" s="32">
        <v>1507</v>
      </c>
      <c r="B793" s="453"/>
      <c r="C793" s="250" t="str">
        <f>+VLOOKUP(A793,bd_lista!$A$3:$C$590,3,FALSE)</f>
        <v>Gobierno Autónomo Municipal de Llallagua</v>
      </c>
      <c r="D793" s="457"/>
      <c r="E793" s="247" t="s">
        <v>1312</v>
      </c>
      <c r="F793" s="246">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6">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6">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6">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6">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6">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6">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6">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6">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6">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6">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6">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6">
        <f ca="1">+SUM(F793:Q793)</f>
        <v>0</v>
      </c>
      <c r="S793" s="253">
        <f ca="1">+R792+R793</f>
        <v>0</v>
      </c>
      <c r="T793" s="246">
        <f ca="1">+S793</f>
        <v>0</v>
      </c>
      <c r="U793" s="245">
        <f>+IF(E793="Débitos",1,2)</f>
        <v>2</v>
      </c>
      <c r="V793" s="350" t="str">
        <f>+VLOOKUP(A793,bd_lista!$A$3:$E$590,5,FALSE)</f>
        <v>Gobiernos Autonomos Municipales</v>
      </c>
      <c r="W793" s="455"/>
      <c r="X793" s="245">
        <f>+VLOOKUP(A793,[2]Sheet1!$A$13:$D$744,4,FALSE)</f>
        <v>0</v>
      </c>
      <c r="Y793" s="245" t="e">
        <f>+VLOOKUP(X793,bd_lista!$A$3:$C$590,3,FALSE)</f>
        <v>#N/A</v>
      </c>
      <c r="Z793" s="304"/>
      <c r="AA793" s="305"/>
    </row>
    <row r="794" spans="1:27" customFormat="1" ht="15" hidden="1" customHeight="1">
      <c r="A794" s="32">
        <v>1508</v>
      </c>
      <c r="B794" s="452">
        <f>+A794</f>
        <v>1508</v>
      </c>
      <c r="C794" s="250" t="str">
        <f>+VLOOKUP(A794,bd_lista!$A$3:$C$590,3,FALSE)</f>
        <v>Gobierno Autónomo Municipal de Betanzos</v>
      </c>
      <c r="D794" s="456" t="str">
        <f>+C794</f>
        <v>Gobierno Autónomo Municipal de Betanzos</v>
      </c>
      <c r="E794" s="245" t="s">
        <v>1311</v>
      </c>
      <c r="F794" s="246">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6">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6">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6">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6">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6">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6">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6">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6">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6">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6">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6">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6">
        <f ca="1">+SUM(F794:Q794)</f>
        <v>0</v>
      </c>
      <c r="S794" s="253"/>
      <c r="T794" s="246">
        <f ca="1">+T795</f>
        <v>0</v>
      </c>
      <c r="U794" s="245">
        <f>+IF(E794="Débitos",1,2)</f>
        <v>1</v>
      </c>
      <c r="V794" s="350" t="str">
        <f>+VLOOKUP(A794,bd_lista!$A$3:$E$590,5,FALSE)</f>
        <v>Gobiernos Autonomos Municipales</v>
      </c>
      <c r="W794" s="454" t="str">
        <f>+V794</f>
        <v>Gobiernos Autonomos Municipales</v>
      </c>
      <c r="X794" s="245">
        <f>+VLOOKUP(A794,[2]Sheet1!$A$13:$D$744,4,FALSE)</f>
        <v>0</v>
      </c>
      <c r="Y794" s="245" t="e">
        <f>+VLOOKUP(X794,bd_lista!$A$3:$C$590,3,FALSE)</f>
        <v>#N/A</v>
      </c>
      <c r="Z794" s="306">
        <f>+X794</f>
        <v>0</v>
      </c>
      <c r="AA794" s="307" t="e">
        <f>+Y794</f>
        <v>#N/A</v>
      </c>
    </row>
    <row r="795" spans="1:27" customFormat="1" ht="15" hidden="1" customHeight="1">
      <c r="A795" s="32">
        <v>1508</v>
      </c>
      <c r="B795" s="453"/>
      <c r="C795" s="250" t="str">
        <f>+VLOOKUP(A795,bd_lista!$A$3:$C$590,3,FALSE)</f>
        <v>Gobierno Autónomo Municipal de Betanzos</v>
      </c>
      <c r="D795" s="457"/>
      <c r="E795" s="247" t="s">
        <v>1312</v>
      </c>
      <c r="F795" s="246">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6">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6">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6">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6">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6">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6">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6">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6">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6">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6">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6">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6">
        <f ca="1">+SUM(F795:Q795)</f>
        <v>0</v>
      </c>
      <c r="S795" s="253">
        <f ca="1">+R794+R795</f>
        <v>0</v>
      </c>
      <c r="T795" s="246">
        <f ca="1">+S795</f>
        <v>0</v>
      </c>
      <c r="U795" s="245">
        <f>+IF(E795="Débitos",1,2)</f>
        <v>2</v>
      </c>
      <c r="V795" s="350" t="str">
        <f>+VLOOKUP(A795,bd_lista!$A$3:$E$590,5,FALSE)</f>
        <v>Gobiernos Autonomos Municipales</v>
      </c>
      <c r="W795" s="455"/>
      <c r="X795" s="245">
        <f>+VLOOKUP(A795,[2]Sheet1!$A$13:$D$744,4,FALSE)</f>
        <v>0</v>
      </c>
      <c r="Y795" s="245" t="e">
        <f>+VLOOKUP(X795,bd_lista!$A$3:$C$590,3,FALSE)</f>
        <v>#N/A</v>
      </c>
      <c r="Z795" s="304"/>
      <c r="AA795" s="305"/>
    </row>
    <row r="796" spans="1:27" customFormat="1" ht="15" hidden="1" customHeight="1">
      <c r="A796" s="32">
        <v>1509</v>
      </c>
      <c r="B796" s="452">
        <f>+A796</f>
        <v>1509</v>
      </c>
      <c r="C796" s="250" t="str">
        <f>+VLOOKUP(A796,bd_lista!$A$3:$C$590,3,FALSE)</f>
        <v>Gobierno Autónomo Municipal de Chaqui</v>
      </c>
      <c r="D796" s="456" t="str">
        <f>+C796</f>
        <v>Gobierno Autónomo Municipal de Chaqui</v>
      </c>
      <c r="E796" s="245" t="s">
        <v>1311</v>
      </c>
      <c r="F796" s="246">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6">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6">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6">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6">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6">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6">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6">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6">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6">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6">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6">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6">
        <f ca="1">+SUM(F796:Q796)</f>
        <v>0</v>
      </c>
      <c r="S796" s="253"/>
      <c r="T796" s="246">
        <f ca="1">+T797</f>
        <v>0</v>
      </c>
      <c r="U796" s="245">
        <f>+IF(E796="Débitos",1,2)</f>
        <v>1</v>
      </c>
      <c r="V796" s="350" t="str">
        <f>+VLOOKUP(A796,bd_lista!$A$3:$E$590,5,FALSE)</f>
        <v>Gobiernos Autonomos Municipales</v>
      </c>
      <c r="W796" s="454" t="str">
        <f>+V796</f>
        <v>Gobiernos Autonomos Municipales</v>
      </c>
      <c r="X796" s="245">
        <f>+VLOOKUP(A796,[2]Sheet1!$A$13:$D$744,4,FALSE)</f>
        <v>0</v>
      </c>
      <c r="Y796" s="245" t="e">
        <f>+VLOOKUP(X796,bd_lista!$A$3:$C$590,3,FALSE)</f>
        <v>#N/A</v>
      </c>
      <c r="Z796" s="306">
        <f>+X796</f>
        <v>0</v>
      </c>
      <c r="AA796" s="307" t="e">
        <f>+Y796</f>
        <v>#N/A</v>
      </c>
    </row>
    <row r="797" spans="1:27" customFormat="1" ht="15" hidden="1" customHeight="1">
      <c r="A797" s="32">
        <v>1509</v>
      </c>
      <c r="B797" s="453"/>
      <c r="C797" s="250" t="str">
        <f>+VLOOKUP(A797,bd_lista!$A$3:$C$590,3,FALSE)</f>
        <v>Gobierno Autónomo Municipal de Chaqui</v>
      </c>
      <c r="D797" s="457"/>
      <c r="E797" s="247" t="s">
        <v>1312</v>
      </c>
      <c r="F797" s="246">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6">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6">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6">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6">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6">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6">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6">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6">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6">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6">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6">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6">
        <f ca="1">+SUM(F797:Q797)</f>
        <v>0</v>
      </c>
      <c r="S797" s="253">
        <f ca="1">+R796+R797</f>
        <v>0</v>
      </c>
      <c r="T797" s="246">
        <f ca="1">+S797</f>
        <v>0</v>
      </c>
      <c r="U797" s="245">
        <f>+IF(E797="Débitos",1,2)</f>
        <v>2</v>
      </c>
      <c r="V797" s="350" t="str">
        <f>+VLOOKUP(A797,bd_lista!$A$3:$E$590,5,FALSE)</f>
        <v>Gobiernos Autonomos Municipales</v>
      </c>
      <c r="W797" s="455"/>
      <c r="X797" s="245">
        <f>+VLOOKUP(A797,[2]Sheet1!$A$13:$D$744,4,FALSE)</f>
        <v>0</v>
      </c>
      <c r="Y797" s="245" t="e">
        <f>+VLOOKUP(X797,bd_lista!$A$3:$C$590,3,FALSE)</f>
        <v>#N/A</v>
      </c>
      <c r="Z797" s="304"/>
      <c r="AA797" s="305"/>
    </row>
    <row r="798" spans="1:27" customFormat="1" ht="15" hidden="1" customHeight="1">
      <c r="A798" s="32">
        <v>1510</v>
      </c>
      <c r="B798" s="452">
        <f>+A798</f>
        <v>1510</v>
      </c>
      <c r="C798" s="250" t="str">
        <f>+VLOOKUP(A798,bd_lista!$A$3:$C$590,3,FALSE)</f>
        <v>Gobierno Autónomo Municipal de Tacobamba</v>
      </c>
      <c r="D798" s="456" t="str">
        <f>+C798</f>
        <v>Gobierno Autónomo Municipal de Tacobamba</v>
      </c>
      <c r="E798" s="245" t="s">
        <v>1311</v>
      </c>
      <c r="F798" s="246">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6">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6">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6">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6">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6">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6">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6">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6">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6">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6">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6">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6">
        <f ca="1">+SUM(F798:Q798)</f>
        <v>0</v>
      </c>
      <c r="S798" s="253"/>
      <c r="T798" s="246">
        <f ca="1">+T799</f>
        <v>0</v>
      </c>
      <c r="U798" s="245">
        <f>+IF(E798="Débitos",1,2)</f>
        <v>1</v>
      </c>
      <c r="V798" s="350" t="str">
        <f>+VLOOKUP(A798,bd_lista!$A$3:$E$590,5,FALSE)</f>
        <v>Gobiernos Autonomos Municipales</v>
      </c>
      <c r="W798" s="454" t="str">
        <f>+V798</f>
        <v>Gobiernos Autonomos Municipales</v>
      </c>
      <c r="X798" s="245">
        <f>+VLOOKUP(A798,[2]Sheet1!$A$13:$D$744,4,FALSE)</f>
        <v>0</v>
      </c>
      <c r="Y798" s="245" t="e">
        <f>+VLOOKUP(X798,bd_lista!$A$3:$C$590,3,FALSE)</f>
        <v>#N/A</v>
      </c>
      <c r="Z798" s="306">
        <f>+X798</f>
        <v>0</v>
      </c>
      <c r="AA798" s="307" t="e">
        <f>+Y798</f>
        <v>#N/A</v>
      </c>
    </row>
    <row r="799" spans="1:27" customFormat="1" ht="15" hidden="1" customHeight="1">
      <c r="A799" s="32">
        <v>1510</v>
      </c>
      <c r="B799" s="453"/>
      <c r="C799" s="250" t="str">
        <f>+VLOOKUP(A799,bd_lista!$A$3:$C$590,3,FALSE)</f>
        <v>Gobierno Autónomo Municipal de Tacobamba</v>
      </c>
      <c r="D799" s="457"/>
      <c r="E799" s="247" t="s">
        <v>1312</v>
      </c>
      <c r="F799" s="246">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6">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6">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6">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6">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6">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6">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6">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6">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6">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6">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6">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6">
        <f ca="1">+SUM(F799:Q799)</f>
        <v>0</v>
      </c>
      <c r="S799" s="253">
        <f ca="1">+R798+R799</f>
        <v>0</v>
      </c>
      <c r="T799" s="246">
        <f ca="1">+S799</f>
        <v>0</v>
      </c>
      <c r="U799" s="245">
        <f>+IF(E799="Débitos",1,2)</f>
        <v>2</v>
      </c>
      <c r="V799" s="350" t="str">
        <f>+VLOOKUP(A799,bd_lista!$A$3:$E$590,5,FALSE)</f>
        <v>Gobiernos Autonomos Municipales</v>
      </c>
      <c r="W799" s="455"/>
      <c r="X799" s="245">
        <f>+VLOOKUP(A799,[2]Sheet1!$A$13:$D$744,4,FALSE)</f>
        <v>0</v>
      </c>
      <c r="Y799" s="245" t="e">
        <f>+VLOOKUP(X799,bd_lista!$A$3:$C$590,3,FALSE)</f>
        <v>#N/A</v>
      </c>
      <c r="Z799" s="304"/>
      <c r="AA799" s="305"/>
    </row>
    <row r="800" spans="1:27" customFormat="1" ht="27" hidden="1" customHeight="1">
      <c r="A800" s="32">
        <v>1511</v>
      </c>
      <c r="B800" s="452">
        <f>+A800</f>
        <v>1511</v>
      </c>
      <c r="C800" s="250" t="str">
        <f>+VLOOKUP(A800,bd_lista!$A$3:$C$590,3,FALSE)</f>
        <v>Gobierno Autónomo Municipal de Colquechaca</v>
      </c>
      <c r="D800" s="456" t="str">
        <f>+C800</f>
        <v>Gobierno Autónomo Municipal de Colquechaca</v>
      </c>
      <c r="E800" s="245" t="s">
        <v>1311</v>
      </c>
      <c r="F800" s="246">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6">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6">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6">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6">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6">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6">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6">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6">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6">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6">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6">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6">
        <f ca="1">+SUM(F800:Q800)</f>
        <v>0</v>
      </c>
      <c r="S800" s="253"/>
      <c r="T800" s="246">
        <f ca="1">+T801</f>
        <v>0</v>
      </c>
      <c r="U800" s="245">
        <f>+IF(E800="Débitos",1,2)</f>
        <v>1</v>
      </c>
      <c r="V800" s="350" t="str">
        <f>+VLOOKUP(A800,bd_lista!$A$3:$E$590,5,FALSE)</f>
        <v>Gobiernos Autonomos Municipales</v>
      </c>
      <c r="W800" s="454" t="str">
        <f>+V800</f>
        <v>Gobiernos Autonomos Municipales</v>
      </c>
      <c r="X800" s="245">
        <f>+VLOOKUP(A800,[2]Sheet1!$A$13:$D$744,4,FALSE)</f>
        <v>0</v>
      </c>
      <c r="Y800" s="245" t="e">
        <f>+VLOOKUP(X800,bd_lista!$A$3:$C$590,3,FALSE)</f>
        <v>#N/A</v>
      </c>
      <c r="Z800" s="306">
        <f>+X800</f>
        <v>0</v>
      </c>
      <c r="AA800" s="307" t="e">
        <f>+Y800</f>
        <v>#N/A</v>
      </c>
    </row>
    <row r="801" spans="1:27" customFormat="1" ht="27" hidden="1" customHeight="1">
      <c r="A801" s="32">
        <v>1511</v>
      </c>
      <c r="B801" s="453"/>
      <c r="C801" s="250" t="str">
        <f>+VLOOKUP(A801,bd_lista!$A$3:$C$590,3,FALSE)</f>
        <v>Gobierno Autónomo Municipal de Colquechaca</v>
      </c>
      <c r="D801" s="457"/>
      <c r="E801" s="247" t="s">
        <v>1312</v>
      </c>
      <c r="F801" s="246">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6">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6">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6">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6">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6">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6">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6">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6">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6">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6">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6">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6">
        <f ca="1">+SUM(F801:Q801)</f>
        <v>0</v>
      </c>
      <c r="S801" s="253">
        <f ca="1">+R800+R801</f>
        <v>0</v>
      </c>
      <c r="T801" s="246">
        <f ca="1">+S801</f>
        <v>0</v>
      </c>
      <c r="U801" s="245">
        <f>+IF(E801="Débitos",1,2)</f>
        <v>2</v>
      </c>
      <c r="V801" s="350" t="str">
        <f>+VLOOKUP(A801,bd_lista!$A$3:$E$590,5,FALSE)</f>
        <v>Gobiernos Autonomos Municipales</v>
      </c>
      <c r="W801" s="455"/>
      <c r="X801" s="245">
        <f>+VLOOKUP(A801,[2]Sheet1!$A$13:$D$744,4,FALSE)</f>
        <v>0</v>
      </c>
      <c r="Y801" s="245" t="e">
        <f>+VLOOKUP(X801,bd_lista!$A$3:$C$590,3,FALSE)</f>
        <v>#N/A</v>
      </c>
      <c r="Z801" s="304"/>
      <c r="AA801" s="305"/>
    </row>
    <row r="802" spans="1:27" customFormat="1" ht="15" hidden="1" customHeight="1">
      <c r="A802" s="32">
        <v>1512</v>
      </c>
      <c r="B802" s="452">
        <f>+A802</f>
        <v>1512</v>
      </c>
      <c r="C802" s="250" t="str">
        <f>+VLOOKUP(A802,bd_lista!$A$3:$C$590,3,FALSE)</f>
        <v>Gobierno Autónomo Municipal de Ravelo</v>
      </c>
      <c r="D802" s="456" t="str">
        <f>+C802</f>
        <v>Gobierno Autónomo Municipal de Ravelo</v>
      </c>
      <c r="E802" s="245" t="s">
        <v>1311</v>
      </c>
      <c r="F802" s="246">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6">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6">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6">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6">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6">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6">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6">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6">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6">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6">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6">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6">
        <f ca="1">+SUM(F802:Q802)</f>
        <v>0</v>
      </c>
      <c r="S802" s="253"/>
      <c r="T802" s="246">
        <f ca="1">+T803</f>
        <v>0</v>
      </c>
      <c r="U802" s="245">
        <f>+IF(E802="Débitos",1,2)</f>
        <v>1</v>
      </c>
      <c r="V802" s="350" t="str">
        <f>+VLOOKUP(A802,bd_lista!$A$3:$E$590,5,FALSE)</f>
        <v>Gobiernos Autonomos Municipales</v>
      </c>
      <c r="W802" s="454" t="str">
        <f>+V802</f>
        <v>Gobiernos Autonomos Municipales</v>
      </c>
      <c r="X802" s="245">
        <f>+VLOOKUP(A802,[2]Sheet1!$A$13:$D$744,4,FALSE)</f>
        <v>0</v>
      </c>
      <c r="Y802" s="245" t="e">
        <f>+VLOOKUP(X802,bd_lista!$A$3:$C$590,3,FALSE)</f>
        <v>#N/A</v>
      </c>
      <c r="Z802" s="306">
        <f>+X802</f>
        <v>0</v>
      </c>
      <c r="AA802" s="307" t="e">
        <f>+Y802</f>
        <v>#N/A</v>
      </c>
    </row>
    <row r="803" spans="1:27" customFormat="1" ht="15" hidden="1" customHeight="1">
      <c r="A803" s="32">
        <v>1512</v>
      </c>
      <c r="B803" s="453"/>
      <c r="C803" s="250" t="str">
        <f>+VLOOKUP(A803,bd_lista!$A$3:$C$590,3,FALSE)</f>
        <v>Gobierno Autónomo Municipal de Ravelo</v>
      </c>
      <c r="D803" s="457"/>
      <c r="E803" s="247" t="s">
        <v>1312</v>
      </c>
      <c r="F803" s="246">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6">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6">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6">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6">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6">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6">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6">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6">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6">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6">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6">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6">
        <f ca="1">+SUM(F803:Q803)</f>
        <v>0</v>
      </c>
      <c r="S803" s="253">
        <f ca="1">+R802+R803</f>
        <v>0</v>
      </c>
      <c r="T803" s="246">
        <f ca="1">+S803</f>
        <v>0</v>
      </c>
      <c r="U803" s="245">
        <f>+IF(E803="Débitos",1,2)</f>
        <v>2</v>
      </c>
      <c r="V803" s="350" t="str">
        <f>+VLOOKUP(A803,bd_lista!$A$3:$E$590,5,FALSE)</f>
        <v>Gobiernos Autonomos Municipales</v>
      </c>
      <c r="W803" s="455"/>
      <c r="X803" s="245">
        <f>+VLOOKUP(A803,[2]Sheet1!$A$13:$D$744,4,FALSE)</f>
        <v>0</v>
      </c>
      <c r="Y803" s="245" t="e">
        <f>+VLOOKUP(X803,bd_lista!$A$3:$C$590,3,FALSE)</f>
        <v>#N/A</v>
      </c>
      <c r="Z803" s="304"/>
      <c r="AA803" s="305"/>
    </row>
    <row r="804" spans="1:27" customFormat="1" ht="15" hidden="1" customHeight="1">
      <c r="A804" s="32">
        <v>1514</v>
      </c>
      <c r="B804" s="452">
        <f>+A804</f>
        <v>1514</v>
      </c>
      <c r="C804" s="250" t="str">
        <f>+VLOOKUP(A804,bd_lista!$A$3:$C$590,3,FALSE)</f>
        <v>Gobierno Autónomo Municipal de Ocurí</v>
      </c>
      <c r="D804" s="456" t="str">
        <f>+C804</f>
        <v>Gobierno Autónomo Municipal de Ocurí</v>
      </c>
      <c r="E804" s="245" t="s">
        <v>1311</v>
      </c>
      <c r="F804" s="246">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6">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6">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6">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6">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6">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6">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6">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6">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6">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6">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6">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6">
        <f ca="1">+SUM(F804:Q804)</f>
        <v>0</v>
      </c>
      <c r="S804" s="253"/>
      <c r="T804" s="246">
        <f ca="1">+T805</f>
        <v>0</v>
      </c>
      <c r="U804" s="245">
        <f>+IF(E804="Débitos",1,2)</f>
        <v>1</v>
      </c>
      <c r="V804" s="350" t="str">
        <f>+VLOOKUP(A804,bd_lista!$A$3:$E$590,5,FALSE)</f>
        <v>Gobiernos Autonomos Municipales</v>
      </c>
      <c r="W804" s="454" t="str">
        <f>+V804</f>
        <v>Gobiernos Autonomos Municipales</v>
      </c>
      <c r="X804" s="245">
        <f>+VLOOKUP(A804,[2]Sheet1!$A$13:$D$744,4,FALSE)</f>
        <v>0</v>
      </c>
      <c r="Y804" s="245" t="e">
        <f>+VLOOKUP(X804,bd_lista!$A$3:$C$590,3,FALSE)</f>
        <v>#N/A</v>
      </c>
      <c r="Z804" s="306">
        <f>+X804</f>
        <v>0</v>
      </c>
      <c r="AA804" s="307" t="e">
        <f>+Y804</f>
        <v>#N/A</v>
      </c>
    </row>
    <row r="805" spans="1:27" customFormat="1" ht="15" hidden="1" customHeight="1">
      <c r="A805" s="32">
        <v>1514</v>
      </c>
      <c r="B805" s="453"/>
      <c r="C805" s="250" t="str">
        <f>+VLOOKUP(A805,bd_lista!$A$3:$C$590,3,FALSE)</f>
        <v>Gobierno Autónomo Municipal de Ocurí</v>
      </c>
      <c r="D805" s="457"/>
      <c r="E805" s="247" t="s">
        <v>1312</v>
      </c>
      <c r="F805" s="246">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6">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6">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6">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6">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6">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6">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6">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6">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6">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6">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6">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6">
        <f ca="1">+SUM(F805:Q805)</f>
        <v>0</v>
      </c>
      <c r="S805" s="253">
        <f ca="1">+R804+R805</f>
        <v>0</v>
      </c>
      <c r="T805" s="246">
        <f ca="1">+S805</f>
        <v>0</v>
      </c>
      <c r="U805" s="245">
        <f>+IF(E805="Débitos",1,2)</f>
        <v>2</v>
      </c>
      <c r="V805" s="350" t="str">
        <f>+VLOOKUP(A805,bd_lista!$A$3:$E$590,5,FALSE)</f>
        <v>Gobiernos Autonomos Municipales</v>
      </c>
      <c r="W805" s="455"/>
      <c r="X805" s="245">
        <f>+VLOOKUP(A805,[2]Sheet1!$A$13:$D$744,4,FALSE)</f>
        <v>0</v>
      </c>
      <c r="Y805" s="245" t="e">
        <f>+VLOOKUP(X805,bd_lista!$A$3:$C$590,3,FALSE)</f>
        <v>#N/A</v>
      </c>
      <c r="Z805" s="304"/>
      <c r="AA805" s="305"/>
    </row>
    <row r="806" spans="1:27" customFormat="1" ht="15" hidden="1" customHeight="1">
      <c r="A806" s="32">
        <v>1515</v>
      </c>
      <c r="B806" s="452">
        <f>+A806</f>
        <v>1515</v>
      </c>
      <c r="C806" s="250" t="str">
        <f>+VLOOKUP(A806,bd_lista!$A$3:$C$590,3,FALSE)</f>
        <v>Gobierno Autónomo Municipal de San Pedro de Buena Vista</v>
      </c>
      <c r="D806" s="456" t="str">
        <f>+C806</f>
        <v>Gobierno Autónomo Municipal de San Pedro de Buena Vista</v>
      </c>
      <c r="E806" s="245" t="s">
        <v>1311</v>
      </c>
      <c r="F806" s="246">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6">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6">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6">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6">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6">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6">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6">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6">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6">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6">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6">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6">
        <f ca="1">+SUM(F806:Q806)</f>
        <v>0</v>
      </c>
      <c r="S806" s="253"/>
      <c r="T806" s="246">
        <f ca="1">+T807</f>
        <v>0</v>
      </c>
      <c r="U806" s="245">
        <f>+IF(E806="Débitos",1,2)</f>
        <v>1</v>
      </c>
      <c r="V806" s="350" t="str">
        <f>+VLOOKUP(A806,bd_lista!$A$3:$E$590,5,FALSE)</f>
        <v>Gobiernos Autonomos Municipales</v>
      </c>
      <c r="W806" s="454" t="str">
        <f>+V806</f>
        <v>Gobiernos Autonomos Municipales</v>
      </c>
      <c r="X806" s="245">
        <f>+VLOOKUP(A806,[2]Sheet1!$A$13:$D$744,4,FALSE)</f>
        <v>0</v>
      </c>
      <c r="Y806" s="245" t="e">
        <f>+VLOOKUP(X806,bd_lista!$A$3:$C$590,3,FALSE)</f>
        <v>#N/A</v>
      </c>
      <c r="Z806" s="306">
        <f>+X806</f>
        <v>0</v>
      </c>
      <c r="AA806" s="307" t="e">
        <f>+Y806</f>
        <v>#N/A</v>
      </c>
    </row>
    <row r="807" spans="1:27" customFormat="1" ht="15" hidden="1" customHeight="1">
      <c r="A807" s="32">
        <v>1515</v>
      </c>
      <c r="B807" s="453"/>
      <c r="C807" s="250" t="str">
        <f>+VLOOKUP(A807,bd_lista!$A$3:$C$590,3,FALSE)</f>
        <v>Gobierno Autónomo Municipal de San Pedro de Buena Vista</v>
      </c>
      <c r="D807" s="457"/>
      <c r="E807" s="247" t="s">
        <v>1312</v>
      </c>
      <c r="F807" s="246">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6">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6">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6">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6">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6">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6">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6">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6">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6">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6">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6">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6">
        <f ca="1">+SUM(F807:Q807)</f>
        <v>0</v>
      </c>
      <c r="S807" s="253">
        <f ca="1">+R806+R807</f>
        <v>0</v>
      </c>
      <c r="T807" s="246">
        <f ca="1">+S807</f>
        <v>0</v>
      </c>
      <c r="U807" s="245">
        <f>+IF(E807="Débitos",1,2)</f>
        <v>2</v>
      </c>
      <c r="V807" s="350" t="str">
        <f>+VLOOKUP(A807,bd_lista!$A$3:$E$590,5,FALSE)</f>
        <v>Gobiernos Autonomos Municipales</v>
      </c>
      <c r="W807" s="455"/>
      <c r="X807" s="245">
        <f>+VLOOKUP(A807,[2]Sheet1!$A$13:$D$744,4,FALSE)</f>
        <v>0</v>
      </c>
      <c r="Y807" s="245" t="e">
        <f>+VLOOKUP(X807,bd_lista!$A$3:$C$590,3,FALSE)</f>
        <v>#N/A</v>
      </c>
      <c r="Z807" s="304"/>
      <c r="AA807" s="305"/>
    </row>
    <row r="808" spans="1:27" customFormat="1" ht="27" hidden="1" customHeight="1">
      <c r="A808" s="32">
        <v>1516</v>
      </c>
      <c r="B808" s="452">
        <f>+A808</f>
        <v>1516</v>
      </c>
      <c r="C808" s="250" t="str">
        <f>+VLOOKUP(A808,bd_lista!$A$3:$C$590,3,FALSE)</f>
        <v>Gobierno Autónomo Municipal de Toro Toro</v>
      </c>
      <c r="D808" s="456" t="str">
        <f>+C808</f>
        <v>Gobierno Autónomo Municipal de Toro Toro</v>
      </c>
      <c r="E808" s="245" t="s">
        <v>1311</v>
      </c>
      <c r="F808" s="246">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6">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6">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6">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6">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6">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6">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6">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6">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6">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6">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6">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6">
        <f ca="1">+SUM(F808:Q808)</f>
        <v>0</v>
      </c>
      <c r="S808" s="253"/>
      <c r="T808" s="246">
        <f ca="1">+T809</f>
        <v>0</v>
      </c>
      <c r="U808" s="245">
        <f>+IF(E808="Débitos",1,2)</f>
        <v>1</v>
      </c>
      <c r="V808" s="350" t="str">
        <f>+VLOOKUP(A808,bd_lista!$A$3:$E$590,5,FALSE)</f>
        <v>Gobiernos Autonomos Municipales</v>
      </c>
      <c r="W808" s="454" t="str">
        <f>+V808</f>
        <v>Gobiernos Autonomos Municipales</v>
      </c>
      <c r="X808" s="245">
        <f>+VLOOKUP(A808,[2]Sheet1!$A$13:$D$744,4,FALSE)</f>
        <v>0</v>
      </c>
      <c r="Y808" s="245" t="e">
        <f>+VLOOKUP(X808,bd_lista!$A$3:$C$590,3,FALSE)</f>
        <v>#N/A</v>
      </c>
      <c r="Z808" s="306">
        <f>+X808</f>
        <v>0</v>
      </c>
      <c r="AA808" s="307" t="e">
        <f>+Y808</f>
        <v>#N/A</v>
      </c>
    </row>
    <row r="809" spans="1:27" customFormat="1" ht="27" hidden="1" customHeight="1">
      <c r="A809" s="32">
        <v>1516</v>
      </c>
      <c r="B809" s="453"/>
      <c r="C809" s="250" t="str">
        <f>+VLOOKUP(A809,bd_lista!$A$3:$C$590,3,FALSE)</f>
        <v>Gobierno Autónomo Municipal de Toro Toro</v>
      </c>
      <c r="D809" s="457"/>
      <c r="E809" s="247" t="s">
        <v>1312</v>
      </c>
      <c r="F809" s="246">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6">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6">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6">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6">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6">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6">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6">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6">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6">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6">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6">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6">
        <f ca="1">+SUM(F809:Q809)</f>
        <v>0</v>
      </c>
      <c r="S809" s="253">
        <f ca="1">+R808+R809</f>
        <v>0</v>
      </c>
      <c r="T809" s="246">
        <f ca="1">+S809</f>
        <v>0</v>
      </c>
      <c r="U809" s="245">
        <f>+IF(E809="Débitos",1,2)</f>
        <v>2</v>
      </c>
      <c r="V809" s="350" t="str">
        <f>+VLOOKUP(A809,bd_lista!$A$3:$E$590,5,FALSE)</f>
        <v>Gobiernos Autonomos Municipales</v>
      </c>
      <c r="W809" s="455"/>
      <c r="X809" s="245">
        <f>+VLOOKUP(A809,[2]Sheet1!$A$13:$D$744,4,FALSE)</f>
        <v>0</v>
      </c>
      <c r="Y809" s="245" t="e">
        <f>+VLOOKUP(X809,bd_lista!$A$3:$C$590,3,FALSE)</f>
        <v>#N/A</v>
      </c>
      <c r="Z809" s="304"/>
      <c r="AA809" s="305"/>
    </row>
    <row r="810" spans="1:27" customFormat="1" ht="27" hidden="1" customHeight="1">
      <c r="A810" s="32">
        <v>1517</v>
      </c>
      <c r="B810" s="452">
        <f>+A810</f>
        <v>1517</v>
      </c>
      <c r="C810" s="250" t="str">
        <f>+VLOOKUP(A810,bd_lista!$A$3:$C$590,3,FALSE)</f>
        <v>Gobierno Autónomo Municipal de Cotagaita</v>
      </c>
      <c r="D810" s="456" t="str">
        <f>+C810</f>
        <v>Gobierno Autónomo Municipal de Cotagaita</v>
      </c>
      <c r="E810" s="245" t="s">
        <v>1311</v>
      </c>
      <c r="F810" s="246">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6">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6">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6">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6">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6">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6">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6">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6">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6">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6">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6">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6">
        <f ca="1">+SUM(F810:Q810)</f>
        <v>0</v>
      </c>
      <c r="S810" s="253"/>
      <c r="T810" s="246">
        <f ca="1">+T811</f>
        <v>0</v>
      </c>
      <c r="U810" s="245">
        <f>+IF(E810="Débitos",1,2)</f>
        <v>1</v>
      </c>
      <c r="V810" s="350" t="str">
        <f>+VLOOKUP(A810,bd_lista!$A$3:$E$590,5,FALSE)</f>
        <v>Gobiernos Autonomos Municipales</v>
      </c>
      <c r="W810" s="454" t="str">
        <f>+V810</f>
        <v>Gobiernos Autonomos Municipales</v>
      </c>
      <c r="X810" s="245">
        <f>+VLOOKUP(A810,[2]Sheet1!$A$13:$D$744,4,FALSE)</f>
        <v>0</v>
      </c>
      <c r="Y810" s="245" t="e">
        <f>+VLOOKUP(X810,bd_lista!$A$3:$C$590,3,FALSE)</f>
        <v>#N/A</v>
      </c>
      <c r="Z810" s="306">
        <f>+X810</f>
        <v>0</v>
      </c>
      <c r="AA810" s="307" t="e">
        <f>+Y810</f>
        <v>#N/A</v>
      </c>
    </row>
    <row r="811" spans="1:27" customFormat="1" ht="27" hidden="1" customHeight="1">
      <c r="A811" s="32">
        <v>1517</v>
      </c>
      <c r="B811" s="453"/>
      <c r="C811" s="250" t="str">
        <f>+VLOOKUP(A811,bd_lista!$A$3:$C$590,3,FALSE)</f>
        <v>Gobierno Autónomo Municipal de Cotagaita</v>
      </c>
      <c r="D811" s="457"/>
      <c r="E811" s="247" t="s">
        <v>1312</v>
      </c>
      <c r="F811" s="246">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6">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6">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6">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6">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6">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6">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6">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6">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6">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6">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6">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6">
        <f ca="1">+SUM(F811:Q811)</f>
        <v>0</v>
      </c>
      <c r="S811" s="253">
        <f ca="1">+R810+R811</f>
        <v>0</v>
      </c>
      <c r="T811" s="246">
        <f ca="1">+S811</f>
        <v>0</v>
      </c>
      <c r="U811" s="245">
        <f>+IF(E811="Débitos",1,2)</f>
        <v>2</v>
      </c>
      <c r="V811" s="350" t="str">
        <f>+VLOOKUP(A811,bd_lista!$A$3:$E$590,5,FALSE)</f>
        <v>Gobiernos Autonomos Municipales</v>
      </c>
      <c r="W811" s="455"/>
      <c r="X811" s="245">
        <f>+VLOOKUP(A811,[2]Sheet1!$A$13:$D$744,4,FALSE)</f>
        <v>0</v>
      </c>
      <c r="Y811" s="245" t="e">
        <f>+VLOOKUP(X811,bd_lista!$A$3:$C$590,3,FALSE)</f>
        <v>#N/A</v>
      </c>
      <c r="Z811" s="304"/>
      <c r="AA811" s="305"/>
    </row>
    <row r="812" spans="1:27" customFormat="1" ht="15" hidden="1" customHeight="1">
      <c r="A812" s="32">
        <v>1518</v>
      </c>
      <c r="B812" s="452">
        <f>+A812</f>
        <v>1518</v>
      </c>
      <c r="C812" s="250" t="str">
        <f>+VLOOKUP(A812,bd_lista!$A$3:$C$590,3,FALSE)</f>
        <v>Gobierno Autónomo Municipal de Vitichi</v>
      </c>
      <c r="D812" s="456" t="str">
        <f>+C812</f>
        <v>Gobierno Autónomo Municipal de Vitichi</v>
      </c>
      <c r="E812" s="245" t="s">
        <v>1311</v>
      </c>
      <c r="F812" s="246">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6">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6">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6">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6">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6">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6">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6">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6">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6">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6">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6">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6">
        <f ca="1">+SUM(F812:Q812)</f>
        <v>0</v>
      </c>
      <c r="S812" s="253"/>
      <c r="T812" s="246">
        <f ca="1">+T813</f>
        <v>0</v>
      </c>
      <c r="U812" s="245">
        <f>+IF(E812="Débitos",1,2)</f>
        <v>1</v>
      </c>
      <c r="V812" s="350" t="str">
        <f>+VLOOKUP(A812,bd_lista!$A$3:$E$590,5,FALSE)</f>
        <v>Gobiernos Autonomos Municipales</v>
      </c>
      <c r="W812" s="454" t="str">
        <f>+V812</f>
        <v>Gobiernos Autonomos Municipales</v>
      </c>
      <c r="X812" s="245">
        <f>+VLOOKUP(A812,[2]Sheet1!$A$13:$D$744,4,FALSE)</f>
        <v>0</v>
      </c>
      <c r="Y812" s="245" t="e">
        <f>+VLOOKUP(X812,bd_lista!$A$3:$C$590,3,FALSE)</f>
        <v>#N/A</v>
      </c>
      <c r="Z812" s="306">
        <f>+X812</f>
        <v>0</v>
      </c>
      <c r="AA812" s="307" t="e">
        <f>+Y812</f>
        <v>#N/A</v>
      </c>
    </row>
    <row r="813" spans="1:27" customFormat="1" ht="15" hidden="1" customHeight="1">
      <c r="A813" s="32">
        <v>1518</v>
      </c>
      <c r="B813" s="453"/>
      <c r="C813" s="250" t="str">
        <f>+VLOOKUP(A813,bd_lista!$A$3:$C$590,3,FALSE)</f>
        <v>Gobierno Autónomo Municipal de Vitichi</v>
      </c>
      <c r="D813" s="457"/>
      <c r="E813" s="247" t="s">
        <v>1312</v>
      </c>
      <c r="F813" s="246">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6">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6">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6">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6">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6">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6">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6">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6">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6">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6">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6">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6">
        <f ca="1">+SUM(F813:Q813)</f>
        <v>0</v>
      </c>
      <c r="S813" s="253">
        <f ca="1">+R812+R813</f>
        <v>0</v>
      </c>
      <c r="T813" s="246">
        <f ca="1">+S813</f>
        <v>0</v>
      </c>
      <c r="U813" s="245">
        <f>+IF(E813="Débitos",1,2)</f>
        <v>2</v>
      </c>
      <c r="V813" s="350" t="str">
        <f>+VLOOKUP(A813,bd_lista!$A$3:$E$590,5,FALSE)</f>
        <v>Gobiernos Autonomos Municipales</v>
      </c>
      <c r="W813" s="455"/>
      <c r="X813" s="245">
        <f>+VLOOKUP(A813,[2]Sheet1!$A$13:$D$744,4,FALSE)</f>
        <v>0</v>
      </c>
      <c r="Y813" s="245" t="e">
        <f>+VLOOKUP(X813,bd_lista!$A$3:$C$590,3,FALSE)</f>
        <v>#N/A</v>
      </c>
      <c r="Z813" s="304"/>
      <c r="AA813" s="305"/>
    </row>
    <row r="814" spans="1:27" customFormat="1" ht="15" hidden="1" customHeight="1">
      <c r="A814" s="32">
        <v>1520</v>
      </c>
      <c r="B814" s="452">
        <f>+A814</f>
        <v>1520</v>
      </c>
      <c r="C814" s="250" t="str">
        <f>+VLOOKUP(A814,bd_lista!$A$3:$C$590,3,FALSE)</f>
        <v>Gobierno Autónomo Municipal de Atocha</v>
      </c>
      <c r="D814" s="456" t="str">
        <f>+C814</f>
        <v>Gobierno Autónomo Municipal de Atocha</v>
      </c>
      <c r="E814" s="245" t="s">
        <v>1311</v>
      </c>
      <c r="F814" s="246">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6">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6">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6">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6">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6">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6">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6">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6">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6">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6">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6">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6">
        <f ca="1">+SUM(F814:Q814)</f>
        <v>0</v>
      </c>
      <c r="S814" s="253"/>
      <c r="T814" s="246">
        <f ca="1">+T815</f>
        <v>0</v>
      </c>
      <c r="U814" s="245">
        <f>+IF(E814="Débitos",1,2)</f>
        <v>1</v>
      </c>
      <c r="V814" s="350" t="str">
        <f>+VLOOKUP(A814,bd_lista!$A$3:$E$590,5,FALSE)</f>
        <v>Gobiernos Autonomos Municipales</v>
      </c>
      <c r="W814" s="454" t="str">
        <f>+V814</f>
        <v>Gobiernos Autonomos Municipales</v>
      </c>
      <c r="X814" s="245">
        <f>+VLOOKUP(A814,[2]Sheet1!$A$13:$D$744,4,FALSE)</f>
        <v>0</v>
      </c>
      <c r="Y814" s="245" t="e">
        <f>+VLOOKUP(X814,bd_lista!$A$3:$C$590,3,FALSE)</f>
        <v>#N/A</v>
      </c>
      <c r="Z814" s="306">
        <f>+X814</f>
        <v>0</v>
      </c>
      <c r="AA814" s="307" t="e">
        <f>+Y814</f>
        <v>#N/A</v>
      </c>
    </row>
    <row r="815" spans="1:27" customFormat="1" ht="15" hidden="1" customHeight="1">
      <c r="A815" s="32">
        <v>1520</v>
      </c>
      <c r="B815" s="453"/>
      <c r="C815" s="250" t="str">
        <f>+VLOOKUP(A815,bd_lista!$A$3:$C$590,3,FALSE)</f>
        <v>Gobierno Autónomo Municipal de Atocha</v>
      </c>
      <c r="D815" s="457"/>
      <c r="E815" s="247" t="s">
        <v>1312</v>
      </c>
      <c r="F815" s="246">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6">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6">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6">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6">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6">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6">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6">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6">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6">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6">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6">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6">
        <f ca="1">+SUM(F815:Q815)</f>
        <v>0</v>
      </c>
      <c r="S815" s="253">
        <f ca="1">+R814+R815</f>
        <v>0</v>
      </c>
      <c r="T815" s="246">
        <f ca="1">+S815</f>
        <v>0</v>
      </c>
      <c r="U815" s="245">
        <f>+IF(E815="Débitos",1,2)</f>
        <v>2</v>
      </c>
      <c r="V815" s="350" t="str">
        <f>+VLOOKUP(A815,bd_lista!$A$3:$E$590,5,FALSE)</f>
        <v>Gobiernos Autonomos Municipales</v>
      </c>
      <c r="W815" s="455"/>
      <c r="X815" s="245">
        <f>+VLOOKUP(A815,[2]Sheet1!$A$13:$D$744,4,FALSE)</f>
        <v>0</v>
      </c>
      <c r="Y815" s="245" t="e">
        <f>+VLOOKUP(X815,bd_lista!$A$3:$C$590,3,FALSE)</f>
        <v>#N/A</v>
      </c>
      <c r="Z815" s="304"/>
      <c r="AA815" s="305"/>
    </row>
    <row r="816" spans="1:27" customFormat="1" ht="27" hidden="1" customHeight="1">
      <c r="A816" s="32">
        <v>1521</v>
      </c>
      <c r="B816" s="452">
        <f>+A816</f>
        <v>1521</v>
      </c>
      <c r="C816" s="250" t="str">
        <f>+VLOOKUP(A816,bd_lista!$A$3:$C$590,3,FALSE)</f>
        <v>Gobierno Autónomo Municipal de Colcha"K" (Villa Martín)</v>
      </c>
      <c r="D816" s="456" t="str">
        <f>+C816</f>
        <v>Gobierno Autónomo Municipal de Colcha"K" (Villa Martín)</v>
      </c>
      <c r="E816" s="245" t="s">
        <v>1311</v>
      </c>
      <c r="F816" s="246">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6">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6">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6">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6">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6">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6">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6">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6">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6">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6">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6">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6">
        <f ca="1">+SUM(F816:Q816)</f>
        <v>0</v>
      </c>
      <c r="S816" s="253"/>
      <c r="T816" s="246">
        <f ca="1">+T817</f>
        <v>0</v>
      </c>
      <c r="U816" s="245">
        <f>+IF(E816="Débitos",1,2)</f>
        <v>1</v>
      </c>
      <c r="V816" s="350" t="str">
        <f>+VLOOKUP(A816,bd_lista!$A$3:$E$590,5,FALSE)</f>
        <v>Gobiernos Autonomos Municipales</v>
      </c>
      <c r="W816" s="454" t="str">
        <f>+V816</f>
        <v>Gobiernos Autonomos Municipales</v>
      </c>
      <c r="X816" s="245">
        <f>+VLOOKUP(A816,[2]Sheet1!$A$13:$D$744,4,FALSE)</f>
        <v>0</v>
      </c>
      <c r="Y816" s="245" t="e">
        <f>+VLOOKUP(X816,bd_lista!$A$3:$C$590,3,FALSE)</f>
        <v>#N/A</v>
      </c>
      <c r="Z816" s="306">
        <f>+X816</f>
        <v>0</v>
      </c>
      <c r="AA816" s="307" t="e">
        <f>+Y816</f>
        <v>#N/A</v>
      </c>
    </row>
    <row r="817" spans="1:27" customFormat="1" ht="27" hidden="1" customHeight="1">
      <c r="A817" s="32">
        <v>1521</v>
      </c>
      <c r="B817" s="453"/>
      <c r="C817" s="250" t="str">
        <f>+VLOOKUP(A817,bd_lista!$A$3:$C$590,3,FALSE)</f>
        <v>Gobierno Autónomo Municipal de Colcha"K" (Villa Martín)</v>
      </c>
      <c r="D817" s="457"/>
      <c r="E817" s="247" t="s">
        <v>1312</v>
      </c>
      <c r="F817" s="246">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6">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6">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6">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6">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6">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6">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6">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6">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6">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6">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6">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6">
        <f ca="1">+SUM(F817:Q817)</f>
        <v>0</v>
      </c>
      <c r="S817" s="253">
        <f ca="1">+R816+R817</f>
        <v>0</v>
      </c>
      <c r="T817" s="246">
        <f ca="1">+S817</f>
        <v>0</v>
      </c>
      <c r="U817" s="245">
        <f>+IF(E817="Débitos",1,2)</f>
        <v>2</v>
      </c>
      <c r="V817" s="350" t="str">
        <f>+VLOOKUP(A817,bd_lista!$A$3:$E$590,5,FALSE)</f>
        <v>Gobiernos Autonomos Municipales</v>
      </c>
      <c r="W817" s="455"/>
      <c r="X817" s="245">
        <f>+VLOOKUP(A817,[2]Sheet1!$A$13:$D$744,4,FALSE)</f>
        <v>0</v>
      </c>
      <c r="Y817" s="245" t="e">
        <f>+VLOOKUP(X817,bd_lista!$A$3:$C$590,3,FALSE)</f>
        <v>#N/A</v>
      </c>
      <c r="Z817" s="304"/>
      <c r="AA817" s="305"/>
    </row>
    <row r="818" spans="1:27" customFormat="1" ht="27" hidden="1" customHeight="1">
      <c r="A818" s="32">
        <v>1522</v>
      </c>
      <c r="B818" s="452">
        <f>+A818</f>
        <v>1522</v>
      </c>
      <c r="C818" s="250" t="str">
        <f>+VLOOKUP(A818,bd_lista!$A$3:$C$590,3,FALSE)</f>
        <v>Gobierno Autónomo Municipal de San Pedro de Quemes</v>
      </c>
      <c r="D818" s="456" t="str">
        <f>+C818</f>
        <v>Gobierno Autónomo Municipal de San Pedro de Quemes</v>
      </c>
      <c r="E818" s="245" t="s">
        <v>1311</v>
      </c>
      <c r="F818" s="246">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6">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6">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6">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6">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6">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6">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6">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6">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6">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6">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6">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6">
        <f ca="1">+SUM(F818:Q818)</f>
        <v>0</v>
      </c>
      <c r="S818" s="253"/>
      <c r="T818" s="246">
        <f ca="1">+T819</f>
        <v>0</v>
      </c>
      <c r="U818" s="245">
        <f>+IF(E818="Débitos",1,2)</f>
        <v>1</v>
      </c>
      <c r="V818" s="350" t="str">
        <f>+VLOOKUP(A818,bd_lista!$A$3:$E$590,5,FALSE)</f>
        <v>Gobiernos Autonomos Municipales</v>
      </c>
      <c r="W818" s="454" t="str">
        <f>+V818</f>
        <v>Gobiernos Autonomos Municipales</v>
      </c>
      <c r="X818" s="245">
        <f>+VLOOKUP(A818,[2]Sheet1!$A$13:$D$744,4,FALSE)</f>
        <v>0</v>
      </c>
      <c r="Y818" s="245" t="e">
        <f>+VLOOKUP(X818,bd_lista!$A$3:$C$590,3,FALSE)</f>
        <v>#N/A</v>
      </c>
      <c r="Z818" s="306">
        <f>+X818</f>
        <v>0</v>
      </c>
      <c r="AA818" s="307" t="e">
        <f>+Y818</f>
        <v>#N/A</v>
      </c>
    </row>
    <row r="819" spans="1:27" customFormat="1" ht="27" hidden="1" customHeight="1">
      <c r="A819" s="32">
        <v>1522</v>
      </c>
      <c r="B819" s="453"/>
      <c r="C819" s="250" t="str">
        <f>+VLOOKUP(A819,bd_lista!$A$3:$C$590,3,FALSE)</f>
        <v>Gobierno Autónomo Municipal de San Pedro de Quemes</v>
      </c>
      <c r="D819" s="457"/>
      <c r="E819" s="247" t="s">
        <v>1312</v>
      </c>
      <c r="F819" s="246">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6">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6">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6">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6">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6">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6">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6">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6">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6">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6">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6">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6">
        <f ca="1">+SUM(F819:Q819)</f>
        <v>0</v>
      </c>
      <c r="S819" s="253">
        <f ca="1">+R818+R819</f>
        <v>0</v>
      </c>
      <c r="T819" s="246">
        <f ca="1">+S819</f>
        <v>0</v>
      </c>
      <c r="U819" s="245">
        <f>+IF(E819="Débitos",1,2)</f>
        <v>2</v>
      </c>
      <c r="V819" s="350" t="str">
        <f>+VLOOKUP(A819,bd_lista!$A$3:$E$590,5,FALSE)</f>
        <v>Gobiernos Autonomos Municipales</v>
      </c>
      <c r="W819" s="455"/>
      <c r="X819" s="245">
        <f>+VLOOKUP(A819,[2]Sheet1!$A$13:$D$744,4,FALSE)</f>
        <v>0</v>
      </c>
      <c r="Y819" s="245" t="e">
        <f>+VLOOKUP(X819,bd_lista!$A$3:$C$590,3,FALSE)</f>
        <v>#N/A</v>
      </c>
      <c r="Z819" s="304"/>
      <c r="AA819" s="305"/>
    </row>
    <row r="820" spans="1:27" customFormat="1" ht="27" hidden="1" customHeight="1">
      <c r="A820" s="32">
        <v>1523</v>
      </c>
      <c r="B820" s="452">
        <f>+A820</f>
        <v>1523</v>
      </c>
      <c r="C820" s="250" t="str">
        <f>+VLOOKUP(A820,bd_lista!$A$3:$C$590,3,FALSE)</f>
        <v>Gobierno Autónomo Municipal de San Pablo de Lípez</v>
      </c>
      <c r="D820" s="456" t="str">
        <f>+C820</f>
        <v>Gobierno Autónomo Municipal de San Pablo de Lípez</v>
      </c>
      <c r="E820" s="245" t="s">
        <v>1311</v>
      </c>
      <c r="F820" s="246">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6">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6">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6">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6">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6">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6">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6">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6">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6">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6">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6">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6">
        <f ca="1">+SUM(F820:Q820)</f>
        <v>0</v>
      </c>
      <c r="S820" s="253"/>
      <c r="T820" s="246">
        <f ca="1">+T821</f>
        <v>0</v>
      </c>
      <c r="U820" s="245">
        <f>+IF(E820="Débitos",1,2)</f>
        <v>1</v>
      </c>
      <c r="V820" s="350" t="str">
        <f>+VLOOKUP(A820,bd_lista!$A$3:$E$590,5,FALSE)</f>
        <v>Gobiernos Autonomos Municipales</v>
      </c>
      <c r="W820" s="454" t="str">
        <f>+V820</f>
        <v>Gobiernos Autonomos Municipales</v>
      </c>
      <c r="X820" s="245">
        <f>+VLOOKUP(A820,[2]Sheet1!$A$13:$D$744,4,FALSE)</f>
        <v>0</v>
      </c>
      <c r="Y820" s="245" t="e">
        <f>+VLOOKUP(X820,bd_lista!$A$3:$C$590,3,FALSE)</f>
        <v>#N/A</v>
      </c>
      <c r="Z820" s="306">
        <f>+X820</f>
        <v>0</v>
      </c>
      <c r="AA820" s="307" t="e">
        <f>+Y820</f>
        <v>#N/A</v>
      </c>
    </row>
    <row r="821" spans="1:27" customFormat="1" ht="27" hidden="1" customHeight="1">
      <c r="A821" s="32">
        <v>1523</v>
      </c>
      <c r="B821" s="453"/>
      <c r="C821" s="250" t="str">
        <f>+VLOOKUP(A821,bd_lista!$A$3:$C$590,3,FALSE)</f>
        <v>Gobierno Autónomo Municipal de San Pablo de Lípez</v>
      </c>
      <c r="D821" s="457"/>
      <c r="E821" s="247" t="s">
        <v>1312</v>
      </c>
      <c r="F821" s="246">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6">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6">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6">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6">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6">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6">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6">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6">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6">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6">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6">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6">
        <f ca="1">+SUM(F821:Q821)</f>
        <v>0</v>
      </c>
      <c r="S821" s="253">
        <f ca="1">+R820+R821</f>
        <v>0</v>
      </c>
      <c r="T821" s="246">
        <f ca="1">+S821</f>
        <v>0</v>
      </c>
      <c r="U821" s="245">
        <f>+IF(E821="Débitos",1,2)</f>
        <v>2</v>
      </c>
      <c r="V821" s="350" t="str">
        <f>+VLOOKUP(A821,bd_lista!$A$3:$E$590,5,FALSE)</f>
        <v>Gobiernos Autonomos Municipales</v>
      </c>
      <c r="W821" s="455"/>
      <c r="X821" s="245">
        <f>+VLOOKUP(A821,[2]Sheet1!$A$13:$D$744,4,FALSE)</f>
        <v>0</v>
      </c>
      <c r="Y821" s="245" t="e">
        <f>+VLOOKUP(X821,bd_lista!$A$3:$C$590,3,FALSE)</f>
        <v>#N/A</v>
      </c>
      <c r="Z821" s="304"/>
      <c r="AA821" s="305"/>
    </row>
    <row r="822" spans="1:27" customFormat="1" ht="15" hidden="1" customHeight="1">
      <c r="A822" s="32">
        <v>1524</v>
      </c>
      <c r="B822" s="452">
        <f>+A822</f>
        <v>1524</v>
      </c>
      <c r="C822" s="250" t="str">
        <f>+VLOOKUP(A822,bd_lista!$A$3:$C$590,3,FALSE)</f>
        <v>Gobierno Autónomo Municipal de Mojinete</v>
      </c>
      <c r="D822" s="456" t="str">
        <f>+C822</f>
        <v>Gobierno Autónomo Municipal de Mojinete</v>
      </c>
      <c r="E822" s="245" t="s">
        <v>1311</v>
      </c>
      <c r="F822" s="246">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6">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6">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6">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6">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6">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6">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6">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6">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6">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6">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6">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6">
        <f ca="1">+SUM(F822:Q822)</f>
        <v>0</v>
      </c>
      <c r="S822" s="253"/>
      <c r="T822" s="246">
        <f ca="1">+T823</f>
        <v>0</v>
      </c>
      <c r="U822" s="245">
        <f>+IF(E822="Débitos",1,2)</f>
        <v>1</v>
      </c>
      <c r="V822" s="350" t="str">
        <f>+VLOOKUP(A822,bd_lista!$A$3:$E$590,5,FALSE)</f>
        <v>Gobiernos Autonomos Municipales</v>
      </c>
      <c r="W822" s="454" t="str">
        <f>+V822</f>
        <v>Gobiernos Autonomos Municipales</v>
      </c>
      <c r="X822" s="245">
        <f>+VLOOKUP(A822,[2]Sheet1!$A$13:$D$744,4,FALSE)</f>
        <v>0</v>
      </c>
      <c r="Y822" s="245" t="e">
        <f>+VLOOKUP(X822,bd_lista!$A$3:$C$590,3,FALSE)</f>
        <v>#N/A</v>
      </c>
      <c r="Z822" s="306">
        <f>+X822</f>
        <v>0</v>
      </c>
      <c r="AA822" s="307" t="e">
        <f>+Y822</f>
        <v>#N/A</v>
      </c>
    </row>
    <row r="823" spans="1:27" customFormat="1" ht="15" hidden="1" customHeight="1">
      <c r="A823" s="32">
        <v>1524</v>
      </c>
      <c r="B823" s="453"/>
      <c r="C823" s="250" t="str">
        <f>+VLOOKUP(A823,bd_lista!$A$3:$C$590,3,FALSE)</f>
        <v>Gobierno Autónomo Municipal de Mojinete</v>
      </c>
      <c r="D823" s="457"/>
      <c r="E823" s="247" t="s">
        <v>1312</v>
      </c>
      <c r="F823" s="246">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6">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6">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6">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6">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6">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6">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6">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6">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6">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6">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6">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6">
        <f ca="1">+SUM(F823:Q823)</f>
        <v>0</v>
      </c>
      <c r="S823" s="253">
        <f ca="1">+R822+R823</f>
        <v>0</v>
      </c>
      <c r="T823" s="246">
        <f ca="1">+S823</f>
        <v>0</v>
      </c>
      <c r="U823" s="245">
        <f>+IF(E823="Débitos",1,2)</f>
        <v>2</v>
      </c>
      <c r="V823" s="350" t="str">
        <f>+VLOOKUP(A823,bd_lista!$A$3:$E$590,5,FALSE)</f>
        <v>Gobiernos Autonomos Municipales</v>
      </c>
      <c r="W823" s="455"/>
      <c r="X823" s="245">
        <f>+VLOOKUP(A823,[2]Sheet1!$A$13:$D$744,4,FALSE)</f>
        <v>0</v>
      </c>
      <c r="Y823" s="245" t="e">
        <f>+VLOOKUP(X823,bd_lista!$A$3:$C$590,3,FALSE)</f>
        <v>#N/A</v>
      </c>
      <c r="Z823" s="304"/>
      <c r="AA823" s="305"/>
    </row>
    <row r="824" spans="1:27" customFormat="1" ht="15" hidden="1" customHeight="1">
      <c r="A824" s="32">
        <v>1525</v>
      </c>
      <c r="B824" s="452">
        <f>+A824</f>
        <v>1525</v>
      </c>
      <c r="C824" s="250" t="str">
        <f>+VLOOKUP(A824,bd_lista!$A$3:$C$590,3,FALSE)</f>
        <v>Gobierno Autónomo Municipal de San Antonio de Esmoruco</v>
      </c>
      <c r="D824" s="456" t="str">
        <f>+C824</f>
        <v>Gobierno Autónomo Municipal de San Antonio de Esmoruco</v>
      </c>
      <c r="E824" s="245" t="s">
        <v>1311</v>
      </c>
      <c r="F824" s="246">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6">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6">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6">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6">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6">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6">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6">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6">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6">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6">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6">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6">
        <f ca="1">+SUM(F824:Q824)</f>
        <v>0</v>
      </c>
      <c r="S824" s="253"/>
      <c r="T824" s="246">
        <f ca="1">+T825</f>
        <v>0</v>
      </c>
      <c r="U824" s="245">
        <f>+IF(E824="Débitos",1,2)</f>
        <v>1</v>
      </c>
      <c r="V824" s="350" t="str">
        <f>+VLOOKUP(A824,bd_lista!$A$3:$E$590,5,FALSE)</f>
        <v>Gobiernos Autonomos Municipales</v>
      </c>
      <c r="W824" s="454" t="str">
        <f>+V824</f>
        <v>Gobiernos Autonomos Municipales</v>
      </c>
      <c r="X824" s="245">
        <f>+VLOOKUP(A824,[2]Sheet1!$A$13:$D$744,4,FALSE)</f>
        <v>0</v>
      </c>
      <c r="Y824" s="245" t="e">
        <f>+VLOOKUP(X824,bd_lista!$A$3:$C$590,3,FALSE)</f>
        <v>#N/A</v>
      </c>
      <c r="Z824" s="306">
        <f>+X824</f>
        <v>0</v>
      </c>
      <c r="AA824" s="307" t="e">
        <f>+Y824</f>
        <v>#N/A</v>
      </c>
    </row>
    <row r="825" spans="1:27" customFormat="1" ht="15" hidden="1" customHeight="1">
      <c r="A825" s="32">
        <v>1525</v>
      </c>
      <c r="B825" s="453"/>
      <c r="C825" s="250" t="str">
        <f>+VLOOKUP(A825,bd_lista!$A$3:$C$590,3,FALSE)</f>
        <v>Gobierno Autónomo Municipal de San Antonio de Esmoruco</v>
      </c>
      <c r="D825" s="457"/>
      <c r="E825" s="247" t="s">
        <v>1312</v>
      </c>
      <c r="F825" s="246">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6">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6">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6">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6">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6">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6">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6">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6">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6">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6">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6">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6">
        <f ca="1">+SUM(F825:Q825)</f>
        <v>0</v>
      </c>
      <c r="S825" s="253">
        <f ca="1">+R824+R825</f>
        <v>0</v>
      </c>
      <c r="T825" s="246">
        <f ca="1">+S825</f>
        <v>0</v>
      </c>
      <c r="U825" s="245">
        <f>+IF(E825="Débitos",1,2)</f>
        <v>2</v>
      </c>
      <c r="V825" s="350" t="str">
        <f>+VLOOKUP(A825,bd_lista!$A$3:$E$590,5,FALSE)</f>
        <v>Gobiernos Autonomos Municipales</v>
      </c>
      <c r="W825" s="455"/>
      <c r="X825" s="245">
        <f>+VLOOKUP(A825,[2]Sheet1!$A$13:$D$744,4,FALSE)</f>
        <v>0</v>
      </c>
      <c r="Y825" s="245" t="e">
        <f>+VLOOKUP(X825,bd_lista!$A$3:$C$590,3,FALSE)</f>
        <v>#N/A</v>
      </c>
      <c r="Z825" s="304"/>
      <c r="AA825" s="305"/>
    </row>
    <row r="826" spans="1:27" customFormat="1" ht="15" hidden="1" customHeight="1">
      <c r="A826" s="32">
        <v>1526</v>
      </c>
      <c r="B826" s="452">
        <f>+A826</f>
        <v>1526</v>
      </c>
      <c r="C826" s="250" t="str">
        <f>+VLOOKUP(A826,bd_lista!$A$3:$C$590,3,FALSE)</f>
        <v>Gobierno Autónomo Municipal de Sacaca (Villa de Sacaca)</v>
      </c>
      <c r="D826" s="456" t="str">
        <f>+C826</f>
        <v>Gobierno Autónomo Municipal de Sacaca (Villa de Sacaca)</v>
      </c>
      <c r="E826" s="245" t="s">
        <v>1311</v>
      </c>
      <c r="F826" s="246">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6">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6">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6">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6">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6">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6">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6">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6">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6">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6">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6">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6">
        <f ca="1">+SUM(F826:Q826)</f>
        <v>0</v>
      </c>
      <c r="S826" s="253"/>
      <c r="T826" s="246">
        <f ca="1">+T827</f>
        <v>0</v>
      </c>
      <c r="U826" s="245">
        <f>+IF(E826="Débitos",1,2)</f>
        <v>1</v>
      </c>
      <c r="V826" s="350" t="str">
        <f>+VLOOKUP(A826,bd_lista!$A$3:$E$590,5,FALSE)</f>
        <v>Gobiernos Autonomos Municipales</v>
      </c>
      <c r="W826" s="454" t="str">
        <f>+V826</f>
        <v>Gobiernos Autonomos Municipales</v>
      </c>
      <c r="X826" s="245">
        <f>+VLOOKUP(A826,[2]Sheet1!$A$13:$D$744,4,FALSE)</f>
        <v>0</v>
      </c>
      <c r="Y826" s="245" t="e">
        <f>+VLOOKUP(X826,bd_lista!$A$3:$C$590,3,FALSE)</f>
        <v>#N/A</v>
      </c>
      <c r="Z826" s="306">
        <f>+X826</f>
        <v>0</v>
      </c>
      <c r="AA826" s="307" t="e">
        <f>+Y826</f>
        <v>#N/A</v>
      </c>
    </row>
    <row r="827" spans="1:27" customFormat="1" ht="15" hidden="1" customHeight="1">
      <c r="A827" s="32">
        <v>1526</v>
      </c>
      <c r="B827" s="453"/>
      <c r="C827" s="250" t="str">
        <f>+VLOOKUP(A827,bd_lista!$A$3:$C$590,3,FALSE)</f>
        <v>Gobierno Autónomo Municipal de Sacaca (Villa de Sacaca)</v>
      </c>
      <c r="D827" s="457"/>
      <c r="E827" s="247" t="s">
        <v>1312</v>
      </c>
      <c r="F827" s="246">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6">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6">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6">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6">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6">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6">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6">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6">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6">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6">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6">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6">
        <f ca="1">+SUM(F827:Q827)</f>
        <v>0</v>
      </c>
      <c r="S827" s="253">
        <f ca="1">+R826+R827</f>
        <v>0</v>
      </c>
      <c r="T827" s="246">
        <f ca="1">+S827</f>
        <v>0</v>
      </c>
      <c r="U827" s="245">
        <f>+IF(E827="Débitos",1,2)</f>
        <v>2</v>
      </c>
      <c r="V827" s="350" t="str">
        <f>+VLOOKUP(A827,bd_lista!$A$3:$E$590,5,FALSE)</f>
        <v>Gobiernos Autonomos Municipales</v>
      </c>
      <c r="W827" s="455"/>
      <c r="X827" s="245">
        <f>+VLOOKUP(A827,[2]Sheet1!$A$13:$D$744,4,FALSE)</f>
        <v>0</v>
      </c>
      <c r="Y827" s="245" t="e">
        <f>+VLOOKUP(X827,bd_lista!$A$3:$C$590,3,FALSE)</f>
        <v>#N/A</v>
      </c>
      <c r="Z827" s="304"/>
      <c r="AA827" s="305"/>
    </row>
    <row r="828" spans="1:27" customFormat="1" ht="15" hidden="1" customHeight="1">
      <c r="A828" s="32">
        <v>1527</v>
      </c>
      <c r="B828" s="452">
        <f>+A828</f>
        <v>1527</v>
      </c>
      <c r="C828" s="250" t="str">
        <f>+VLOOKUP(A828,bd_lista!$A$3:$C$590,3,FALSE)</f>
        <v>Gobierno Autónomo Municipal de Caripuyo</v>
      </c>
      <c r="D828" s="456" t="str">
        <f>+C828</f>
        <v>Gobierno Autónomo Municipal de Caripuyo</v>
      </c>
      <c r="E828" s="245" t="s">
        <v>1311</v>
      </c>
      <c r="F828" s="246">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6">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6">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6">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6">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6">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6">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6">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6">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6">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6">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6">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6">
        <f ca="1">+SUM(F828:Q828)</f>
        <v>0</v>
      </c>
      <c r="S828" s="253"/>
      <c r="T828" s="246">
        <f ca="1">+T829</f>
        <v>0</v>
      </c>
      <c r="U828" s="245">
        <f>+IF(E828="Débitos",1,2)</f>
        <v>1</v>
      </c>
      <c r="V828" s="350" t="str">
        <f>+VLOOKUP(A828,bd_lista!$A$3:$E$590,5,FALSE)</f>
        <v>Gobiernos Autonomos Municipales</v>
      </c>
      <c r="W828" s="454" t="str">
        <f>+V828</f>
        <v>Gobiernos Autonomos Municipales</v>
      </c>
      <c r="X828" s="245">
        <f>+VLOOKUP(A828,[2]Sheet1!$A$13:$D$744,4,FALSE)</f>
        <v>0</v>
      </c>
      <c r="Y828" s="245" t="e">
        <f>+VLOOKUP(X828,bd_lista!$A$3:$C$590,3,FALSE)</f>
        <v>#N/A</v>
      </c>
      <c r="Z828" s="306">
        <f>+X828</f>
        <v>0</v>
      </c>
      <c r="AA828" s="307" t="e">
        <f>+Y828</f>
        <v>#N/A</v>
      </c>
    </row>
    <row r="829" spans="1:27" customFormat="1" ht="15" hidden="1" customHeight="1">
      <c r="A829" s="32">
        <v>1527</v>
      </c>
      <c r="B829" s="453"/>
      <c r="C829" s="250" t="str">
        <f>+VLOOKUP(A829,bd_lista!$A$3:$C$590,3,FALSE)</f>
        <v>Gobierno Autónomo Municipal de Caripuyo</v>
      </c>
      <c r="D829" s="457"/>
      <c r="E829" s="247" t="s">
        <v>1312</v>
      </c>
      <c r="F829" s="246">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6">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6">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6">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6">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6">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6">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6">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6">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6">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6">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6">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6">
        <f ca="1">+SUM(F829:Q829)</f>
        <v>0</v>
      </c>
      <c r="S829" s="253">
        <f ca="1">+R828+R829</f>
        <v>0</v>
      </c>
      <c r="T829" s="246">
        <f ca="1">+S829</f>
        <v>0</v>
      </c>
      <c r="U829" s="245">
        <f>+IF(E829="Débitos",1,2)</f>
        <v>2</v>
      </c>
      <c r="V829" s="350" t="str">
        <f>+VLOOKUP(A829,bd_lista!$A$3:$E$590,5,FALSE)</f>
        <v>Gobiernos Autonomos Municipales</v>
      </c>
      <c r="W829" s="455"/>
      <c r="X829" s="245">
        <f>+VLOOKUP(A829,[2]Sheet1!$A$13:$D$744,4,FALSE)</f>
        <v>0</v>
      </c>
      <c r="Y829" s="245" t="e">
        <f>+VLOOKUP(X829,bd_lista!$A$3:$C$590,3,FALSE)</f>
        <v>#N/A</v>
      </c>
      <c r="Z829" s="304"/>
      <c r="AA829" s="305"/>
    </row>
    <row r="830" spans="1:27" customFormat="1" ht="15" hidden="1" customHeight="1">
      <c r="A830" s="32">
        <v>1528</v>
      </c>
      <c r="B830" s="452">
        <f>+A830</f>
        <v>1528</v>
      </c>
      <c r="C830" s="250" t="str">
        <f>+VLOOKUP(A830,bd_lista!$A$3:$C$590,3,FALSE)</f>
        <v>Gobierno Autónomo Municipal de Puna (Villa Talavera)</v>
      </c>
      <c r="D830" s="456" t="str">
        <f>+C830</f>
        <v>Gobierno Autónomo Municipal de Puna (Villa Talavera)</v>
      </c>
      <c r="E830" s="245" t="s">
        <v>1311</v>
      </c>
      <c r="F830" s="246">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6">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6">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6">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6">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6">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6">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6">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6">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6">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6">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6">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6">
        <f ca="1">+SUM(F830:Q830)</f>
        <v>0</v>
      </c>
      <c r="S830" s="253"/>
      <c r="T830" s="246">
        <f ca="1">+T831</f>
        <v>0</v>
      </c>
      <c r="U830" s="245">
        <f>+IF(E830="Débitos",1,2)</f>
        <v>1</v>
      </c>
      <c r="V830" s="350" t="str">
        <f>+VLOOKUP(A830,bd_lista!$A$3:$E$590,5,FALSE)</f>
        <v>Gobiernos Autonomos Municipales</v>
      </c>
      <c r="W830" s="454" t="str">
        <f>+V830</f>
        <v>Gobiernos Autonomos Municipales</v>
      </c>
      <c r="X830" s="245">
        <f>+VLOOKUP(A830,[2]Sheet1!$A$13:$D$744,4,FALSE)</f>
        <v>0</v>
      </c>
      <c r="Y830" s="245" t="e">
        <f>+VLOOKUP(X830,bd_lista!$A$3:$C$590,3,FALSE)</f>
        <v>#N/A</v>
      </c>
      <c r="Z830" s="306">
        <f>+X830</f>
        <v>0</v>
      </c>
      <c r="AA830" s="307" t="e">
        <f>+Y830</f>
        <v>#N/A</v>
      </c>
    </row>
    <row r="831" spans="1:27" customFormat="1" ht="15" hidden="1" customHeight="1">
      <c r="A831" s="32">
        <v>1528</v>
      </c>
      <c r="B831" s="453"/>
      <c r="C831" s="250" t="str">
        <f>+VLOOKUP(A831,bd_lista!$A$3:$C$590,3,FALSE)</f>
        <v>Gobierno Autónomo Municipal de Puna (Villa Talavera)</v>
      </c>
      <c r="D831" s="457"/>
      <c r="E831" s="247" t="s">
        <v>1312</v>
      </c>
      <c r="F831" s="246">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6">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6">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6">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6">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6">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6">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6">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6">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6">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6">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6">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6">
        <f ca="1">+SUM(F831:Q831)</f>
        <v>0</v>
      </c>
      <c r="S831" s="253">
        <f ca="1">+R830+R831</f>
        <v>0</v>
      </c>
      <c r="T831" s="246">
        <f ca="1">+S831</f>
        <v>0</v>
      </c>
      <c r="U831" s="245">
        <f>+IF(E831="Débitos",1,2)</f>
        <v>2</v>
      </c>
      <c r="V831" s="350" t="str">
        <f>+VLOOKUP(A831,bd_lista!$A$3:$E$590,5,FALSE)</f>
        <v>Gobiernos Autonomos Municipales</v>
      </c>
      <c r="W831" s="455"/>
      <c r="X831" s="245">
        <f>+VLOOKUP(A831,[2]Sheet1!$A$13:$D$744,4,FALSE)</f>
        <v>0</v>
      </c>
      <c r="Y831" s="245" t="e">
        <f>+VLOOKUP(X831,bd_lista!$A$3:$C$590,3,FALSE)</f>
        <v>#N/A</v>
      </c>
      <c r="Z831" s="304"/>
      <c r="AA831" s="305"/>
    </row>
    <row r="832" spans="1:27" customFormat="1" ht="15" hidden="1" customHeight="1">
      <c r="A832" s="32">
        <v>1529</v>
      </c>
      <c r="B832" s="452">
        <f>+A832</f>
        <v>1529</v>
      </c>
      <c r="C832" s="250" t="str">
        <f>+VLOOKUP(A832,bd_lista!$A$3:$C$590,3,FALSE)</f>
        <v>Gobierno Autónomo Municipal de Caiza "D"</v>
      </c>
      <c r="D832" s="456" t="str">
        <f>+C832</f>
        <v>Gobierno Autónomo Municipal de Caiza "D"</v>
      </c>
      <c r="E832" s="245" t="s">
        <v>1311</v>
      </c>
      <c r="F832" s="246">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6">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6">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6">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6">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6">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6">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6">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6">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6">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6">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6">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6">
        <f ca="1">+SUM(F832:Q832)</f>
        <v>0</v>
      </c>
      <c r="S832" s="253"/>
      <c r="T832" s="246">
        <f ca="1">+T833</f>
        <v>0</v>
      </c>
      <c r="U832" s="245">
        <f>+IF(E832="Débitos",1,2)</f>
        <v>1</v>
      </c>
      <c r="V832" s="350" t="str">
        <f>+VLOOKUP(A832,bd_lista!$A$3:$E$590,5,FALSE)</f>
        <v>Gobiernos Autonomos Municipales</v>
      </c>
      <c r="W832" s="454" t="str">
        <f>+V832</f>
        <v>Gobiernos Autonomos Municipales</v>
      </c>
      <c r="X832" s="245">
        <f>+VLOOKUP(A832,[2]Sheet1!$A$13:$D$744,4,FALSE)</f>
        <v>0</v>
      </c>
      <c r="Y832" s="245" t="e">
        <f>+VLOOKUP(X832,bd_lista!$A$3:$C$590,3,FALSE)</f>
        <v>#N/A</v>
      </c>
      <c r="Z832" s="306">
        <f>+X832</f>
        <v>0</v>
      </c>
      <c r="AA832" s="307" t="e">
        <f>+Y832</f>
        <v>#N/A</v>
      </c>
    </row>
    <row r="833" spans="1:27" customFormat="1" ht="15" hidden="1" customHeight="1">
      <c r="A833" s="32">
        <v>1529</v>
      </c>
      <c r="B833" s="453"/>
      <c r="C833" s="250" t="str">
        <f>+VLOOKUP(A833,bd_lista!$A$3:$C$590,3,FALSE)</f>
        <v>Gobierno Autónomo Municipal de Caiza "D"</v>
      </c>
      <c r="D833" s="457"/>
      <c r="E833" s="247" t="s">
        <v>1312</v>
      </c>
      <c r="F833" s="246">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6">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6">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6">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6">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6">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6">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6">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6">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6">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6">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6">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6">
        <f ca="1">+SUM(F833:Q833)</f>
        <v>0</v>
      </c>
      <c r="S833" s="253">
        <f ca="1">+R832+R833</f>
        <v>0</v>
      </c>
      <c r="T833" s="246">
        <f ca="1">+S833</f>
        <v>0</v>
      </c>
      <c r="U833" s="245">
        <f>+IF(E833="Débitos",1,2)</f>
        <v>2</v>
      </c>
      <c r="V833" s="350" t="str">
        <f>+VLOOKUP(A833,bd_lista!$A$3:$E$590,5,FALSE)</f>
        <v>Gobiernos Autonomos Municipales</v>
      </c>
      <c r="W833" s="455"/>
      <c r="X833" s="245">
        <f>+VLOOKUP(A833,[2]Sheet1!$A$13:$D$744,4,FALSE)</f>
        <v>0</v>
      </c>
      <c r="Y833" s="245" t="e">
        <f>+VLOOKUP(X833,bd_lista!$A$3:$C$590,3,FALSE)</f>
        <v>#N/A</v>
      </c>
      <c r="Z833" s="304"/>
      <c r="AA833" s="305"/>
    </row>
    <row r="834" spans="1:27" customFormat="1" ht="15" hidden="1" customHeight="1">
      <c r="A834" s="32">
        <v>1530</v>
      </c>
      <c r="B834" s="452">
        <f>+A834</f>
        <v>1530</v>
      </c>
      <c r="C834" s="250" t="str">
        <f>+VLOOKUP(A834,bd_lista!$A$3:$C$590,3,FALSE)</f>
        <v>Gobierno Autónomo Municipal de Uyuni</v>
      </c>
      <c r="D834" s="456" t="str">
        <f>+C834</f>
        <v>Gobierno Autónomo Municipal de Uyuni</v>
      </c>
      <c r="E834" s="245" t="s">
        <v>1311</v>
      </c>
      <c r="F834" s="246">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6">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6">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6">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6">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6">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6">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6">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6">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6">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6">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6">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6">
        <f ca="1">+SUM(F834:Q834)</f>
        <v>0</v>
      </c>
      <c r="S834" s="253"/>
      <c r="T834" s="246">
        <f ca="1">+T835</f>
        <v>0</v>
      </c>
      <c r="U834" s="245">
        <f>+IF(E834="Débitos",1,2)</f>
        <v>1</v>
      </c>
      <c r="V834" s="350" t="str">
        <f>+VLOOKUP(A834,bd_lista!$A$3:$E$590,5,FALSE)</f>
        <v>Gobiernos Autonomos Municipales</v>
      </c>
      <c r="W834" s="454" t="str">
        <f>+V834</f>
        <v>Gobiernos Autonomos Municipales</v>
      </c>
      <c r="X834" s="245">
        <f>+VLOOKUP(A834,[2]Sheet1!$A$13:$D$744,4,FALSE)</f>
        <v>0</v>
      </c>
      <c r="Y834" s="245" t="e">
        <f>+VLOOKUP(X834,bd_lista!$A$3:$C$590,3,FALSE)</f>
        <v>#N/A</v>
      </c>
      <c r="Z834" s="306">
        <f>+X834</f>
        <v>0</v>
      </c>
      <c r="AA834" s="307" t="e">
        <f>+Y834</f>
        <v>#N/A</v>
      </c>
    </row>
    <row r="835" spans="1:27" customFormat="1" ht="15" hidden="1" customHeight="1">
      <c r="A835" s="32">
        <v>1530</v>
      </c>
      <c r="B835" s="453"/>
      <c r="C835" s="250" t="str">
        <f>+VLOOKUP(A835,bd_lista!$A$3:$C$590,3,FALSE)</f>
        <v>Gobierno Autónomo Municipal de Uyuni</v>
      </c>
      <c r="D835" s="457"/>
      <c r="E835" s="247" t="s">
        <v>1312</v>
      </c>
      <c r="F835" s="246">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6">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6">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6">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6">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6">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6">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6">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6">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6">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6">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6">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6">
        <f ca="1">+SUM(F835:Q835)</f>
        <v>0</v>
      </c>
      <c r="S835" s="253">
        <f ca="1">+R834+R835</f>
        <v>0</v>
      </c>
      <c r="T835" s="246">
        <f ca="1">+S835</f>
        <v>0</v>
      </c>
      <c r="U835" s="245">
        <f>+IF(E835="Débitos",1,2)</f>
        <v>2</v>
      </c>
      <c r="V835" s="350" t="str">
        <f>+VLOOKUP(A835,bd_lista!$A$3:$E$590,5,FALSE)</f>
        <v>Gobiernos Autonomos Municipales</v>
      </c>
      <c r="W835" s="455"/>
      <c r="X835" s="245">
        <f>+VLOOKUP(A835,[2]Sheet1!$A$13:$D$744,4,FALSE)</f>
        <v>0</v>
      </c>
      <c r="Y835" s="245" t="e">
        <f>+VLOOKUP(X835,bd_lista!$A$3:$C$590,3,FALSE)</f>
        <v>#N/A</v>
      </c>
      <c r="Z835" s="304"/>
      <c r="AA835" s="305"/>
    </row>
    <row r="836" spans="1:27" customFormat="1" ht="27" hidden="1" customHeight="1">
      <c r="A836" s="32">
        <v>1531</v>
      </c>
      <c r="B836" s="452">
        <f>+A836</f>
        <v>1531</v>
      </c>
      <c r="C836" s="250" t="str">
        <f>+VLOOKUP(A836,bd_lista!$A$3:$C$590,3,FALSE)</f>
        <v>Gobierno Autónomo Municipal de Tomave</v>
      </c>
      <c r="D836" s="456" t="str">
        <f>+C836</f>
        <v>Gobierno Autónomo Municipal de Tomave</v>
      </c>
      <c r="E836" s="245" t="s">
        <v>1311</v>
      </c>
      <c r="F836" s="246">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6">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6">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6">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6">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6">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6">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6">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6">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6">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6">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6">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6">
        <f ca="1">+SUM(F836:Q836)</f>
        <v>0</v>
      </c>
      <c r="S836" s="253"/>
      <c r="T836" s="246">
        <f ca="1">+T837</f>
        <v>0</v>
      </c>
      <c r="U836" s="245">
        <f>+IF(E836="Débitos",1,2)</f>
        <v>1</v>
      </c>
      <c r="V836" s="350" t="str">
        <f>+VLOOKUP(A836,bd_lista!$A$3:$E$590,5,FALSE)</f>
        <v>Gobiernos Autonomos Municipales</v>
      </c>
      <c r="W836" s="454" t="str">
        <f>+V836</f>
        <v>Gobiernos Autonomos Municipales</v>
      </c>
      <c r="X836" s="245">
        <f>+VLOOKUP(A836,[2]Sheet1!$A$13:$D$744,4,FALSE)</f>
        <v>0</v>
      </c>
      <c r="Y836" s="245" t="e">
        <f>+VLOOKUP(X836,bd_lista!$A$3:$C$590,3,FALSE)</f>
        <v>#N/A</v>
      </c>
      <c r="Z836" s="306">
        <f>+X836</f>
        <v>0</v>
      </c>
      <c r="AA836" s="307" t="e">
        <f>+Y836</f>
        <v>#N/A</v>
      </c>
    </row>
    <row r="837" spans="1:27" customFormat="1" ht="27" hidden="1" customHeight="1">
      <c r="A837" s="32">
        <v>1531</v>
      </c>
      <c r="B837" s="453"/>
      <c r="C837" s="250" t="str">
        <f>+VLOOKUP(A837,bd_lista!$A$3:$C$590,3,FALSE)</f>
        <v>Gobierno Autónomo Municipal de Tomave</v>
      </c>
      <c r="D837" s="457"/>
      <c r="E837" s="247" t="s">
        <v>1312</v>
      </c>
      <c r="F837" s="246">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6">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6">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6">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6">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6">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6">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6">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6">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6">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6">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6">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6">
        <f ca="1">+SUM(F837:Q837)</f>
        <v>0</v>
      </c>
      <c r="S837" s="253">
        <f ca="1">+R836+R837</f>
        <v>0</v>
      </c>
      <c r="T837" s="246">
        <f ca="1">+S837</f>
        <v>0</v>
      </c>
      <c r="U837" s="245">
        <f>+IF(E837="Débitos",1,2)</f>
        <v>2</v>
      </c>
      <c r="V837" s="350" t="str">
        <f>+VLOOKUP(A837,bd_lista!$A$3:$E$590,5,FALSE)</f>
        <v>Gobiernos Autonomos Municipales</v>
      </c>
      <c r="W837" s="455"/>
      <c r="X837" s="245">
        <f>+VLOOKUP(A837,[2]Sheet1!$A$13:$D$744,4,FALSE)</f>
        <v>0</v>
      </c>
      <c r="Y837" s="245" t="e">
        <f>+VLOOKUP(X837,bd_lista!$A$3:$C$590,3,FALSE)</f>
        <v>#N/A</v>
      </c>
      <c r="Z837" s="304"/>
      <c r="AA837" s="305"/>
    </row>
    <row r="838" spans="1:27" customFormat="1" ht="15" hidden="1" customHeight="1">
      <c r="A838" s="32">
        <v>1532</v>
      </c>
      <c r="B838" s="452">
        <f>+A838</f>
        <v>1532</v>
      </c>
      <c r="C838" s="250" t="str">
        <f>+VLOOKUP(A838,bd_lista!$A$3:$C$590,3,FALSE)</f>
        <v>Gobierno Autónomo Municipal de Porco</v>
      </c>
      <c r="D838" s="456" t="str">
        <f>+C838</f>
        <v>Gobierno Autónomo Municipal de Porco</v>
      </c>
      <c r="E838" s="245" t="s">
        <v>1311</v>
      </c>
      <c r="F838" s="246">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6">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6">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6">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6">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6">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6">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6">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6">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6">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6">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6">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6">
        <f ca="1">+SUM(F838:Q838)</f>
        <v>0</v>
      </c>
      <c r="S838" s="253"/>
      <c r="T838" s="246">
        <f ca="1">+T839</f>
        <v>0</v>
      </c>
      <c r="U838" s="245">
        <f>+IF(E838="Débitos",1,2)</f>
        <v>1</v>
      </c>
      <c r="V838" s="350" t="str">
        <f>+VLOOKUP(A838,bd_lista!$A$3:$E$590,5,FALSE)</f>
        <v>Gobiernos Autonomos Municipales</v>
      </c>
      <c r="W838" s="454" t="str">
        <f>+V838</f>
        <v>Gobiernos Autonomos Municipales</v>
      </c>
      <c r="X838" s="245">
        <f>+VLOOKUP(A838,[2]Sheet1!$A$13:$D$744,4,FALSE)</f>
        <v>0</v>
      </c>
      <c r="Y838" s="245" t="e">
        <f>+VLOOKUP(X838,bd_lista!$A$3:$C$590,3,FALSE)</f>
        <v>#N/A</v>
      </c>
      <c r="Z838" s="306">
        <f>+X838</f>
        <v>0</v>
      </c>
      <c r="AA838" s="307" t="e">
        <f>+Y838</f>
        <v>#N/A</v>
      </c>
    </row>
    <row r="839" spans="1:27" customFormat="1" ht="15" hidden="1" customHeight="1">
      <c r="A839" s="32">
        <v>1532</v>
      </c>
      <c r="B839" s="453"/>
      <c r="C839" s="250" t="str">
        <f>+VLOOKUP(A839,bd_lista!$A$3:$C$590,3,FALSE)</f>
        <v>Gobierno Autónomo Municipal de Porco</v>
      </c>
      <c r="D839" s="457"/>
      <c r="E839" s="247" t="s">
        <v>1312</v>
      </c>
      <c r="F839" s="248">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8">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8">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8">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8">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8">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8">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8">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8">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8">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8">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8">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8">
        <f ca="1">+SUM(F839:Q839)</f>
        <v>0</v>
      </c>
      <c r="S839" s="265">
        <f ca="1">+R838+R839</f>
        <v>0</v>
      </c>
      <c r="T839" s="248">
        <f ca="1">+S839</f>
        <v>0</v>
      </c>
      <c r="U839" s="247">
        <f>+IF(E839="Débitos",1,2)</f>
        <v>2</v>
      </c>
      <c r="V839" s="350" t="str">
        <f>+VLOOKUP(A839,bd_lista!$A$3:$E$590,5,FALSE)</f>
        <v>Gobiernos Autonomos Municipales</v>
      </c>
      <c r="W839" s="455"/>
      <c r="X839" s="245">
        <f>+VLOOKUP(A839,[2]Sheet1!$A$13:$D$744,4,FALSE)</f>
        <v>0</v>
      </c>
      <c r="Y839" s="245" t="e">
        <f>+VLOOKUP(X839,bd_lista!$A$3:$C$590,3,FALSE)</f>
        <v>#N/A</v>
      </c>
      <c r="Z839" s="304"/>
      <c r="AA839" s="305"/>
    </row>
    <row r="840" spans="1:27" customFormat="1" ht="15" hidden="1" customHeight="1">
      <c r="A840" s="32">
        <v>1533</v>
      </c>
      <c r="B840" s="452">
        <f>+A840</f>
        <v>1533</v>
      </c>
      <c r="C840" s="250" t="str">
        <f>+VLOOKUP(A840,bd_lista!$A$3:$C$590,3,FALSE)</f>
        <v>Gobierno Autónomo Municipal de Arampampa</v>
      </c>
      <c r="D840" s="456" t="str">
        <f>+C840</f>
        <v>Gobierno Autónomo Municipal de Arampampa</v>
      </c>
      <c r="E840" s="245" t="s">
        <v>1311</v>
      </c>
      <c r="F840" s="246">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6">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6">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6">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6">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6">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6">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6">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6">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6">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6">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6">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6">
        <f ca="1">+SUM(F840:Q840)</f>
        <v>0</v>
      </c>
      <c r="S840" s="253"/>
      <c r="T840" s="246">
        <f ca="1">+T841</f>
        <v>0</v>
      </c>
      <c r="U840" s="245">
        <f>+IF(E840="Débitos",1,2)</f>
        <v>1</v>
      </c>
      <c r="V840" s="350" t="str">
        <f>+VLOOKUP(A840,bd_lista!$A$3:$E$590,5,FALSE)</f>
        <v>Gobiernos Autonomos Municipales</v>
      </c>
      <c r="W840" s="454" t="str">
        <f>+V840</f>
        <v>Gobiernos Autonomos Municipales</v>
      </c>
      <c r="X840" s="245">
        <f>+VLOOKUP(A840,[2]Sheet1!$A$13:$D$744,4,FALSE)</f>
        <v>0</v>
      </c>
      <c r="Y840" s="245" t="e">
        <f>+VLOOKUP(X840,bd_lista!$A$3:$C$590,3,FALSE)</f>
        <v>#N/A</v>
      </c>
      <c r="Z840" s="306">
        <f>+X840</f>
        <v>0</v>
      </c>
      <c r="AA840" s="307" t="e">
        <f>+Y840</f>
        <v>#N/A</v>
      </c>
    </row>
    <row r="841" spans="1:27" customFormat="1" ht="15" hidden="1" customHeight="1">
      <c r="A841" s="32">
        <v>1533</v>
      </c>
      <c r="B841" s="453"/>
      <c r="C841" s="250" t="str">
        <f>+VLOOKUP(A841,bd_lista!$A$3:$C$590,3,FALSE)</f>
        <v>Gobierno Autónomo Municipal de Arampampa</v>
      </c>
      <c r="D841" s="457"/>
      <c r="E841" s="247" t="s">
        <v>1312</v>
      </c>
      <c r="F841" s="248">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8">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8">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8">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8">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8">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8">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8">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8">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8">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8">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8">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8">
        <f ca="1">+SUM(F841:Q841)</f>
        <v>0</v>
      </c>
      <c r="S841" s="265">
        <f ca="1">+R840+R841</f>
        <v>0</v>
      </c>
      <c r="T841" s="248">
        <f ca="1">+S841</f>
        <v>0</v>
      </c>
      <c r="U841" s="247">
        <f>+IF(E841="Débitos",1,2)</f>
        <v>2</v>
      </c>
      <c r="V841" s="350" t="str">
        <f>+VLOOKUP(A841,bd_lista!$A$3:$E$590,5,FALSE)</f>
        <v>Gobiernos Autonomos Municipales</v>
      </c>
      <c r="W841" s="455"/>
      <c r="X841" s="245">
        <f>+VLOOKUP(A841,[2]Sheet1!$A$13:$D$744,4,FALSE)</f>
        <v>0</v>
      </c>
      <c r="Y841" s="245" t="e">
        <f>+VLOOKUP(X841,bd_lista!$A$3:$C$590,3,FALSE)</f>
        <v>#N/A</v>
      </c>
      <c r="Z841" s="304"/>
      <c r="AA841" s="305"/>
    </row>
    <row r="842" spans="1:27" customFormat="1" ht="15" hidden="1" customHeight="1">
      <c r="A842" s="32">
        <v>1534</v>
      </c>
      <c r="B842" s="452">
        <f>+A842</f>
        <v>1534</v>
      </c>
      <c r="C842" s="250" t="str">
        <f>+VLOOKUP(A842,bd_lista!$A$3:$C$590,3,FALSE)</f>
        <v>Gobierno Autónomo Municipal de Acasio</v>
      </c>
      <c r="D842" s="456" t="str">
        <f>+C842</f>
        <v>Gobierno Autónomo Municipal de Acasio</v>
      </c>
      <c r="E842" s="245" t="s">
        <v>1311</v>
      </c>
      <c r="F842" s="246">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6">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6">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6">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6">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6">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6">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6">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6">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6">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6">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6">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6">
        <f ca="1">+SUM(F842:Q842)</f>
        <v>0</v>
      </c>
      <c r="S842" s="253"/>
      <c r="T842" s="246">
        <f ca="1">+T843</f>
        <v>0</v>
      </c>
      <c r="U842" s="245">
        <f>+IF(E842="Débitos",1,2)</f>
        <v>1</v>
      </c>
      <c r="V842" s="350" t="str">
        <f>+VLOOKUP(A842,bd_lista!$A$3:$E$590,5,FALSE)</f>
        <v>Gobiernos Autonomos Municipales</v>
      </c>
      <c r="W842" s="454" t="str">
        <f>+V842</f>
        <v>Gobiernos Autonomos Municipales</v>
      </c>
      <c r="X842" s="245">
        <f>+VLOOKUP(A842,[2]Sheet1!$A$13:$D$744,4,FALSE)</f>
        <v>0</v>
      </c>
      <c r="Y842" s="245" t="e">
        <f>+VLOOKUP(X842,bd_lista!$A$3:$C$590,3,FALSE)</f>
        <v>#N/A</v>
      </c>
      <c r="Z842" s="306">
        <f>+X842</f>
        <v>0</v>
      </c>
      <c r="AA842" s="307" t="e">
        <f>+Y842</f>
        <v>#N/A</v>
      </c>
    </row>
    <row r="843" spans="1:27" customFormat="1" ht="15" hidden="1" customHeight="1">
      <c r="A843" s="32">
        <v>1534</v>
      </c>
      <c r="B843" s="453"/>
      <c r="C843" s="250" t="str">
        <f>+VLOOKUP(A843,bd_lista!$A$3:$C$590,3,FALSE)</f>
        <v>Gobierno Autónomo Municipal de Acasio</v>
      </c>
      <c r="D843" s="457"/>
      <c r="E843" s="247" t="s">
        <v>1312</v>
      </c>
      <c r="F843" s="248">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8">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8">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8">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8">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8">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8">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8">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8">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8">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8">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8">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8">
        <f ca="1">+SUM(F843:Q843)</f>
        <v>0</v>
      </c>
      <c r="S843" s="265">
        <f ca="1">+R842+R843</f>
        <v>0</v>
      </c>
      <c r="T843" s="248">
        <f ca="1">+S843</f>
        <v>0</v>
      </c>
      <c r="U843" s="247">
        <f>+IF(E843="Débitos",1,2)</f>
        <v>2</v>
      </c>
      <c r="V843" s="350" t="str">
        <f>+VLOOKUP(A843,bd_lista!$A$3:$E$590,5,FALSE)</f>
        <v>Gobiernos Autonomos Municipales</v>
      </c>
      <c r="W843" s="455"/>
      <c r="X843" s="245">
        <f>+VLOOKUP(A843,[2]Sheet1!$A$13:$D$744,4,FALSE)</f>
        <v>0</v>
      </c>
      <c r="Y843" s="245" t="e">
        <f>+VLOOKUP(X843,bd_lista!$A$3:$C$590,3,FALSE)</f>
        <v>#N/A</v>
      </c>
      <c r="Z843" s="304"/>
      <c r="AA843" s="305"/>
    </row>
    <row r="844" spans="1:27" customFormat="1" ht="15" hidden="1" customHeight="1">
      <c r="A844" s="32">
        <v>1535</v>
      </c>
      <c r="B844" s="452">
        <f>+A844</f>
        <v>1535</v>
      </c>
      <c r="C844" s="250" t="str">
        <f>+VLOOKUP(A844,bd_lista!$A$3:$C$590,3,FALSE)</f>
        <v>Gobierno Autónomo Municipal de Llica</v>
      </c>
      <c r="D844" s="456" t="str">
        <f>+C844</f>
        <v>Gobierno Autónomo Municipal de Llica</v>
      </c>
      <c r="E844" s="245" t="s">
        <v>1311</v>
      </c>
      <c r="F844" s="246">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6">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6">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6">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6">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6">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6">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6">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6">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6">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6">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6">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6">
        <f ca="1">+SUM(F844:Q844)</f>
        <v>0</v>
      </c>
      <c r="S844" s="253"/>
      <c r="T844" s="246">
        <f ca="1">+T845</f>
        <v>0</v>
      </c>
      <c r="U844" s="245">
        <f>+IF(E844="Débitos",1,2)</f>
        <v>1</v>
      </c>
      <c r="V844" s="350" t="str">
        <f>+VLOOKUP(A844,bd_lista!$A$3:$E$590,5,FALSE)</f>
        <v>Gobiernos Autonomos Municipales</v>
      </c>
      <c r="W844" s="454" t="str">
        <f>+V844</f>
        <v>Gobiernos Autonomos Municipales</v>
      </c>
      <c r="X844" s="245">
        <f>+VLOOKUP(A844,[2]Sheet1!$A$13:$D$744,4,FALSE)</f>
        <v>0</v>
      </c>
      <c r="Y844" s="245" t="e">
        <f>+VLOOKUP(X844,bd_lista!$A$3:$C$590,3,FALSE)</f>
        <v>#N/A</v>
      </c>
      <c r="Z844" s="306">
        <f>+X844</f>
        <v>0</v>
      </c>
      <c r="AA844" s="307" t="e">
        <f>+Y844</f>
        <v>#N/A</v>
      </c>
    </row>
    <row r="845" spans="1:27" customFormat="1" ht="15" hidden="1" customHeight="1">
      <c r="A845" s="32">
        <v>1535</v>
      </c>
      <c r="B845" s="453"/>
      <c r="C845" s="250" t="str">
        <f>+VLOOKUP(A845,bd_lista!$A$3:$C$590,3,FALSE)</f>
        <v>Gobierno Autónomo Municipal de Llica</v>
      </c>
      <c r="D845" s="457"/>
      <c r="E845" s="247" t="s">
        <v>1312</v>
      </c>
      <c r="F845" s="248">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8">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8">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8">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8">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8">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8">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8">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8">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8">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8">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8">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8">
        <f ca="1">+SUM(F845:Q845)</f>
        <v>0</v>
      </c>
      <c r="S845" s="265">
        <f ca="1">+R844+R845</f>
        <v>0</v>
      </c>
      <c r="T845" s="248">
        <f ca="1">+S845</f>
        <v>0</v>
      </c>
      <c r="U845" s="247">
        <f>+IF(E845="Débitos",1,2)</f>
        <v>2</v>
      </c>
      <c r="V845" s="350" t="str">
        <f>+VLOOKUP(A845,bd_lista!$A$3:$E$590,5,FALSE)</f>
        <v>Gobiernos Autonomos Municipales</v>
      </c>
      <c r="W845" s="455"/>
      <c r="X845" s="245">
        <f>+VLOOKUP(A845,[2]Sheet1!$A$13:$D$744,4,FALSE)</f>
        <v>0</v>
      </c>
      <c r="Y845" s="245" t="e">
        <f>+VLOOKUP(X845,bd_lista!$A$3:$C$590,3,FALSE)</f>
        <v>#N/A</v>
      </c>
      <c r="Z845" s="304"/>
      <c r="AA845" s="305"/>
    </row>
    <row r="846" spans="1:27" customFormat="1" ht="15" hidden="1" customHeight="1">
      <c r="A846" s="32">
        <v>1536</v>
      </c>
      <c r="B846" s="452">
        <f>+A846</f>
        <v>1536</v>
      </c>
      <c r="C846" s="250" t="str">
        <f>+VLOOKUP(A846,bd_lista!$A$3:$C$590,3,FALSE)</f>
        <v>Gobierno Autónomo Municipal de Tahua</v>
      </c>
      <c r="D846" s="456" t="str">
        <f>+C846</f>
        <v>Gobierno Autónomo Municipal de Tahua</v>
      </c>
      <c r="E846" s="245" t="s">
        <v>1311</v>
      </c>
      <c r="F846" s="246">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6">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6">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6">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6">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6">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6">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6">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6">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6">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6">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6">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6">
        <f ca="1">+SUM(F846:Q846)</f>
        <v>0</v>
      </c>
      <c r="S846" s="253"/>
      <c r="T846" s="246">
        <f ca="1">+T847</f>
        <v>0</v>
      </c>
      <c r="U846" s="245">
        <f>+IF(E846="Débitos",1,2)</f>
        <v>1</v>
      </c>
      <c r="V846" s="350" t="str">
        <f>+VLOOKUP(A846,bd_lista!$A$3:$E$590,5,FALSE)</f>
        <v>Gobiernos Autonomos Municipales</v>
      </c>
      <c r="W846" s="454" t="str">
        <f>+V846</f>
        <v>Gobiernos Autonomos Municipales</v>
      </c>
      <c r="X846" s="245">
        <f>+VLOOKUP(A846,[2]Sheet1!$A$13:$D$744,4,FALSE)</f>
        <v>0</v>
      </c>
      <c r="Y846" s="245" t="e">
        <f>+VLOOKUP(X846,bd_lista!$A$3:$C$590,3,FALSE)</f>
        <v>#N/A</v>
      </c>
      <c r="Z846" s="306">
        <f>+X846</f>
        <v>0</v>
      </c>
      <c r="AA846" s="307" t="e">
        <f>+Y846</f>
        <v>#N/A</v>
      </c>
    </row>
    <row r="847" spans="1:27" customFormat="1" ht="15" hidden="1" customHeight="1">
      <c r="A847" s="32">
        <v>1536</v>
      </c>
      <c r="B847" s="453"/>
      <c r="C847" s="250" t="str">
        <f>+VLOOKUP(A847,bd_lista!$A$3:$C$590,3,FALSE)</f>
        <v>Gobierno Autónomo Municipal de Tahua</v>
      </c>
      <c r="D847" s="457"/>
      <c r="E847" s="247" t="s">
        <v>1312</v>
      </c>
      <c r="F847" s="248">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8">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8">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8">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8">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8">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8">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8">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8">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8">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8">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8">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8">
        <f ca="1">+SUM(F847:Q847)</f>
        <v>0</v>
      </c>
      <c r="S847" s="265">
        <f ca="1">+R846+R847</f>
        <v>0</v>
      </c>
      <c r="T847" s="248">
        <f ca="1">+S847</f>
        <v>0</v>
      </c>
      <c r="U847" s="247">
        <f>+IF(E847="Débitos",1,2)</f>
        <v>2</v>
      </c>
      <c r="V847" s="350" t="str">
        <f>+VLOOKUP(A847,bd_lista!$A$3:$E$590,5,FALSE)</f>
        <v>Gobiernos Autonomos Municipales</v>
      </c>
      <c r="W847" s="455"/>
      <c r="X847" s="245">
        <f>+VLOOKUP(A847,[2]Sheet1!$A$13:$D$744,4,FALSE)</f>
        <v>0</v>
      </c>
      <c r="Y847" s="245" t="e">
        <f>+VLOOKUP(X847,bd_lista!$A$3:$C$590,3,FALSE)</f>
        <v>#N/A</v>
      </c>
      <c r="Z847" s="304"/>
      <c r="AA847" s="305"/>
    </row>
    <row r="848" spans="1:27" customFormat="1" ht="15" hidden="1" customHeight="1">
      <c r="A848" s="32">
        <v>1537</v>
      </c>
      <c r="B848" s="452">
        <f>+A848</f>
        <v>1537</v>
      </c>
      <c r="C848" s="250" t="str">
        <f>+VLOOKUP(A848,bd_lista!$A$3:$C$590,3,FALSE)</f>
        <v>Gobierno Autónomo Municipal de Villazón</v>
      </c>
      <c r="D848" s="456" t="str">
        <f>+C848</f>
        <v>Gobierno Autónomo Municipal de Villazón</v>
      </c>
      <c r="E848" s="245" t="s">
        <v>1311</v>
      </c>
      <c r="F848" s="246">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6">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6">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6">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6">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6">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6">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6">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6">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6">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6">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6">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6">
        <f ca="1">+SUM(F848:Q848)</f>
        <v>0</v>
      </c>
      <c r="S848" s="253"/>
      <c r="T848" s="246">
        <f ca="1">+T849</f>
        <v>0</v>
      </c>
      <c r="U848" s="245">
        <f>+IF(E848="Débitos",1,2)</f>
        <v>1</v>
      </c>
      <c r="V848" s="350" t="str">
        <f>+VLOOKUP(A848,bd_lista!$A$3:$E$590,5,FALSE)</f>
        <v>Gobiernos Autonomos Municipales</v>
      </c>
      <c r="W848" s="454" t="str">
        <f>+V848</f>
        <v>Gobiernos Autonomos Municipales</v>
      </c>
      <c r="X848" s="245">
        <f>+VLOOKUP(A848,[2]Sheet1!$A$13:$D$744,4,FALSE)</f>
        <v>0</v>
      </c>
      <c r="Y848" s="245" t="e">
        <f>+VLOOKUP(X848,bd_lista!$A$3:$C$590,3,FALSE)</f>
        <v>#N/A</v>
      </c>
      <c r="Z848" s="306">
        <f>+X848</f>
        <v>0</v>
      </c>
      <c r="AA848" s="307" t="e">
        <f>+Y848</f>
        <v>#N/A</v>
      </c>
    </row>
    <row r="849" spans="1:27" customFormat="1" ht="15" hidden="1" customHeight="1">
      <c r="A849" s="32">
        <v>1537</v>
      </c>
      <c r="B849" s="453"/>
      <c r="C849" s="250" t="str">
        <f>+VLOOKUP(A849,bd_lista!$A$3:$C$590,3,FALSE)</f>
        <v>Gobierno Autónomo Municipal de Villazón</v>
      </c>
      <c r="D849" s="457"/>
      <c r="E849" s="247" t="s">
        <v>1312</v>
      </c>
      <c r="F849" s="248">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8">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8">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8">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8">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8">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8">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8">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8">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8">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8">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8">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8">
        <f ca="1">+SUM(F849:Q849)</f>
        <v>0</v>
      </c>
      <c r="S849" s="265">
        <f ca="1">+R848+R849</f>
        <v>0</v>
      </c>
      <c r="T849" s="248">
        <f ca="1">+S849</f>
        <v>0</v>
      </c>
      <c r="U849" s="247">
        <f>+IF(E849="Débitos",1,2)</f>
        <v>2</v>
      </c>
      <c r="V849" s="350" t="str">
        <f>+VLOOKUP(A849,bd_lista!$A$3:$E$590,5,FALSE)</f>
        <v>Gobiernos Autonomos Municipales</v>
      </c>
      <c r="W849" s="455"/>
      <c r="X849" s="245">
        <f>+VLOOKUP(A849,[2]Sheet1!$A$13:$D$744,4,FALSE)</f>
        <v>0</v>
      </c>
      <c r="Y849" s="245" t="e">
        <f>+VLOOKUP(X849,bd_lista!$A$3:$C$590,3,FALSE)</f>
        <v>#N/A</v>
      </c>
      <c r="Z849" s="304"/>
      <c r="AA849" s="305"/>
    </row>
    <row r="850" spans="1:27" customFormat="1" ht="15" hidden="1" customHeight="1">
      <c r="A850" s="32">
        <v>1538</v>
      </c>
      <c r="B850" s="452">
        <f>+A850</f>
        <v>1538</v>
      </c>
      <c r="C850" s="250" t="str">
        <f>+VLOOKUP(A850,bd_lista!$A$3:$C$590,3,FALSE)</f>
        <v>Gobierno Autónomo Municipal de San Agustín</v>
      </c>
      <c r="D850" s="456" t="str">
        <f>+C850</f>
        <v>Gobierno Autónomo Municipal de San Agustín</v>
      </c>
      <c r="E850" s="245" t="s">
        <v>1311</v>
      </c>
      <c r="F850" s="246">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6">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6">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6">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6">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6">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6">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6">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6">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6">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6">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6">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6">
        <f ca="1">+SUM(F850:Q850)</f>
        <v>0</v>
      </c>
      <c r="S850" s="253"/>
      <c r="T850" s="246">
        <f ca="1">+T851</f>
        <v>0</v>
      </c>
      <c r="U850" s="245">
        <f>+IF(E850="Débitos",1,2)</f>
        <v>1</v>
      </c>
      <c r="V850" s="350" t="str">
        <f>+VLOOKUP(A850,bd_lista!$A$3:$E$590,5,FALSE)</f>
        <v>Gobiernos Autonomos Municipales</v>
      </c>
      <c r="W850" s="454" t="str">
        <f>+V850</f>
        <v>Gobiernos Autonomos Municipales</v>
      </c>
      <c r="X850" s="245">
        <f>+VLOOKUP(A850,[2]Sheet1!$A$13:$D$744,4,FALSE)</f>
        <v>0</v>
      </c>
      <c r="Y850" s="245" t="e">
        <f>+VLOOKUP(X850,bd_lista!$A$3:$C$590,3,FALSE)</f>
        <v>#N/A</v>
      </c>
      <c r="Z850" s="306">
        <f>+X850</f>
        <v>0</v>
      </c>
      <c r="AA850" s="307" t="e">
        <f>+Y850</f>
        <v>#N/A</v>
      </c>
    </row>
    <row r="851" spans="1:27" customFormat="1" ht="15" hidden="1" customHeight="1">
      <c r="A851" s="32">
        <v>1538</v>
      </c>
      <c r="B851" s="453"/>
      <c r="C851" s="250" t="str">
        <f>+VLOOKUP(A851,bd_lista!$A$3:$C$590,3,FALSE)</f>
        <v>Gobierno Autónomo Municipal de San Agustín</v>
      </c>
      <c r="D851" s="457"/>
      <c r="E851" s="247" t="s">
        <v>1312</v>
      </c>
      <c r="F851" s="248">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8">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8">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8">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8">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8">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8">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8">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8">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8">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8">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8">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8">
        <f ca="1">+SUM(F851:Q851)</f>
        <v>0</v>
      </c>
      <c r="S851" s="265">
        <f ca="1">+R850+R851</f>
        <v>0</v>
      </c>
      <c r="T851" s="248">
        <f ca="1">+S851</f>
        <v>0</v>
      </c>
      <c r="U851" s="247">
        <f>+IF(E851="Débitos",1,2)</f>
        <v>2</v>
      </c>
      <c r="V851" s="350" t="str">
        <f>+VLOOKUP(A851,bd_lista!$A$3:$E$590,5,FALSE)</f>
        <v>Gobiernos Autonomos Municipales</v>
      </c>
      <c r="W851" s="455"/>
      <c r="X851" s="245">
        <f>+VLOOKUP(A851,[2]Sheet1!$A$13:$D$744,4,FALSE)</f>
        <v>0</v>
      </c>
      <c r="Y851" s="245" t="e">
        <f>+VLOOKUP(X851,bd_lista!$A$3:$C$590,3,FALSE)</f>
        <v>#N/A</v>
      </c>
      <c r="Z851" s="304"/>
      <c r="AA851" s="305"/>
    </row>
    <row r="852" spans="1:27" customFormat="1" ht="15" hidden="1" customHeight="1">
      <c r="A852" s="32">
        <v>1539</v>
      </c>
      <c r="B852" s="452">
        <f>+A852</f>
        <v>1539</v>
      </c>
      <c r="C852" s="250" t="str">
        <f>+VLOOKUP(A852,bd_lista!$A$3:$C$590,3,FALSE)</f>
        <v>Gobierno Autónomo Municipal de Ckochas</v>
      </c>
      <c r="D852" s="456" t="str">
        <f>+C852</f>
        <v>Gobierno Autónomo Municipal de Ckochas</v>
      </c>
      <c r="E852" s="245" t="s">
        <v>1311</v>
      </c>
      <c r="F852" s="246">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6">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6">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6">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6">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6">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6">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6">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6">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6">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6">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6">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6">
        <f ca="1">+SUM(F852:Q852)</f>
        <v>0</v>
      </c>
      <c r="S852" s="253"/>
      <c r="T852" s="246">
        <f ca="1">+T853</f>
        <v>0</v>
      </c>
      <c r="U852" s="245">
        <f>+IF(E852="Débitos",1,2)</f>
        <v>1</v>
      </c>
      <c r="V852" s="350" t="str">
        <f>+VLOOKUP(A852,bd_lista!$A$3:$E$590,5,FALSE)</f>
        <v>Gobiernos Autonomos Municipales</v>
      </c>
      <c r="W852" s="454" t="str">
        <f>+V852</f>
        <v>Gobiernos Autonomos Municipales</v>
      </c>
      <c r="X852" s="245">
        <f>+VLOOKUP(A852,[2]Sheet1!$A$13:$D$744,4,FALSE)</f>
        <v>0</v>
      </c>
      <c r="Y852" s="245" t="e">
        <f>+VLOOKUP(X852,bd_lista!$A$3:$C$590,3,FALSE)</f>
        <v>#N/A</v>
      </c>
      <c r="Z852" s="306">
        <f>+X852</f>
        <v>0</v>
      </c>
      <c r="AA852" s="307" t="e">
        <f>+Y852</f>
        <v>#N/A</v>
      </c>
    </row>
    <row r="853" spans="1:27" customFormat="1" ht="15" hidden="1" customHeight="1">
      <c r="A853" s="32">
        <v>1539</v>
      </c>
      <c r="B853" s="453"/>
      <c r="C853" s="250" t="str">
        <f>+VLOOKUP(A853,bd_lista!$A$3:$C$590,3,FALSE)</f>
        <v>Gobierno Autónomo Municipal de Ckochas</v>
      </c>
      <c r="D853" s="457"/>
      <c r="E853" s="247" t="s">
        <v>1312</v>
      </c>
      <c r="F853" s="248">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8">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8">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8">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8">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8">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8">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8">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8">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8">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8">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8">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8">
        <f ca="1">+SUM(F853:Q853)</f>
        <v>0</v>
      </c>
      <c r="S853" s="265">
        <f ca="1">+R852+R853</f>
        <v>0</v>
      </c>
      <c r="T853" s="248">
        <f ca="1">+S853</f>
        <v>0</v>
      </c>
      <c r="U853" s="247">
        <f>+IF(E853="Débitos",1,2)</f>
        <v>2</v>
      </c>
      <c r="V853" s="350" t="str">
        <f>+VLOOKUP(A853,bd_lista!$A$3:$E$590,5,FALSE)</f>
        <v>Gobiernos Autonomos Municipales</v>
      </c>
      <c r="W853" s="455"/>
      <c r="X853" s="245">
        <f>+VLOOKUP(A853,[2]Sheet1!$A$13:$D$744,4,FALSE)</f>
        <v>0</v>
      </c>
      <c r="Y853" s="245" t="e">
        <f>+VLOOKUP(X853,bd_lista!$A$3:$C$590,3,FALSE)</f>
        <v>#N/A</v>
      </c>
      <c r="Z853" s="304"/>
      <c r="AA853" s="305"/>
    </row>
    <row r="854" spans="1:27" customFormat="1" ht="15" hidden="1" customHeight="1">
      <c r="A854" s="32">
        <v>1540</v>
      </c>
      <c r="B854" s="452">
        <f>+A854</f>
        <v>1540</v>
      </c>
      <c r="C854" s="250" t="str">
        <f>+VLOOKUP(A854,bd_lista!$A$3:$C$590,3,FALSE)</f>
        <v>Gobierno Autónomo Municipal de Chuquihuta Ayllu Jucumani</v>
      </c>
      <c r="D854" s="456" t="str">
        <f>+C854</f>
        <v>Gobierno Autónomo Municipal de Chuquihuta Ayllu Jucumani</v>
      </c>
      <c r="E854" s="245" t="s">
        <v>1311</v>
      </c>
      <c r="F854" s="246">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6">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6">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6">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6">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6">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6">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6">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6">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6">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6">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6">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6">
        <f ca="1">+SUM(F854:Q854)</f>
        <v>0</v>
      </c>
      <c r="S854" s="253"/>
      <c r="T854" s="246">
        <f ca="1">+T855</f>
        <v>0</v>
      </c>
      <c r="U854" s="245">
        <f>+IF(E854="Débitos",1,2)</f>
        <v>1</v>
      </c>
      <c r="V854" s="350" t="str">
        <f>+VLOOKUP(A854,bd_lista!$A$3:$E$590,5,FALSE)</f>
        <v>Gobiernos Autonomos Municipales</v>
      </c>
      <c r="W854" s="454" t="str">
        <f>+V854</f>
        <v>Gobiernos Autonomos Municipales</v>
      </c>
      <c r="X854" s="245">
        <f>+VLOOKUP(A854,[2]Sheet1!$A$13:$D$744,4,FALSE)</f>
        <v>0</v>
      </c>
      <c r="Y854" s="245" t="e">
        <f>+VLOOKUP(X854,bd_lista!$A$3:$C$590,3,FALSE)</f>
        <v>#N/A</v>
      </c>
      <c r="Z854" s="306">
        <f>+X854</f>
        <v>0</v>
      </c>
      <c r="AA854" s="307" t="e">
        <f>+Y854</f>
        <v>#N/A</v>
      </c>
    </row>
    <row r="855" spans="1:27" customFormat="1" ht="15" hidden="1" customHeight="1">
      <c r="A855" s="32">
        <v>1540</v>
      </c>
      <c r="B855" s="453"/>
      <c r="C855" s="250" t="str">
        <f>+VLOOKUP(A855,bd_lista!$A$3:$C$590,3,FALSE)</f>
        <v>Gobierno Autónomo Municipal de Chuquihuta Ayllu Jucumani</v>
      </c>
      <c r="D855" s="457"/>
      <c r="E855" s="247" t="s">
        <v>1312</v>
      </c>
      <c r="F855" s="248">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8">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8">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8">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8">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8">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8">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8">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8">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8">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8">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8">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8">
        <f ca="1">+SUM(F855:Q855)</f>
        <v>0</v>
      </c>
      <c r="S855" s="265">
        <f ca="1">+R854+R855</f>
        <v>0</v>
      </c>
      <c r="T855" s="248">
        <f ca="1">+S855</f>
        <v>0</v>
      </c>
      <c r="U855" s="247">
        <f>+IF(E855="Débitos",1,2)</f>
        <v>2</v>
      </c>
      <c r="V855" s="350" t="str">
        <f>+VLOOKUP(A855,bd_lista!$A$3:$E$590,5,FALSE)</f>
        <v>Gobiernos Autonomos Municipales</v>
      </c>
      <c r="W855" s="455"/>
      <c r="X855" s="245">
        <f>+VLOOKUP(A855,[2]Sheet1!$A$13:$D$744,4,FALSE)</f>
        <v>0</v>
      </c>
      <c r="Y855" s="245" t="e">
        <f>+VLOOKUP(X855,bd_lista!$A$3:$C$590,3,FALSE)</f>
        <v>#N/A</v>
      </c>
      <c r="Z855" s="304"/>
      <c r="AA855" s="305"/>
    </row>
    <row r="856" spans="1:27" customFormat="1" ht="15" hidden="1" customHeight="1">
      <c r="A856" s="32">
        <v>1601</v>
      </c>
      <c r="B856" s="452">
        <f>+A856</f>
        <v>1601</v>
      </c>
      <c r="C856" s="250" t="str">
        <f>+VLOOKUP(A856,bd_lista!$A$3:$C$590,3,FALSE)</f>
        <v>Gobierno Autónomo Municipal de Tarija</v>
      </c>
      <c r="D856" s="456" t="str">
        <f>+C856</f>
        <v>Gobierno Autónomo Municipal de Tarija</v>
      </c>
      <c r="E856" s="245" t="s">
        <v>1311</v>
      </c>
      <c r="F856" s="246">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6">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6">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6">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6">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6">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6">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6">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6">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6">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6">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6">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6">
        <f ca="1">+SUM(F856:Q856)</f>
        <v>0</v>
      </c>
      <c r="S856" s="253"/>
      <c r="T856" s="246">
        <f ca="1">+T857</f>
        <v>0</v>
      </c>
      <c r="U856" s="245">
        <f>+IF(E856="Débitos",1,2)</f>
        <v>1</v>
      </c>
      <c r="V856" s="350" t="str">
        <f>+VLOOKUP(A856,bd_lista!$A$3:$E$590,5,FALSE)</f>
        <v>Gobiernos Autonomos Municipales</v>
      </c>
      <c r="W856" s="454" t="str">
        <f>+V856</f>
        <v>Gobiernos Autonomos Municipales</v>
      </c>
      <c r="X856" s="245">
        <f>+VLOOKUP(A856,[2]Sheet1!$A$13:$D$744,4,FALSE)</f>
        <v>0</v>
      </c>
      <c r="Y856" s="245" t="e">
        <f>+VLOOKUP(X856,bd_lista!$A$3:$C$590,3,FALSE)</f>
        <v>#N/A</v>
      </c>
      <c r="Z856" s="306">
        <f>+X856</f>
        <v>0</v>
      </c>
      <c r="AA856" s="307" t="e">
        <f>+Y856</f>
        <v>#N/A</v>
      </c>
    </row>
    <row r="857" spans="1:27" customFormat="1" ht="15" hidden="1" customHeight="1">
      <c r="A857" s="32">
        <v>1601</v>
      </c>
      <c r="B857" s="453"/>
      <c r="C857" s="250" t="str">
        <f>+VLOOKUP(A857,bd_lista!$A$3:$C$590,3,FALSE)</f>
        <v>Gobierno Autónomo Municipal de Tarija</v>
      </c>
      <c r="D857" s="457"/>
      <c r="E857" s="247" t="s">
        <v>1312</v>
      </c>
      <c r="F857" s="248">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8">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8">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8">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8">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8">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8">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8">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8">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8">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8">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8">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8">
        <f ca="1">+SUM(F857:Q857)</f>
        <v>0</v>
      </c>
      <c r="S857" s="265">
        <f ca="1">+R856+R857</f>
        <v>0</v>
      </c>
      <c r="T857" s="248">
        <f ca="1">+S857</f>
        <v>0</v>
      </c>
      <c r="U857" s="247">
        <f>+IF(E857="Débitos",1,2)</f>
        <v>2</v>
      </c>
      <c r="V857" s="350" t="str">
        <f>+VLOOKUP(A857,bd_lista!$A$3:$E$590,5,FALSE)</f>
        <v>Gobiernos Autonomos Municipales</v>
      </c>
      <c r="W857" s="455"/>
      <c r="X857" s="245">
        <f>+VLOOKUP(A857,[2]Sheet1!$A$13:$D$744,4,FALSE)</f>
        <v>0</v>
      </c>
      <c r="Y857" s="245" t="e">
        <f>+VLOOKUP(X857,bd_lista!$A$3:$C$590,3,FALSE)</f>
        <v>#N/A</v>
      </c>
      <c r="Z857" s="304"/>
      <c r="AA857" s="305"/>
    </row>
    <row r="858" spans="1:27" customFormat="1" ht="15" hidden="1" customHeight="1">
      <c r="A858" s="32">
        <v>1602</v>
      </c>
      <c r="B858" s="452">
        <f>+A858</f>
        <v>1602</v>
      </c>
      <c r="C858" s="250" t="str">
        <f>+VLOOKUP(A858,bd_lista!$A$3:$C$590,3,FALSE)</f>
        <v>Gobierno Autónomo Municipal de Padcaya</v>
      </c>
      <c r="D858" s="456" t="str">
        <f>+C858</f>
        <v>Gobierno Autónomo Municipal de Padcaya</v>
      </c>
      <c r="E858" s="245" t="s">
        <v>1311</v>
      </c>
      <c r="F858" s="246">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6">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6">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6">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6">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6">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6">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6">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6">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6">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6">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6">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6">
        <f ca="1">+SUM(F858:Q858)</f>
        <v>0</v>
      </c>
      <c r="S858" s="253"/>
      <c r="T858" s="246">
        <f ca="1">+T859</f>
        <v>0</v>
      </c>
      <c r="U858" s="245">
        <f>+IF(E858="Débitos",1,2)</f>
        <v>1</v>
      </c>
      <c r="V858" s="350" t="str">
        <f>+VLOOKUP(A858,bd_lista!$A$3:$E$590,5,FALSE)</f>
        <v>Gobiernos Autonomos Municipales</v>
      </c>
      <c r="W858" s="454" t="str">
        <f>+V858</f>
        <v>Gobiernos Autonomos Municipales</v>
      </c>
      <c r="X858" s="245">
        <f>+VLOOKUP(A858,[2]Sheet1!$A$13:$D$744,4,FALSE)</f>
        <v>0</v>
      </c>
      <c r="Y858" s="245" t="e">
        <f>+VLOOKUP(X858,bd_lista!$A$3:$C$590,3,FALSE)</f>
        <v>#N/A</v>
      </c>
      <c r="Z858" s="306">
        <f>+X858</f>
        <v>0</v>
      </c>
      <c r="AA858" s="307" t="e">
        <f>+Y858</f>
        <v>#N/A</v>
      </c>
    </row>
    <row r="859" spans="1:27" customFormat="1" ht="15" hidden="1" customHeight="1">
      <c r="A859" s="32">
        <v>1602</v>
      </c>
      <c r="B859" s="453"/>
      <c r="C859" s="250" t="str">
        <f>+VLOOKUP(A859,bd_lista!$A$3:$C$590,3,FALSE)</f>
        <v>Gobierno Autónomo Municipal de Padcaya</v>
      </c>
      <c r="D859" s="457"/>
      <c r="E859" s="247" t="s">
        <v>1312</v>
      </c>
      <c r="F859" s="248">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8">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8">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8">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8">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8">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8">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8">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8">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8">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8">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8">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8">
        <f ca="1">+SUM(F859:Q859)</f>
        <v>0</v>
      </c>
      <c r="S859" s="265">
        <f ca="1">+R858+R859</f>
        <v>0</v>
      </c>
      <c r="T859" s="248">
        <f ca="1">+S859</f>
        <v>0</v>
      </c>
      <c r="U859" s="247">
        <f>+IF(E859="Débitos",1,2)</f>
        <v>2</v>
      </c>
      <c r="V859" s="350" t="str">
        <f>+VLOOKUP(A859,bd_lista!$A$3:$E$590,5,FALSE)</f>
        <v>Gobiernos Autonomos Municipales</v>
      </c>
      <c r="W859" s="455"/>
      <c r="X859" s="245">
        <f>+VLOOKUP(A859,[2]Sheet1!$A$13:$D$744,4,FALSE)</f>
        <v>0</v>
      </c>
      <c r="Y859" s="245" t="e">
        <f>+VLOOKUP(X859,bd_lista!$A$3:$C$590,3,FALSE)</f>
        <v>#N/A</v>
      </c>
      <c r="Z859" s="304"/>
      <c r="AA859" s="305"/>
    </row>
    <row r="860" spans="1:27" customFormat="1" ht="15" hidden="1" customHeight="1">
      <c r="A860" s="32">
        <v>1603</v>
      </c>
      <c r="B860" s="452">
        <f>+A860</f>
        <v>1603</v>
      </c>
      <c r="C860" s="250" t="str">
        <f>+VLOOKUP(A860,bd_lista!$A$3:$C$590,3,FALSE)</f>
        <v>Gobierno Autónomo Municipal de Bermejo</v>
      </c>
      <c r="D860" s="456" t="str">
        <f>+C860</f>
        <v>Gobierno Autónomo Municipal de Bermejo</v>
      </c>
      <c r="E860" s="245" t="s">
        <v>1311</v>
      </c>
      <c r="F860" s="246">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6">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6">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6">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6">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6">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6">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6">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6">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6">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6">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6">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6">
        <f ca="1">+SUM(F860:Q860)</f>
        <v>0</v>
      </c>
      <c r="S860" s="253"/>
      <c r="T860" s="246">
        <f ca="1">+T861</f>
        <v>0</v>
      </c>
      <c r="U860" s="245">
        <f>+IF(E860="Débitos",1,2)</f>
        <v>1</v>
      </c>
      <c r="V860" s="350" t="str">
        <f>+VLOOKUP(A860,bd_lista!$A$3:$E$590,5,FALSE)</f>
        <v>Gobiernos Autonomos Municipales</v>
      </c>
      <c r="W860" s="454" t="str">
        <f>+V860</f>
        <v>Gobiernos Autonomos Municipales</v>
      </c>
      <c r="X860" s="245">
        <f>+VLOOKUP(A860,[2]Sheet1!$A$13:$D$744,4,FALSE)</f>
        <v>0</v>
      </c>
      <c r="Y860" s="245" t="e">
        <f>+VLOOKUP(X860,bd_lista!$A$3:$C$590,3,FALSE)</f>
        <v>#N/A</v>
      </c>
      <c r="Z860" s="306">
        <f>+X860</f>
        <v>0</v>
      </c>
      <c r="AA860" s="307" t="e">
        <f>+Y860</f>
        <v>#N/A</v>
      </c>
    </row>
    <row r="861" spans="1:27" customFormat="1" ht="15" hidden="1" customHeight="1">
      <c r="A861" s="32">
        <v>1603</v>
      </c>
      <c r="B861" s="453"/>
      <c r="C861" s="250" t="str">
        <f>+VLOOKUP(A861,bd_lista!$A$3:$C$590,3,FALSE)</f>
        <v>Gobierno Autónomo Municipal de Bermejo</v>
      </c>
      <c r="D861" s="457"/>
      <c r="E861" s="247" t="s">
        <v>1312</v>
      </c>
      <c r="F861" s="248">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8">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8">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8">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8">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8">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8">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8">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8">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8">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8">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8">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8">
        <f ca="1">+SUM(F861:Q861)</f>
        <v>0</v>
      </c>
      <c r="S861" s="265">
        <f ca="1">+R860+R861</f>
        <v>0</v>
      </c>
      <c r="T861" s="248">
        <f ca="1">+S861</f>
        <v>0</v>
      </c>
      <c r="U861" s="247">
        <f>+IF(E861="Débitos",1,2)</f>
        <v>2</v>
      </c>
      <c r="V861" s="350" t="str">
        <f>+VLOOKUP(A861,bd_lista!$A$3:$E$590,5,FALSE)</f>
        <v>Gobiernos Autonomos Municipales</v>
      </c>
      <c r="W861" s="455"/>
      <c r="X861" s="245">
        <f>+VLOOKUP(A861,[2]Sheet1!$A$13:$D$744,4,FALSE)</f>
        <v>0</v>
      </c>
      <c r="Y861" s="245" t="e">
        <f>+VLOOKUP(X861,bd_lista!$A$3:$C$590,3,FALSE)</f>
        <v>#N/A</v>
      </c>
      <c r="Z861" s="304"/>
      <c r="AA861" s="305"/>
    </row>
    <row r="862" spans="1:27" customFormat="1" ht="15" hidden="1" customHeight="1">
      <c r="A862" s="32">
        <v>1604</v>
      </c>
      <c r="B862" s="452">
        <f>+A862</f>
        <v>1604</v>
      </c>
      <c r="C862" s="250" t="str">
        <f>+VLOOKUP(A862,bd_lista!$A$3:$C$590,3,FALSE)</f>
        <v>Gobierno Autónomo Municipal de Yacuiba</v>
      </c>
      <c r="D862" s="456" t="str">
        <f>+C862</f>
        <v>Gobierno Autónomo Municipal de Yacuiba</v>
      </c>
      <c r="E862" s="245" t="s">
        <v>1311</v>
      </c>
      <c r="F862" s="246">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6">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6">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6">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6">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6">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6">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6">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6">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6">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6">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6">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6">
        <f ca="1">+SUM(F862:Q862)</f>
        <v>0</v>
      </c>
      <c r="S862" s="253"/>
      <c r="T862" s="246">
        <f ca="1">+T863</f>
        <v>0</v>
      </c>
      <c r="U862" s="245">
        <f>+IF(E862="Débitos",1,2)</f>
        <v>1</v>
      </c>
      <c r="V862" s="350" t="str">
        <f>+VLOOKUP(A862,bd_lista!$A$3:$E$590,5,FALSE)</f>
        <v>Gobiernos Autonomos Municipales</v>
      </c>
      <c r="W862" s="454" t="str">
        <f>+V862</f>
        <v>Gobiernos Autonomos Municipales</v>
      </c>
      <c r="X862" s="245">
        <f>+VLOOKUP(A862,[2]Sheet1!$A$13:$D$744,4,FALSE)</f>
        <v>0</v>
      </c>
      <c r="Y862" s="245" t="e">
        <f>+VLOOKUP(X862,bd_lista!$A$3:$C$590,3,FALSE)</f>
        <v>#N/A</v>
      </c>
      <c r="Z862" s="306">
        <f>+X862</f>
        <v>0</v>
      </c>
      <c r="AA862" s="307" t="e">
        <f>+Y862</f>
        <v>#N/A</v>
      </c>
    </row>
    <row r="863" spans="1:27" customFormat="1" ht="15" hidden="1" customHeight="1">
      <c r="A863" s="32">
        <v>1604</v>
      </c>
      <c r="B863" s="453"/>
      <c r="C863" s="250" t="str">
        <f>+VLOOKUP(A863,bd_lista!$A$3:$C$590,3,FALSE)</f>
        <v>Gobierno Autónomo Municipal de Yacuiba</v>
      </c>
      <c r="D863" s="457"/>
      <c r="E863" s="247" t="s">
        <v>1312</v>
      </c>
      <c r="F863" s="248">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8">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8">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8">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8">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8">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8">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8">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8">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8">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8">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8">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8">
        <f ca="1">+SUM(F863:Q863)</f>
        <v>0</v>
      </c>
      <c r="S863" s="265">
        <f ca="1">+R862+R863</f>
        <v>0</v>
      </c>
      <c r="T863" s="248">
        <f ca="1">+S863</f>
        <v>0</v>
      </c>
      <c r="U863" s="247">
        <f>+IF(E863="Débitos",1,2)</f>
        <v>2</v>
      </c>
      <c r="V863" s="350" t="str">
        <f>+VLOOKUP(A863,bd_lista!$A$3:$E$590,5,FALSE)</f>
        <v>Gobiernos Autonomos Municipales</v>
      </c>
      <c r="W863" s="455"/>
      <c r="X863" s="245">
        <f>+VLOOKUP(A863,[2]Sheet1!$A$13:$D$744,4,FALSE)</f>
        <v>0</v>
      </c>
      <c r="Y863" s="245" t="e">
        <f>+VLOOKUP(X863,bd_lista!$A$3:$C$590,3,FALSE)</f>
        <v>#N/A</v>
      </c>
      <c r="Z863" s="304"/>
      <c r="AA863" s="305"/>
    </row>
    <row r="864" spans="1:27" customFormat="1" ht="15" hidden="1" customHeight="1">
      <c r="A864" s="32">
        <v>1605</v>
      </c>
      <c r="B864" s="452">
        <f>+A864</f>
        <v>1605</v>
      </c>
      <c r="C864" s="250" t="str">
        <f>+VLOOKUP(A864,bd_lista!$A$3:$C$590,3,FALSE)</f>
        <v>Gobierno Autónomo Municipal de Caraparí</v>
      </c>
      <c r="D864" s="456" t="str">
        <f>+C864</f>
        <v>Gobierno Autónomo Municipal de Caraparí</v>
      </c>
      <c r="E864" s="245" t="s">
        <v>1311</v>
      </c>
      <c r="F864" s="246">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6">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6">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6">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6">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6">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6">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6">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6">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6">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6">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6">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6">
        <f ca="1">+SUM(F864:Q864)</f>
        <v>0</v>
      </c>
      <c r="S864" s="253"/>
      <c r="T864" s="246">
        <f ca="1">+T865</f>
        <v>0</v>
      </c>
      <c r="U864" s="245">
        <f>+IF(E864="Débitos",1,2)</f>
        <v>1</v>
      </c>
      <c r="V864" s="350" t="str">
        <f>+VLOOKUP(A864,bd_lista!$A$3:$E$590,5,FALSE)</f>
        <v>Gobiernos Autonomos Municipales</v>
      </c>
      <c r="W864" s="454" t="str">
        <f>+V864</f>
        <v>Gobiernos Autonomos Municipales</v>
      </c>
      <c r="X864" s="245">
        <f>+VLOOKUP(A864,[2]Sheet1!$A$13:$D$744,4,FALSE)</f>
        <v>0</v>
      </c>
      <c r="Y864" s="245" t="e">
        <f>+VLOOKUP(X864,bd_lista!$A$3:$C$590,3,FALSE)</f>
        <v>#N/A</v>
      </c>
      <c r="Z864" s="306">
        <f>+X864</f>
        <v>0</v>
      </c>
      <c r="AA864" s="307" t="e">
        <f>+Y864</f>
        <v>#N/A</v>
      </c>
    </row>
    <row r="865" spans="1:27" customFormat="1" ht="15" hidden="1" customHeight="1">
      <c r="A865" s="32">
        <v>1605</v>
      </c>
      <c r="B865" s="453"/>
      <c r="C865" s="250" t="str">
        <f>+VLOOKUP(A865,bd_lista!$A$3:$C$590,3,FALSE)</f>
        <v>Gobierno Autónomo Municipal de Caraparí</v>
      </c>
      <c r="D865" s="457"/>
      <c r="E865" s="247" t="s">
        <v>1312</v>
      </c>
      <c r="F865" s="248">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8">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8">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8">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8">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8">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8">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8">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8">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8">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8">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8">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8">
        <f ca="1">+SUM(F865:Q865)</f>
        <v>0</v>
      </c>
      <c r="S865" s="265">
        <f ca="1">+R864+R865</f>
        <v>0</v>
      </c>
      <c r="T865" s="248">
        <f ca="1">+S865</f>
        <v>0</v>
      </c>
      <c r="U865" s="247">
        <f>+IF(E865="Débitos",1,2)</f>
        <v>2</v>
      </c>
      <c r="V865" s="350" t="str">
        <f>+VLOOKUP(A865,bd_lista!$A$3:$E$590,5,FALSE)</f>
        <v>Gobiernos Autonomos Municipales</v>
      </c>
      <c r="W865" s="455"/>
      <c r="X865" s="245">
        <f>+VLOOKUP(A865,[2]Sheet1!$A$13:$D$744,4,FALSE)</f>
        <v>0</v>
      </c>
      <c r="Y865" s="245" t="e">
        <f>+VLOOKUP(X865,bd_lista!$A$3:$C$590,3,FALSE)</f>
        <v>#N/A</v>
      </c>
      <c r="Z865" s="304"/>
      <c r="AA865" s="305"/>
    </row>
    <row r="866" spans="1:27" customFormat="1" ht="15" hidden="1" customHeight="1">
      <c r="A866" s="32">
        <v>1606</v>
      </c>
      <c r="B866" s="452">
        <f>+A866</f>
        <v>1606</v>
      </c>
      <c r="C866" s="250" t="str">
        <f>+VLOOKUP(A866,bd_lista!$A$3:$C$590,3,FALSE)</f>
        <v>Gobierno Autónomo Municipal de Villamontes</v>
      </c>
      <c r="D866" s="456" t="str">
        <f>+C866</f>
        <v>Gobierno Autónomo Municipal de Villamontes</v>
      </c>
      <c r="E866" s="245" t="s">
        <v>1311</v>
      </c>
      <c r="F866" s="246">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6">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6">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6">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6">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6">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6">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6">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6">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6">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6">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6">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6">
        <f ca="1">+SUM(F866:Q866)</f>
        <v>0</v>
      </c>
      <c r="S866" s="253"/>
      <c r="T866" s="246">
        <f ca="1">+T867</f>
        <v>0</v>
      </c>
      <c r="U866" s="245">
        <f>+IF(E866="Débitos",1,2)</f>
        <v>1</v>
      </c>
      <c r="V866" s="350" t="str">
        <f>+VLOOKUP(A866,bd_lista!$A$3:$E$590,5,FALSE)</f>
        <v>Gobiernos Autonomos Municipales</v>
      </c>
      <c r="W866" s="454" t="str">
        <f>+V866</f>
        <v>Gobiernos Autonomos Municipales</v>
      </c>
      <c r="X866" s="245">
        <f>+VLOOKUP(A866,[2]Sheet1!$A$13:$D$744,4,FALSE)</f>
        <v>0</v>
      </c>
      <c r="Y866" s="245" t="e">
        <f>+VLOOKUP(X866,bd_lista!$A$3:$C$590,3,FALSE)</f>
        <v>#N/A</v>
      </c>
      <c r="Z866" s="306">
        <f>+X866</f>
        <v>0</v>
      </c>
      <c r="AA866" s="307" t="e">
        <f>+Y866</f>
        <v>#N/A</v>
      </c>
    </row>
    <row r="867" spans="1:27" customFormat="1" ht="15" hidden="1" customHeight="1">
      <c r="A867" s="32">
        <v>1606</v>
      </c>
      <c r="B867" s="453"/>
      <c r="C867" s="250" t="str">
        <f>+VLOOKUP(A867,bd_lista!$A$3:$C$590,3,FALSE)</f>
        <v>Gobierno Autónomo Municipal de Villamontes</v>
      </c>
      <c r="D867" s="457"/>
      <c r="E867" s="247" t="s">
        <v>1312</v>
      </c>
      <c r="F867" s="248">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8">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8">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8">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8">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8">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8">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8">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8">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8">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8">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8">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8">
        <f ca="1">+SUM(F867:Q867)</f>
        <v>0</v>
      </c>
      <c r="S867" s="265">
        <f ca="1">+R866+R867</f>
        <v>0</v>
      </c>
      <c r="T867" s="248">
        <f ca="1">+S867</f>
        <v>0</v>
      </c>
      <c r="U867" s="247">
        <f>+IF(E867="Débitos",1,2)</f>
        <v>2</v>
      </c>
      <c r="V867" s="350" t="str">
        <f>+VLOOKUP(A867,bd_lista!$A$3:$E$590,5,FALSE)</f>
        <v>Gobiernos Autonomos Municipales</v>
      </c>
      <c r="W867" s="455"/>
      <c r="X867" s="245">
        <f>+VLOOKUP(A867,[2]Sheet1!$A$13:$D$744,4,FALSE)</f>
        <v>0</v>
      </c>
      <c r="Y867" s="245" t="e">
        <f>+VLOOKUP(X867,bd_lista!$A$3:$C$590,3,FALSE)</f>
        <v>#N/A</v>
      </c>
      <c r="Z867" s="304"/>
      <c r="AA867" s="305"/>
    </row>
    <row r="868" spans="1:27" customFormat="1" ht="15" hidden="1" customHeight="1">
      <c r="A868" s="32">
        <v>1607</v>
      </c>
      <c r="B868" s="452">
        <f>+A868</f>
        <v>1607</v>
      </c>
      <c r="C868" s="250" t="str">
        <f>+VLOOKUP(A868,bd_lista!$A$3:$C$590,3,FALSE)</f>
        <v>Gobierno Autónomo Municipal de Uriondo (Concepción)</v>
      </c>
      <c r="D868" s="456" t="str">
        <f>+C868</f>
        <v>Gobierno Autónomo Municipal de Uriondo (Concepción)</v>
      </c>
      <c r="E868" s="245" t="s">
        <v>1311</v>
      </c>
      <c r="F868" s="246">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6">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6">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6">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6">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6">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6">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6">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6">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6">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6">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6">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6">
        <f ca="1">+SUM(F868:Q868)</f>
        <v>0</v>
      </c>
      <c r="S868" s="253"/>
      <c r="T868" s="246">
        <f ca="1">+T869</f>
        <v>0</v>
      </c>
      <c r="U868" s="245">
        <f>+IF(E868="Débitos",1,2)</f>
        <v>1</v>
      </c>
      <c r="V868" s="350" t="str">
        <f>+VLOOKUP(A868,bd_lista!$A$3:$E$590,5,FALSE)</f>
        <v>Gobiernos Autonomos Municipales</v>
      </c>
      <c r="W868" s="454" t="str">
        <f>+V868</f>
        <v>Gobiernos Autonomos Municipales</v>
      </c>
      <c r="X868" s="245">
        <f>+VLOOKUP(A868,[2]Sheet1!$A$13:$D$744,4,FALSE)</f>
        <v>0</v>
      </c>
      <c r="Y868" s="245" t="e">
        <f>+VLOOKUP(X868,bd_lista!$A$3:$C$590,3,FALSE)</f>
        <v>#N/A</v>
      </c>
      <c r="Z868" s="306">
        <f>+X868</f>
        <v>0</v>
      </c>
      <c r="AA868" s="307" t="e">
        <f>+Y868</f>
        <v>#N/A</v>
      </c>
    </row>
    <row r="869" spans="1:27" customFormat="1" ht="15" hidden="1" customHeight="1">
      <c r="A869" s="32">
        <v>1607</v>
      </c>
      <c r="B869" s="453"/>
      <c r="C869" s="250" t="str">
        <f>+VLOOKUP(A869,bd_lista!$A$3:$C$590,3,FALSE)</f>
        <v>Gobierno Autónomo Municipal de Uriondo (Concepción)</v>
      </c>
      <c r="D869" s="457"/>
      <c r="E869" s="247" t="s">
        <v>1312</v>
      </c>
      <c r="F869" s="248">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8">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8">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8">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8">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8">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8">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8">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8">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8">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8">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8">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8">
        <f ca="1">+SUM(F869:Q869)</f>
        <v>0</v>
      </c>
      <c r="S869" s="265">
        <f ca="1">+R868+R869</f>
        <v>0</v>
      </c>
      <c r="T869" s="248">
        <f ca="1">+S869</f>
        <v>0</v>
      </c>
      <c r="U869" s="247">
        <f>+IF(E869="Débitos",1,2)</f>
        <v>2</v>
      </c>
      <c r="V869" s="350" t="str">
        <f>+VLOOKUP(A869,bd_lista!$A$3:$E$590,5,FALSE)</f>
        <v>Gobiernos Autonomos Municipales</v>
      </c>
      <c r="W869" s="455"/>
      <c r="X869" s="245">
        <f>+VLOOKUP(A869,[2]Sheet1!$A$13:$D$744,4,FALSE)</f>
        <v>0</v>
      </c>
      <c r="Y869" s="245" t="e">
        <f>+VLOOKUP(X869,bd_lista!$A$3:$C$590,3,FALSE)</f>
        <v>#N/A</v>
      </c>
      <c r="Z869" s="304"/>
      <c r="AA869" s="305"/>
    </row>
    <row r="870" spans="1:27" customFormat="1" ht="15" hidden="1" customHeight="1">
      <c r="A870" s="32">
        <v>1608</v>
      </c>
      <c r="B870" s="452">
        <f>+A870</f>
        <v>1608</v>
      </c>
      <c r="C870" s="250" t="str">
        <f>+VLOOKUP(A870,bd_lista!$A$3:$C$590,3,FALSE)</f>
        <v>Gobierno Autónomo Municipal de Yunchara</v>
      </c>
      <c r="D870" s="456" t="str">
        <f>+C870</f>
        <v>Gobierno Autónomo Municipal de Yunchara</v>
      </c>
      <c r="E870" s="245" t="s">
        <v>1311</v>
      </c>
      <c r="F870" s="246">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6">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6">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6">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6">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6">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6">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6">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6">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6">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6">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6">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6">
        <f ca="1">+SUM(F870:Q870)</f>
        <v>0</v>
      </c>
      <c r="S870" s="253"/>
      <c r="T870" s="246">
        <f ca="1">+T871</f>
        <v>0</v>
      </c>
      <c r="U870" s="245">
        <f>+IF(E870="Débitos",1,2)</f>
        <v>1</v>
      </c>
      <c r="V870" s="350" t="str">
        <f>+VLOOKUP(A870,bd_lista!$A$3:$E$590,5,FALSE)</f>
        <v>Gobiernos Autonomos Municipales</v>
      </c>
      <c r="W870" s="454" t="str">
        <f>+V870</f>
        <v>Gobiernos Autonomos Municipales</v>
      </c>
      <c r="X870" s="245">
        <f>+VLOOKUP(A870,[2]Sheet1!$A$13:$D$744,4,FALSE)</f>
        <v>0</v>
      </c>
      <c r="Y870" s="245" t="e">
        <f>+VLOOKUP(X870,bd_lista!$A$3:$C$590,3,FALSE)</f>
        <v>#N/A</v>
      </c>
      <c r="Z870" s="306">
        <f>+X870</f>
        <v>0</v>
      </c>
      <c r="AA870" s="307" t="e">
        <f>+Y870</f>
        <v>#N/A</v>
      </c>
    </row>
    <row r="871" spans="1:27" customFormat="1" ht="15" hidden="1" customHeight="1">
      <c r="A871" s="32">
        <v>1608</v>
      </c>
      <c r="B871" s="453"/>
      <c r="C871" s="250" t="str">
        <f>+VLOOKUP(A871,bd_lista!$A$3:$C$590,3,FALSE)</f>
        <v>Gobierno Autónomo Municipal de Yunchara</v>
      </c>
      <c r="D871" s="457"/>
      <c r="E871" s="247" t="s">
        <v>1312</v>
      </c>
      <c r="F871" s="248">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8">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8">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8">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8">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8">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8">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8">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8">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8">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8">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8">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8">
        <f ca="1">+SUM(F871:Q871)</f>
        <v>0</v>
      </c>
      <c r="S871" s="265">
        <f ca="1">+R870+R871</f>
        <v>0</v>
      </c>
      <c r="T871" s="248">
        <f ca="1">+S871</f>
        <v>0</v>
      </c>
      <c r="U871" s="247">
        <f>+IF(E871="Débitos",1,2)</f>
        <v>2</v>
      </c>
      <c r="V871" s="350" t="str">
        <f>+VLOOKUP(A871,bd_lista!$A$3:$E$590,5,FALSE)</f>
        <v>Gobiernos Autonomos Municipales</v>
      </c>
      <c r="W871" s="455"/>
      <c r="X871" s="245">
        <f>+VLOOKUP(A871,[2]Sheet1!$A$13:$D$744,4,FALSE)</f>
        <v>0</v>
      </c>
      <c r="Y871" s="245" t="e">
        <f>+VLOOKUP(X871,bd_lista!$A$3:$C$590,3,FALSE)</f>
        <v>#N/A</v>
      </c>
      <c r="Z871" s="304"/>
      <c r="AA871" s="305"/>
    </row>
    <row r="872" spans="1:27" customFormat="1" ht="15" hidden="1" customHeight="1">
      <c r="A872" s="32">
        <v>1609</v>
      </c>
      <c r="B872" s="452">
        <f>+A872</f>
        <v>1609</v>
      </c>
      <c r="C872" s="250" t="str">
        <f>+VLOOKUP(A872,bd_lista!$A$3:$C$590,3,FALSE)</f>
        <v>Gobierno Autónomo Municipal de San Lorenzo</v>
      </c>
      <c r="D872" s="456" t="str">
        <f>+C872</f>
        <v>Gobierno Autónomo Municipal de San Lorenzo</v>
      </c>
      <c r="E872" s="245" t="s">
        <v>1311</v>
      </c>
      <c r="F872" s="246">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6">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6">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6">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6">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6">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6">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6">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6">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6">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6">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6">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6">
        <f ca="1">+SUM(F872:Q872)</f>
        <v>0</v>
      </c>
      <c r="S872" s="253"/>
      <c r="T872" s="246">
        <f ca="1">+T873</f>
        <v>0</v>
      </c>
      <c r="U872" s="245">
        <f>+IF(E872="Débitos",1,2)</f>
        <v>1</v>
      </c>
      <c r="V872" s="350" t="str">
        <f>+VLOOKUP(A872,bd_lista!$A$3:$E$590,5,FALSE)</f>
        <v>Gobiernos Autonomos Municipales</v>
      </c>
      <c r="W872" s="454" t="str">
        <f>+V872</f>
        <v>Gobiernos Autonomos Municipales</v>
      </c>
      <c r="X872" s="245">
        <f>+VLOOKUP(A872,[2]Sheet1!$A$13:$D$744,4,FALSE)</f>
        <v>0</v>
      </c>
      <c r="Y872" s="245" t="e">
        <f>+VLOOKUP(X872,bd_lista!$A$3:$C$590,3,FALSE)</f>
        <v>#N/A</v>
      </c>
      <c r="Z872" s="306">
        <f>+X872</f>
        <v>0</v>
      </c>
      <c r="AA872" s="307" t="e">
        <f>+Y872</f>
        <v>#N/A</v>
      </c>
    </row>
    <row r="873" spans="1:27" customFormat="1" ht="15" hidden="1" customHeight="1">
      <c r="A873" s="32">
        <v>1609</v>
      </c>
      <c r="B873" s="453"/>
      <c r="C873" s="250" t="str">
        <f>+VLOOKUP(A873,bd_lista!$A$3:$C$590,3,FALSE)</f>
        <v>Gobierno Autónomo Municipal de San Lorenzo</v>
      </c>
      <c r="D873" s="457"/>
      <c r="E873" s="247" t="s">
        <v>1312</v>
      </c>
      <c r="F873" s="248">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8">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8">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8">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8">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8">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8">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8">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8">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8">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8">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8">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8">
        <f ca="1">+SUM(F873:Q873)</f>
        <v>0</v>
      </c>
      <c r="S873" s="265">
        <f ca="1">+R872+R873</f>
        <v>0</v>
      </c>
      <c r="T873" s="248">
        <f ca="1">+S873</f>
        <v>0</v>
      </c>
      <c r="U873" s="247">
        <f>+IF(E873="Débitos",1,2)</f>
        <v>2</v>
      </c>
      <c r="V873" s="350" t="str">
        <f>+VLOOKUP(A873,bd_lista!$A$3:$E$590,5,FALSE)</f>
        <v>Gobiernos Autonomos Municipales</v>
      </c>
      <c r="W873" s="455"/>
      <c r="X873" s="245">
        <f>+VLOOKUP(A873,[2]Sheet1!$A$13:$D$744,4,FALSE)</f>
        <v>0</v>
      </c>
      <c r="Y873" s="245" t="e">
        <f>+VLOOKUP(X873,bd_lista!$A$3:$C$590,3,FALSE)</f>
        <v>#N/A</v>
      </c>
      <c r="Z873" s="304"/>
      <c r="AA873" s="305"/>
    </row>
    <row r="874" spans="1:27" customFormat="1" ht="15" hidden="1" customHeight="1">
      <c r="A874" s="32">
        <v>1610</v>
      </c>
      <c r="B874" s="452">
        <f>+A874</f>
        <v>1610</v>
      </c>
      <c r="C874" s="250" t="str">
        <f>+VLOOKUP(A874,bd_lista!$A$3:$C$590,3,FALSE)</f>
        <v>Gobierno Autónomo Municipal de El Puente</v>
      </c>
      <c r="D874" s="456" t="str">
        <f>+C874</f>
        <v>Gobierno Autónomo Municipal de El Puente</v>
      </c>
      <c r="E874" s="245" t="s">
        <v>1311</v>
      </c>
      <c r="F874" s="246">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6">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6">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6">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6">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6">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6">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6">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6">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6">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6">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6">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6">
        <f ca="1">+SUM(F874:Q874)</f>
        <v>0</v>
      </c>
      <c r="S874" s="253"/>
      <c r="T874" s="246">
        <f ca="1">+T875</f>
        <v>0</v>
      </c>
      <c r="U874" s="245">
        <f>+IF(E874="Débitos",1,2)</f>
        <v>1</v>
      </c>
      <c r="V874" s="350" t="str">
        <f>+VLOOKUP(A874,bd_lista!$A$3:$E$590,5,FALSE)</f>
        <v>Gobiernos Autonomos Municipales</v>
      </c>
      <c r="W874" s="454" t="str">
        <f>+V874</f>
        <v>Gobiernos Autonomos Municipales</v>
      </c>
      <c r="X874" s="245">
        <f>+VLOOKUP(A874,[2]Sheet1!$A$13:$D$744,4,FALSE)</f>
        <v>0</v>
      </c>
      <c r="Y874" s="245" t="e">
        <f>+VLOOKUP(X874,bd_lista!$A$3:$C$590,3,FALSE)</f>
        <v>#N/A</v>
      </c>
      <c r="Z874" s="306">
        <f>+X874</f>
        <v>0</v>
      </c>
      <c r="AA874" s="307" t="e">
        <f>+Y874</f>
        <v>#N/A</v>
      </c>
    </row>
    <row r="875" spans="1:27" customFormat="1" ht="15" hidden="1" customHeight="1">
      <c r="A875" s="32">
        <v>1610</v>
      </c>
      <c r="B875" s="453"/>
      <c r="C875" s="250" t="str">
        <f>+VLOOKUP(A875,bd_lista!$A$3:$C$590,3,FALSE)</f>
        <v>Gobierno Autónomo Municipal de El Puente</v>
      </c>
      <c r="D875" s="457"/>
      <c r="E875" s="247" t="s">
        <v>1312</v>
      </c>
      <c r="F875" s="248">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8">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8">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8">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8">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8">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8">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8">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8">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8">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8">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8">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8">
        <f ca="1">+SUM(F875:Q875)</f>
        <v>0</v>
      </c>
      <c r="S875" s="265">
        <f ca="1">+R874+R875</f>
        <v>0</v>
      </c>
      <c r="T875" s="248">
        <f ca="1">+S875</f>
        <v>0</v>
      </c>
      <c r="U875" s="247">
        <f>+IF(E875="Débitos",1,2)</f>
        <v>2</v>
      </c>
      <c r="V875" s="350" t="str">
        <f>+VLOOKUP(A875,bd_lista!$A$3:$E$590,5,FALSE)</f>
        <v>Gobiernos Autonomos Municipales</v>
      </c>
      <c r="W875" s="455"/>
      <c r="X875" s="245">
        <f>+VLOOKUP(A875,[2]Sheet1!$A$13:$D$744,4,FALSE)</f>
        <v>0</v>
      </c>
      <c r="Y875" s="245" t="e">
        <f>+VLOOKUP(X875,bd_lista!$A$3:$C$590,3,FALSE)</f>
        <v>#N/A</v>
      </c>
      <c r="Z875" s="304"/>
      <c r="AA875" s="305"/>
    </row>
    <row r="876" spans="1:27" customFormat="1" ht="15" hidden="1" customHeight="1">
      <c r="A876" s="32">
        <v>1611</v>
      </c>
      <c r="B876" s="452">
        <f>+A876</f>
        <v>1611</v>
      </c>
      <c r="C876" s="250" t="str">
        <f>+VLOOKUP(A876,bd_lista!$A$3:$C$590,3,FALSE)</f>
        <v>Gobierno Autónomo Municipal de Entre Ríos</v>
      </c>
      <c r="D876" s="456" t="str">
        <f>+C876</f>
        <v>Gobierno Autónomo Municipal de Entre Ríos</v>
      </c>
      <c r="E876" s="245" t="s">
        <v>1311</v>
      </c>
      <c r="F876" s="246">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6">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6">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6">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6">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6">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6">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6">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6">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6">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6">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6">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6">
        <f ca="1">+SUM(F876:Q876)</f>
        <v>0</v>
      </c>
      <c r="S876" s="253"/>
      <c r="T876" s="246">
        <f ca="1">+T877</f>
        <v>0</v>
      </c>
      <c r="U876" s="245">
        <f>+IF(E876="Débitos",1,2)</f>
        <v>1</v>
      </c>
      <c r="V876" s="350" t="str">
        <f>+VLOOKUP(A876,bd_lista!$A$3:$E$590,5,FALSE)</f>
        <v>Gobiernos Autonomos Municipales</v>
      </c>
      <c r="W876" s="454" t="str">
        <f>+V876</f>
        <v>Gobiernos Autonomos Municipales</v>
      </c>
      <c r="X876" s="245">
        <f>+VLOOKUP(A876,[2]Sheet1!$A$13:$D$744,4,FALSE)</f>
        <v>0</v>
      </c>
      <c r="Y876" s="245" t="e">
        <f>+VLOOKUP(X876,bd_lista!$A$3:$C$590,3,FALSE)</f>
        <v>#N/A</v>
      </c>
      <c r="Z876" s="306">
        <f>+X876</f>
        <v>0</v>
      </c>
      <c r="AA876" s="307" t="e">
        <f>+Y876</f>
        <v>#N/A</v>
      </c>
    </row>
    <row r="877" spans="1:27" customFormat="1" ht="15" hidden="1" customHeight="1">
      <c r="A877" s="32">
        <v>1611</v>
      </c>
      <c r="B877" s="453"/>
      <c r="C877" s="250" t="str">
        <f>+VLOOKUP(A877,bd_lista!$A$3:$C$590,3,FALSE)</f>
        <v>Gobierno Autónomo Municipal de Entre Ríos</v>
      </c>
      <c r="D877" s="457"/>
      <c r="E877" s="247" t="s">
        <v>1312</v>
      </c>
      <c r="F877" s="248">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8">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8">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8">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8">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8">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8">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8">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8">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8">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8">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8">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8">
        <f ca="1">+SUM(F877:Q877)</f>
        <v>0</v>
      </c>
      <c r="S877" s="265">
        <f ca="1">+R876+R877</f>
        <v>0</v>
      </c>
      <c r="T877" s="248">
        <f ca="1">+S877</f>
        <v>0</v>
      </c>
      <c r="U877" s="247">
        <f>+IF(E877="Débitos",1,2)</f>
        <v>2</v>
      </c>
      <c r="V877" s="350" t="str">
        <f>+VLOOKUP(A877,bd_lista!$A$3:$E$590,5,FALSE)</f>
        <v>Gobiernos Autonomos Municipales</v>
      </c>
      <c r="W877" s="455"/>
      <c r="X877" s="245">
        <f>+VLOOKUP(A877,[2]Sheet1!$A$13:$D$744,4,FALSE)</f>
        <v>0</v>
      </c>
      <c r="Y877" s="245" t="e">
        <f>+VLOOKUP(X877,bd_lista!$A$3:$C$590,3,FALSE)</f>
        <v>#N/A</v>
      </c>
      <c r="Z877" s="304"/>
      <c r="AA877" s="305"/>
    </row>
    <row r="878" spans="1:27" customFormat="1" ht="15" hidden="1" customHeight="1">
      <c r="A878" s="32">
        <v>1701</v>
      </c>
      <c r="B878" s="452">
        <f>+A878</f>
        <v>1701</v>
      </c>
      <c r="C878" s="250" t="str">
        <f>+VLOOKUP(A878,bd_lista!$A$3:$C$590,3,FALSE)</f>
        <v>Gobierno Autónomo Municipal de Santa Cruz de La Sierra</v>
      </c>
      <c r="D878" s="456" t="str">
        <f>+C878</f>
        <v>Gobierno Autónomo Municipal de Santa Cruz de La Sierra</v>
      </c>
      <c r="E878" s="245" t="s">
        <v>1311</v>
      </c>
      <c r="F878" s="246">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6">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6">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6">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6">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6">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6">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6">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6">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6">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6">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6">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6">
        <f ca="1">+SUM(F878:Q878)</f>
        <v>0</v>
      </c>
      <c r="S878" s="253"/>
      <c r="T878" s="246">
        <f ca="1">+T879</f>
        <v>0</v>
      </c>
      <c r="U878" s="245">
        <f>+IF(E878="Débitos",1,2)</f>
        <v>1</v>
      </c>
      <c r="V878" s="350" t="str">
        <f>+VLOOKUP(A878,bd_lista!$A$3:$E$590,5,FALSE)</f>
        <v>Gobiernos Autonomos Municipales</v>
      </c>
      <c r="W878" s="454" t="str">
        <f>+V878</f>
        <v>Gobiernos Autonomos Municipales</v>
      </c>
      <c r="X878" s="245">
        <f>+VLOOKUP(A878,[2]Sheet1!$A$13:$D$744,4,FALSE)</f>
        <v>0</v>
      </c>
      <c r="Y878" s="245" t="e">
        <f>+VLOOKUP(X878,bd_lista!$A$3:$C$590,3,FALSE)</f>
        <v>#N/A</v>
      </c>
      <c r="Z878" s="306">
        <f>+X878</f>
        <v>0</v>
      </c>
      <c r="AA878" s="307" t="e">
        <f>+Y878</f>
        <v>#N/A</v>
      </c>
    </row>
    <row r="879" spans="1:27" customFormat="1" ht="15" hidden="1" customHeight="1">
      <c r="A879" s="32">
        <v>1701</v>
      </c>
      <c r="B879" s="453"/>
      <c r="C879" s="250" t="str">
        <f>+VLOOKUP(A879,bd_lista!$A$3:$C$590,3,FALSE)</f>
        <v>Gobierno Autónomo Municipal de Santa Cruz de La Sierra</v>
      </c>
      <c r="D879" s="457"/>
      <c r="E879" s="247" t="s">
        <v>1312</v>
      </c>
      <c r="F879" s="248">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8">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8">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8">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8">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8">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8">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8">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8">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8">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8">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8">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8">
        <f ca="1">+SUM(F879:Q879)</f>
        <v>0</v>
      </c>
      <c r="S879" s="265">
        <f ca="1">+R878+R879</f>
        <v>0</v>
      </c>
      <c r="T879" s="248">
        <f ca="1">+S879</f>
        <v>0</v>
      </c>
      <c r="U879" s="247">
        <f>+IF(E879="Débitos",1,2)</f>
        <v>2</v>
      </c>
      <c r="V879" s="350" t="str">
        <f>+VLOOKUP(A879,bd_lista!$A$3:$E$590,5,FALSE)</f>
        <v>Gobiernos Autonomos Municipales</v>
      </c>
      <c r="W879" s="455"/>
      <c r="X879" s="245">
        <f>+VLOOKUP(A879,[2]Sheet1!$A$13:$D$744,4,FALSE)</f>
        <v>0</v>
      </c>
      <c r="Y879" s="245" t="e">
        <f>+VLOOKUP(X879,bd_lista!$A$3:$C$590,3,FALSE)</f>
        <v>#N/A</v>
      </c>
      <c r="Z879" s="304"/>
      <c r="AA879" s="305"/>
    </row>
    <row r="880" spans="1:27" customFormat="1" ht="15" hidden="1" customHeight="1">
      <c r="A880" s="32">
        <v>1702</v>
      </c>
      <c r="B880" s="452">
        <f>+A880</f>
        <v>1702</v>
      </c>
      <c r="C880" s="250" t="str">
        <f>+VLOOKUP(A880,bd_lista!$A$3:$C$590,3,FALSE)</f>
        <v>Gobierno Autónomo Municipal de Cotoca</v>
      </c>
      <c r="D880" s="456" t="str">
        <f>+C880</f>
        <v>Gobierno Autónomo Municipal de Cotoca</v>
      </c>
      <c r="E880" s="245" t="s">
        <v>1311</v>
      </c>
      <c r="F880" s="246">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6">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6">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6">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6">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6">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6">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6">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6">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6">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6">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6">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6">
        <f ca="1">+SUM(F880:Q880)</f>
        <v>0</v>
      </c>
      <c r="S880" s="253"/>
      <c r="T880" s="246">
        <f ca="1">+T881</f>
        <v>0</v>
      </c>
      <c r="U880" s="245">
        <f>+IF(E880="Débitos",1,2)</f>
        <v>1</v>
      </c>
      <c r="V880" s="350" t="str">
        <f>+VLOOKUP(A880,bd_lista!$A$3:$E$590,5,FALSE)</f>
        <v>Gobiernos Autonomos Municipales</v>
      </c>
      <c r="W880" s="454" t="str">
        <f>+V880</f>
        <v>Gobiernos Autonomos Municipales</v>
      </c>
      <c r="X880" s="245">
        <f>+VLOOKUP(A880,[2]Sheet1!$A$13:$D$744,4,FALSE)</f>
        <v>0</v>
      </c>
      <c r="Y880" s="245" t="e">
        <f>+VLOOKUP(X880,bd_lista!$A$3:$C$590,3,FALSE)</f>
        <v>#N/A</v>
      </c>
      <c r="Z880" s="306">
        <f>+X880</f>
        <v>0</v>
      </c>
      <c r="AA880" s="307" t="e">
        <f>+Y880</f>
        <v>#N/A</v>
      </c>
    </row>
    <row r="881" spans="1:27" customFormat="1" ht="15" hidden="1" customHeight="1">
      <c r="A881" s="32">
        <v>1702</v>
      </c>
      <c r="B881" s="453"/>
      <c r="C881" s="250" t="str">
        <f>+VLOOKUP(A881,bd_lista!$A$3:$C$590,3,FALSE)</f>
        <v>Gobierno Autónomo Municipal de Cotoca</v>
      </c>
      <c r="D881" s="457"/>
      <c r="E881" s="247" t="s">
        <v>1312</v>
      </c>
      <c r="F881" s="248">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8">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8">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8">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8">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8">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8">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8">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8">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8">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8">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8">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8">
        <f ca="1">+SUM(F881:Q881)</f>
        <v>0</v>
      </c>
      <c r="S881" s="265">
        <f ca="1">+R880+R881</f>
        <v>0</v>
      </c>
      <c r="T881" s="248">
        <f ca="1">+S881</f>
        <v>0</v>
      </c>
      <c r="U881" s="247">
        <f>+IF(E881="Débitos",1,2)</f>
        <v>2</v>
      </c>
      <c r="V881" s="350" t="str">
        <f>+VLOOKUP(A881,bd_lista!$A$3:$E$590,5,FALSE)</f>
        <v>Gobiernos Autonomos Municipales</v>
      </c>
      <c r="W881" s="455"/>
      <c r="X881" s="245">
        <f>+VLOOKUP(A881,[2]Sheet1!$A$13:$D$744,4,FALSE)</f>
        <v>0</v>
      </c>
      <c r="Y881" s="245" t="e">
        <f>+VLOOKUP(X881,bd_lista!$A$3:$C$590,3,FALSE)</f>
        <v>#N/A</v>
      </c>
      <c r="Z881" s="304"/>
      <c r="AA881" s="305"/>
    </row>
    <row r="882" spans="1:27" customFormat="1" ht="15" hidden="1" customHeight="1">
      <c r="A882" s="32">
        <v>1703</v>
      </c>
      <c r="B882" s="452">
        <f>+A882</f>
        <v>1703</v>
      </c>
      <c r="C882" s="250" t="str">
        <f>+VLOOKUP(A882,bd_lista!$A$3:$C$590,3,FALSE)</f>
        <v>Gobierno Autónomo Municipal de Porongo (Ayacucho)</v>
      </c>
      <c r="D882" s="456" t="str">
        <f>+C882</f>
        <v>Gobierno Autónomo Municipal de Porongo (Ayacucho)</v>
      </c>
      <c r="E882" s="245" t="s">
        <v>1311</v>
      </c>
      <c r="F882" s="246">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6">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6">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6">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6">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6">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6">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6">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6">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6">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6">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6">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6">
        <f ca="1">+SUM(F882:Q882)</f>
        <v>0</v>
      </c>
      <c r="S882" s="253"/>
      <c r="T882" s="246">
        <f ca="1">+T883</f>
        <v>0</v>
      </c>
      <c r="U882" s="245">
        <f>+IF(E882="Débitos",1,2)</f>
        <v>1</v>
      </c>
      <c r="V882" s="350" t="str">
        <f>+VLOOKUP(A882,bd_lista!$A$3:$E$590,5,FALSE)</f>
        <v>Gobiernos Autonomos Municipales</v>
      </c>
      <c r="W882" s="454" t="str">
        <f>+V882</f>
        <v>Gobiernos Autonomos Municipales</v>
      </c>
      <c r="X882" s="245">
        <f>+VLOOKUP(A882,[2]Sheet1!$A$13:$D$744,4,FALSE)</f>
        <v>0</v>
      </c>
      <c r="Y882" s="245" t="e">
        <f>+VLOOKUP(X882,bd_lista!$A$3:$C$590,3,FALSE)</f>
        <v>#N/A</v>
      </c>
      <c r="Z882" s="306">
        <f>+X882</f>
        <v>0</v>
      </c>
      <c r="AA882" s="307" t="e">
        <f>+Y882</f>
        <v>#N/A</v>
      </c>
    </row>
    <row r="883" spans="1:27" customFormat="1" ht="15" hidden="1" customHeight="1">
      <c r="A883" s="32">
        <v>1703</v>
      </c>
      <c r="B883" s="453"/>
      <c r="C883" s="250" t="str">
        <f>+VLOOKUP(A883,bd_lista!$A$3:$C$590,3,FALSE)</f>
        <v>Gobierno Autónomo Municipal de Porongo (Ayacucho)</v>
      </c>
      <c r="D883" s="457"/>
      <c r="E883" s="247" t="s">
        <v>1312</v>
      </c>
      <c r="F883" s="248">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8">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8">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8">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8">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8">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8">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8">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8">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8">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8">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8">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8">
        <f ca="1">+SUM(F883:Q883)</f>
        <v>0</v>
      </c>
      <c r="S883" s="265">
        <f ca="1">+R882+R883</f>
        <v>0</v>
      </c>
      <c r="T883" s="248">
        <f ca="1">+S883</f>
        <v>0</v>
      </c>
      <c r="U883" s="247">
        <f>+IF(E883="Débitos",1,2)</f>
        <v>2</v>
      </c>
      <c r="V883" s="350" t="str">
        <f>+VLOOKUP(A883,bd_lista!$A$3:$E$590,5,FALSE)</f>
        <v>Gobiernos Autonomos Municipales</v>
      </c>
      <c r="W883" s="455"/>
      <c r="X883" s="245">
        <f>+VLOOKUP(A883,[2]Sheet1!$A$13:$D$744,4,FALSE)</f>
        <v>0</v>
      </c>
      <c r="Y883" s="245" t="e">
        <f>+VLOOKUP(X883,bd_lista!$A$3:$C$590,3,FALSE)</f>
        <v>#N/A</v>
      </c>
      <c r="Z883" s="304"/>
      <c r="AA883" s="305"/>
    </row>
    <row r="884" spans="1:27" customFormat="1" ht="15" hidden="1" customHeight="1">
      <c r="A884" s="32">
        <v>1704</v>
      </c>
      <c r="B884" s="452">
        <f>+A884</f>
        <v>1704</v>
      </c>
      <c r="C884" s="250" t="str">
        <f>+VLOOKUP(A884,bd_lista!$A$3:$C$590,3,FALSE)</f>
        <v>Gobierno Autónomo Municipal de La Guardia</v>
      </c>
      <c r="D884" s="456" t="str">
        <f>+C884</f>
        <v>Gobierno Autónomo Municipal de La Guardia</v>
      </c>
      <c r="E884" s="245" t="s">
        <v>1311</v>
      </c>
      <c r="F884" s="246">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6">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6">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6">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6">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6">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6">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6">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6">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6">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6">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6">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6">
        <f ca="1">+SUM(F884:Q884)</f>
        <v>0</v>
      </c>
      <c r="S884" s="253"/>
      <c r="T884" s="246">
        <f ca="1">+T885</f>
        <v>0</v>
      </c>
      <c r="U884" s="245">
        <f>+IF(E884="Débitos",1,2)</f>
        <v>1</v>
      </c>
      <c r="V884" s="350" t="str">
        <f>+VLOOKUP(A884,bd_lista!$A$3:$E$590,5,FALSE)</f>
        <v>Gobiernos Autonomos Municipales</v>
      </c>
      <c r="W884" s="454" t="str">
        <f>+V884</f>
        <v>Gobiernos Autonomos Municipales</v>
      </c>
      <c r="X884" s="245">
        <f>+VLOOKUP(A884,[2]Sheet1!$A$13:$D$744,4,FALSE)</f>
        <v>0</v>
      </c>
      <c r="Y884" s="245" t="e">
        <f>+VLOOKUP(X884,bd_lista!$A$3:$C$590,3,FALSE)</f>
        <v>#N/A</v>
      </c>
      <c r="Z884" s="306">
        <f>+X884</f>
        <v>0</v>
      </c>
      <c r="AA884" s="307" t="e">
        <f>+Y884</f>
        <v>#N/A</v>
      </c>
    </row>
    <row r="885" spans="1:27" customFormat="1" ht="27" hidden="1" customHeight="1">
      <c r="A885" s="32">
        <v>1704</v>
      </c>
      <c r="B885" s="453"/>
      <c r="C885" s="250" t="str">
        <f>+VLOOKUP(A885,bd_lista!$A$3:$C$590,3,FALSE)</f>
        <v>Gobierno Autónomo Municipal de La Guardia</v>
      </c>
      <c r="D885" s="457"/>
      <c r="E885" s="247" t="s">
        <v>1312</v>
      </c>
      <c r="F885" s="248">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8">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8">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8">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8">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8">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8">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8">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8">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8">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8">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8">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8">
        <f ca="1">+SUM(F885:Q885)</f>
        <v>0</v>
      </c>
      <c r="S885" s="265">
        <f ca="1">+R884+R885</f>
        <v>0</v>
      </c>
      <c r="T885" s="248">
        <f ca="1">+S885</f>
        <v>0</v>
      </c>
      <c r="U885" s="247">
        <f>+IF(E885="Débitos",1,2)</f>
        <v>2</v>
      </c>
      <c r="V885" s="350" t="str">
        <f>+VLOOKUP(A885,bd_lista!$A$3:$E$590,5,FALSE)</f>
        <v>Gobiernos Autonomos Municipales</v>
      </c>
      <c r="W885" s="455"/>
      <c r="X885" s="245">
        <f>+VLOOKUP(A885,[2]Sheet1!$A$13:$D$744,4,FALSE)</f>
        <v>0</v>
      </c>
      <c r="Y885" s="245" t="e">
        <f>+VLOOKUP(X885,bd_lista!$A$3:$C$590,3,FALSE)</f>
        <v>#N/A</v>
      </c>
      <c r="Z885" s="304"/>
      <c r="AA885" s="305"/>
    </row>
    <row r="886" spans="1:27" customFormat="1" ht="15" hidden="1" customHeight="1">
      <c r="A886" s="32">
        <v>1705</v>
      </c>
      <c r="B886" s="452">
        <f>+A886</f>
        <v>1705</v>
      </c>
      <c r="C886" s="250" t="str">
        <f>+VLOOKUP(A886,bd_lista!$A$3:$C$590,3,FALSE)</f>
        <v>Gobierno Autónomo Municipal de El Torno</v>
      </c>
      <c r="D886" s="456" t="str">
        <f>+C886</f>
        <v>Gobierno Autónomo Municipal de El Torno</v>
      </c>
      <c r="E886" s="245" t="s">
        <v>1311</v>
      </c>
      <c r="F886" s="246">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6">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6">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6">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6">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6">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6">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6">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6">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6">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6">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6">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6">
        <f ca="1">+SUM(F886:Q886)</f>
        <v>0</v>
      </c>
      <c r="S886" s="253"/>
      <c r="T886" s="246">
        <f ca="1">+T887</f>
        <v>0</v>
      </c>
      <c r="U886" s="245">
        <f>+IF(E886="Débitos",1,2)</f>
        <v>1</v>
      </c>
      <c r="V886" s="350" t="str">
        <f>+VLOOKUP(A886,bd_lista!$A$3:$E$590,5,FALSE)</f>
        <v>Gobiernos Autonomos Municipales</v>
      </c>
      <c r="W886" s="454" t="str">
        <f>+V886</f>
        <v>Gobiernos Autonomos Municipales</v>
      </c>
      <c r="X886" s="245">
        <f>+VLOOKUP(A886,[2]Sheet1!$A$13:$D$744,4,FALSE)</f>
        <v>0</v>
      </c>
      <c r="Y886" s="245" t="e">
        <f>+VLOOKUP(X886,bd_lista!$A$3:$C$590,3,FALSE)</f>
        <v>#N/A</v>
      </c>
      <c r="Z886" s="306">
        <f>+X886</f>
        <v>0</v>
      </c>
      <c r="AA886" s="307" t="e">
        <f>+Y886</f>
        <v>#N/A</v>
      </c>
    </row>
    <row r="887" spans="1:27" customFormat="1" ht="15" hidden="1" customHeight="1">
      <c r="A887" s="32">
        <v>1705</v>
      </c>
      <c r="B887" s="453"/>
      <c r="C887" s="250" t="str">
        <f>+VLOOKUP(A887,bd_lista!$A$3:$C$590,3,FALSE)</f>
        <v>Gobierno Autónomo Municipal de El Torno</v>
      </c>
      <c r="D887" s="457"/>
      <c r="E887" s="247" t="s">
        <v>1312</v>
      </c>
      <c r="F887" s="248">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8">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8">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8">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8">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8">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8">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8">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8">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8">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8">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8">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8">
        <f ca="1">+SUM(F887:Q887)</f>
        <v>0</v>
      </c>
      <c r="S887" s="265">
        <f ca="1">+R886+R887</f>
        <v>0</v>
      </c>
      <c r="T887" s="248">
        <f ca="1">+S887</f>
        <v>0</v>
      </c>
      <c r="U887" s="247">
        <f>+IF(E887="Débitos",1,2)</f>
        <v>2</v>
      </c>
      <c r="V887" s="350" t="str">
        <f>+VLOOKUP(A887,bd_lista!$A$3:$E$590,5,FALSE)</f>
        <v>Gobiernos Autonomos Municipales</v>
      </c>
      <c r="W887" s="455"/>
      <c r="X887" s="245">
        <f>+VLOOKUP(A887,[2]Sheet1!$A$13:$D$744,4,FALSE)</f>
        <v>0</v>
      </c>
      <c r="Y887" s="245" t="e">
        <f>+VLOOKUP(X887,bd_lista!$A$3:$C$590,3,FALSE)</f>
        <v>#N/A</v>
      </c>
      <c r="Z887" s="304"/>
      <c r="AA887" s="305"/>
    </row>
    <row r="888" spans="1:27" customFormat="1" ht="15" hidden="1" customHeight="1">
      <c r="A888" s="32">
        <v>1706</v>
      </c>
      <c r="B888" s="452">
        <f>+A888</f>
        <v>1706</v>
      </c>
      <c r="C888" s="250" t="str">
        <f>+VLOOKUP(A888,bd_lista!$A$3:$C$590,3,FALSE)</f>
        <v>Gobierno Autónomo Municipal de Warnes</v>
      </c>
      <c r="D888" s="456" t="str">
        <f>+C888</f>
        <v>Gobierno Autónomo Municipal de Warnes</v>
      </c>
      <c r="E888" s="245" t="s">
        <v>1311</v>
      </c>
      <c r="F888" s="246">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6">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6">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6">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6">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6">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6">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6">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6">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6">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6">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6">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6">
        <f ca="1">+SUM(F888:Q888)</f>
        <v>0</v>
      </c>
      <c r="S888" s="253"/>
      <c r="T888" s="246">
        <f ca="1">+T889</f>
        <v>0</v>
      </c>
      <c r="U888" s="245">
        <f>+IF(E888="Débitos",1,2)</f>
        <v>1</v>
      </c>
      <c r="V888" s="350" t="str">
        <f>+VLOOKUP(A888,bd_lista!$A$3:$E$590,5,FALSE)</f>
        <v>Gobiernos Autonomos Municipales</v>
      </c>
      <c r="W888" s="454" t="str">
        <f>+V888</f>
        <v>Gobiernos Autonomos Municipales</v>
      </c>
      <c r="X888" s="245">
        <f>+VLOOKUP(A888,[2]Sheet1!$A$13:$D$744,4,FALSE)</f>
        <v>0</v>
      </c>
      <c r="Y888" s="245" t="e">
        <f>+VLOOKUP(X888,bd_lista!$A$3:$C$590,3,FALSE)</f>
        <v>#N/A</v>
      </c>
      <c r="Z888" s="306">
        <f>+X888</f>
        <v>0</v>
      </c>
      <c r="AA888" s="307" t="e">
        <f>+Y888</f>
        <v>#N/A</v>
      </c>
    </row>
    <row r="889" spans="1:27" customFormat="1" ht="15" hidden="1" customHeight="1">
      <c r="A889" s="32">
        <v>1706</v>
      </c>
      <c r="B889" s="453"/>
      <c r="C889" s="250" t="str">
        <f>+VLOOKUP(A889,bd_lista!$A$3:$C$590,3,FALSE)</f>
        <v>Gobierno Autónomo Municipal de Warnes</v>
      </c>
      <c r="D889" s="457"/>
      <c r="E889" s="247" t="s">
        <v>1312</v>
      </c>
      <c r="F889" s="248">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8">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8">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8">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8">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8">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8">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8">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8">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8">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8">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8">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8">
        <f ca="1">+SUM(F889:Q889)</f>
        <v>0</v>
      </c>
      <c r="S889" s="265">
        <f ca="1">+R888+R889</f>
        <v>0</v>
      </c>
      <c r="T889" s="248">
        <f ca="1">+S889</f>
        <v>0</v>
      </c>
      <c r="U889" s="247">
        <f>+IF(E889="Débitos",1,2)</f>
        <v>2</v>
      </c>
      <c r="V889" s="350" t="str">
        <f>+VLOOKUP(A889,bd_lista!$A$3:$E$590,5,FALSE)</f>
        <v>Gobiernos Autonomos Municipales</v>
      </c>
      <c r="W889" s="455"/>
      <c r="X889" s="245">
        <f>+VLOOKUP(A889,[2]Sheet1!$A$13:$D$744,4,FALSE)</f>
        <v>0</v>
      </c>
      <c r="Y889" s="245" t="e">
        <f>+VLOOKUP(X889,bd_lista!$A$3:$C$590,3,FALSE)</f>
        <v>#N/A</v>
      </c>
      <c r="Z889" s="304"/>
      <c r="AA889" s="305"/>
    </row>
    <row r="890" spans="1:27" customFormat="1" ht="15" hidden="1" customHeight="1">
      <c r="A890" s="32">
        <v>1707</v>
      </c>
      <c r="B890" s="452">
        <f>+A890</f>
        <v>1707</v>
      </c>
      <c r="C890" s="250" t="str">
        <f>+VLOOKUP(A890,bd_lista!$A$3:$C$590,3,FALSE)</f>
        <v>Gobierno Autónomo Municipal de San Ignacio (San Ignacio de Velasco)</v>
      </c>
      <c r="D890" s="456" t="str">
        <f>+C890</f>
        <v>Gobierno Autónomo Municipal de San Ignacio (San Ignacio de Velasco)</v>
      </c>
      <c r="E890" s="245" t="s">
        <v>1311</v>
      </c>
      <c r="F890" s="246">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6">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6">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6">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6">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6">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6">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6">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6">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6">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6">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6">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6">
        <f ca="1">+SUM(F890:Q890)</f>
        <v>0</v>
      </c>
      <c r="S890" s="253"/>
      <c r="T890" s="246">
        <f ca="1">+T891</f>
        <v>0</v>
      </c>
      <c r="U890" s="245">
        <f>+IF(E890="Débitos",1,2)</f>
        <v>1</v>
      </c>
      <c r="V890" s="350" t="str">
        <f>+VLOOKUP(A890,bd_lista!$A$3:$E$590,5,FALSE)</f>
        <v>Gobiernos Autonomos Municipales</v>
      </c>
      <c r="W890" s="454" t="str">
        <f>+V890</f>
        <v>Gobiernos Autonomos Municipales</v>
      </c>
      <c r="X890" s="245">
        <f>+VLOOKUP(A890,[2]Sheet1!$A$13:$D$744,4,FALSE)</f>
        <v>0</v>
      </c>
      <c r="Y890" s="245" t="e">
        <f>+VLOOKUP(X890,bd_lista!$A$3:$C$590,3,FALSE)</f>
        <v>#N/A</v>
      </c>
      <c r="Z890" s="306">
        <f>+X890</f>
        <v>0</v>
      </c>
      <c r="AA890" s="307" t="e">
        <f>+Y890</f>
        <v>#N/A</v>
      </c>
    </row>
    <row r="891" spans="1:27" customFormat="1" ht="15" hidden="1" customHeight="1">
      <c r="A891" s="32">
        <v>1707</v>
      </c>
      <c r="B891" s="453"/>
      <c r="C891" s="250" t="str">
        <f>+VLOOKUP(A891,bd_lista!$A$3:$C$590,3,FALSE)</f>
        <v>Gobierno Autónomo Municipal de San Ignacio (San Ignacio de Velasco)</v>
      </c>
      <c r="D891" s="457"/>
      <c r="E891" s="247" t="s">
        <v>1312</v>
      </c>
      <c r="F891" s="248">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8">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8">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8">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8">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8">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8">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8">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8">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8">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8">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8">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8">
        <f ca="1">+SUM(F891:Q891)</f>
        <v>0</v>
      </c>
      <c r="S891" s="265">
        <f ca="1">+R890+R891</f>
        <v>0</v>
      </c>
      <c r="T891" s="248">
        <f ca="1">+S891</f>
        <v>0</v>
      </c>
      <c r="U891" s="247">
        <f>+IF(E891="Débitos",1,2)</f>
        <v>2</v>
      </c>
      <c r="V891" s="350" t="str">
        <f>+VLOOKUP(A891,bd_lista!$A$3:$E$590,5,FALSE)</f>
        <v>Gobiernos Autonomos Municipales</v>
      </c>
      <c r="W891" s="455"/>
      <c r="X891" s="245">
        <f>+VLOOKUP(A891,[2]Sheet1!$A$13:$D$744,4,FALSE)</f>
        <v>0</v>
      </c>
      <c r="Y891" s="245" t="e">
        <f>+VLOOKUP(X891,bd_lista!$A$3:$C$590,3,FALSE)</f>
        <v>#N/A</v>
      </c>
      <c r="Z891" s="304"/>
      <c r="AA891" s="305"/>
    </row>
    <row r="892" spans="1:27" customFormat="1" ht="15" hidden="1" customHeight="1">
      <c r="A892" s="32">
        <v>1708</v>
      </c>
      <c r="B892" s="452">
        <f>+A892</f>
        <v>1708</v>
      </c>
      <c r="C892" s="250" t="str">
        <f>+VLOOKUP(A892,bd_lista!$A$3:$C$590,3,FALSE)</f>
        <v>Gobierno Autónomo Municipal de San Miguel (San Miguel de Velasco)</v>
      </c>
      <c r="D892" s="456" t="str">
        <f>+C892</f>
        <v>Gobierno Autónomo Municipal de San Miguel (San Miguel de Velasco)</v>
      </c>
      <c r="E892" s="245" t="s">
        <v>1311</v>
      </c>
      <c r="F892" s="246">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6">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6">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6">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6">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6">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6">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6">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6">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6">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6">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6">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6">
        <f ca="1">+SUM(F892:Q892)</f>
        <v>0</v>
      </c>
      <c r="S892" s="253"/>
      <c r="T892" s="246">
        <f ca="1">+T893</f>
        <v>0</v>
      </c>
      <c r="U892" s="245">
        <f>+IF(E892="Débitos",1,2)</f>
        <v>1</v>
      </c>
      <c r="V892" s="350" t="str">
        <f>+VLOOKUP(A892,bd_lista!$A$3:$E$590,5,FALSE)</f>
        <v>Gobiernos Autonomos Municipales</v>
      </c>
      <c r="W892" s="454" t="str">
        <f>+V892</f>
        <v>Gobiernos Autonomos Municipales</v>
      </c>
      <c r="X892" s="245">
        <f>+VLOOKUP(A892,[2]Sheet1!$A$13:$D$744,4,FALSE)</f>
        <v>0</v>
      </c>
      <c r="Y892" s="245" t="e">
        <f>+VLOOKUP(X892,bd_lista!$A$3:$C$590,3,FALSE)</f>
        <v>#N/A</v>
      </c>
      <c r="Z892" s="306">
        <f>+X892</f>
        <v>0</v>
      </c>
      <c r="AA892" s="307" t="e">
        <f>+Y892</f>
        <v>#N/A</v>
      </c>
    </row>
    <row r="893" spans="1:27" customFormat="1" ht="15" hidden="1" customHeight="1">
      <c r="A893" s="32">
        <v>1708</v>
      </c>
      <c r="B893" s="453"/>
      <c r="C893" s="250" t="str">
        <f>+VLOOKUP(A893,bd_lista!$A$3:$C$590,3,FALSE)</f>
        <v>Gobierno Autónomo Municipal de San Miguel (San Miguel de Velasco)</v>
      </c>
      <c r="D893" s="457"/>
      <c r="E893" s="247" t="s">
        <v>1312</v>
      </c>
      <c r="F893" s="248">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8">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8">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8">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8">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8">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8">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8">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8">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8">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8">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8">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8">
        <f ca="1">+SUM(F893:Q893)</f>
        <v>0</v>
      </c>
      <c r="S893" s="265">
        <f ca="1">+R892+R893</f>
        <v>0</v>
      </c>
      <c r="T893" s="248">
        <f ca="1">+S893</f>
        <v>0</v>
      </c>
      <c r="U893" s="247">
        <f>+IF(E893="Débitos",1,2)</f>
        <v>2</v>
      </c>
      <c r="V893" s="350" t="str">
        <f>+VLOOKUP(A893,bd_lista!$A$3:$E$590,5,FALSE)</f>
        <v>Gobiernos Autonomos Municipales</v>
      </c>
      <c r="W893" s="455"/>
      <c r="X893" s="245">
        <f>+VLOOKUP(A893,[2]Sheet1!$A$13:$D$744,4,FALSE)</f>
        <v>0</v>
      </c>
      <c r="Y893" s="245" t="e">
        <f>+VLOOKUP(X893,bd_lista!$A$3:$C$590,3,FALSE)</f>
        <v>#N/A</v>
      </c>
      <c r="Z893" s="304"/>
      <c r="AA893" s="305"/>
    </row>
    <row r="894" spans="1:27" customFormat="1" ht="15" hidden="1" customHeight="1">
      <c r="A894" s="32">
        <v>1709</v>
      </c>
      <c r="B894" s="452">
        <f>+A894</f>
        <v>1709</v>
      </c>
      <c r="C894" s="250" t="str">
        <f>+VLOOKUP(A894,bd_lista!$A$3:$C$590,3,FALSE)</f>
        <v>Gobierno Autónomo Municipal de San Rafael</v>
      </c>
      <c r="D894" s="456" t="str">
        <f>+C894</f>
        <v>Gobierno Autónomo Municipal de San Rafael</v>
      </c>
      <c r="E894" s="245" t="s">
        <v>1311</v>
      </c>
      <c r="F894" s="246">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6">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6">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6">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6">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6">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6">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6">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6">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6">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6">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6">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6">
        <f ca="1">+SUM(F894:Q894)</f>
        <v>0</v>
      </c>
      <c r="S894" s="253"/>
      <c r="T894" s="246">
        <f ca="1">+T895</f>
        <v>0</v>
      </c>
      <c r="U894" s="245">
        <f>+IF(E894="Débitos",1,2)</f>
        <v>1</v>
      </c>
      <c r="V894" s="350" t="str">
        <f>+VLOOKUP(A894,bd_lista!$A$3:$E$590,5,FALSE)</f>
        <v>Gobiernos Autonomos Municipales</v>
      </c>
      <c r="W894" s="454" t="str">
        <f>+V894</f>
        <v>Gobiernos Autonomos Municipales</v>
      </c>
      <c r="X894" s="245">
        <f>+VLOOKUP(A894,[2]Sheet1!$A$13:$D$744,4,FALSE)</f>
        <v>0</v>
      </c>
      <c r="Y894" s="245" t="e">
        <f>+VLOOKUP(X894,bd_lista!$A$3:$C$590,3,FALSE)</f>
        <v>#N/A</v>
      </c>
      <c r="Z894" s="306">
        <f>+X894</f>
        <v>0</v>
      </c>
      <c r="AA894" s="307" t="e">
        <f>+Y894</f>
        <v>#N/A</v>
      </c>
    </row>
    <row r="895" spans="1:27" customFormat="1" ht="15" hidden="1" customHeight="1">
      <c r="A895" s="32">
        <v>1709</v>
      </c>
      <c r="B895" s="453"/>
      <c r="C895" s="250" t="str">
        <f>+VLOOKUP(A895,bd_lista!$A$3:$C$590,3,FALSE)</f>
        <v>Gobierno Autónomo Municipal de San Rafael</v>
      </c>
      <c r="D895" s="457"/>
      <c r="E895" s="247" t="s">
        <v>1312</v>
      </c>
      <c r="F895" s="248">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8">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8">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8">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8">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8">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8">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8">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8">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8">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8">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8">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8">
        <f ca="1">+SUM(F895:Q895)</f>
        <v>0</v>
      </c>
      <c r="S895" s="265">
        <f ca="1">+R894+R895</f>
        <v>0</v>
      </c>
      <c r="T895" s="248">
        <f ca="1">+S895</f>
        <v>0</v>
      </c>
      <c r="U895" s="247">
        <f>+IF(E895="Débitos",1,2)</f>
        <v>2</v>
      </c>
      <c r="V895" s="350" t="str">
        <f>+VLOOKUP(A895,bd_lista!$A$3:$E$590,5,FALSE)</f>
        <v>Gobiernos Autonomos Municipales</v>
      </c>
      <c r="W895" s="455"/>
      <c r="X895" s="245">
        <f>+VLOOKUP(A895,[2]Sheet1!$A$13:$D$744,4,FALSE)</f>
        <v>0</v>
      </c>
      <c r="Y895" s="245" t="e">
        <f>+VLOOKUP(X895,bd_lista!$A$3:$C$590,3,FALSE)</f>
        <v>#N/A</v>
      </c>
      <c r="Z895" s="304"/>
      <c r="AA895" s="305"/>
    </row>
    <row r="896" spans="1:27" customFormat="1" ht="15" hidden="1" customHeight="1">
      <c r="A896" s="32">
        <v>1710</v>
      </c>
      <c r="B896" s="452">
        <f>+A896</f>
        <v>1710</v>
      </c>
      <c r="C896" s="250" t="str">
        <f>+VLOOKUP(A896,bd_lista!$A$3:$C$590,3,FALSE)</f>
        <v>Gobierno Autónomo Municipal de Buena Vista</v>
      </c>
      <c r="D896" s="456" t="str">
        <f>+C896</f>
        <v>Gobierno Autónomo Municipal de Buena Vista</v>
      </c>
      <c r="E896" s="245" t="s">
        <v>1311</v>
      </c>
      <c r="F896" s="246">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6">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6">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6">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6">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6">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6">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6">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6">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6">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6">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6">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6">
        <f ca="1">+SUM(F896:Q896)</f>
        <v>0</v>
      </c>
      <c r="S896" s="253"/>
      <c r="T896" s="246">
        <f ca="1">+T897</f>
        <v>0</v>
      </c>
      <c r="U896" s="245">
        <f>+IF(E896="Débitos",1,2)</f>
        <v>1</v>
      </c>
      <c r="V896" s="350" t="str">
        <f>+VLOOKUP(A896,bd_lista!$A$3:$E$590,5,FALSE)</f>
        <v>Gobiernos Autonomos Municipales</v>
      </c>
      <c r="W896" s="454" t="str">
        <f>+V896</f>
        <v>Gobiernos Autonomos Municipales</v>
      </c>
      <c r="X896" s="245">
        <f>+VLOOKUP(A896,[2]Sheet1!$A$13:$D$744,4,FALSE)</f>
        <v>0</v>
      </c>
      <c r="Y896" s="245" t="e">
        <f>+VLOOKUP(X896,bd_lista!$A$3:$C$590,3,FALSE)</f>
        <v>#N/A</v>
      </c>
      <c r="Z896" s="306">
        <f>+X896</f>
        <v>0</v>
      </c>
      <c r="AA896" s="307" t="e">
        <f>+Y896</f>
        <v>#N/A</v>
      </c>
    </row>
    <row r="897" spans="1:27" customFormat="1" ht="15" hidden="1" customHeight="1">
      <c r="A897" s="32">
        <v>1710</v>
      </c>
      <c r="B897" s="453"/>
      <c r="C897" s="250" t="str">
        <f>+VLOOKUP(A897,bd_lista!$A$3:$C$590,3,FALSE)</f>
        <v>Gobierno Autónomo Municipal de Buena Vista</v>
      </c>
      <c r="D897" s="457"/>
      <c r="E897" s="247" t="s">
        <v>1312</v>
      </c>
      <c r="F897" s="248">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8">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8">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8">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8">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8">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8">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8">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8">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8">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8">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8">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8">
        <f ca="1">+SUM(F897:Q897)</f>
        <v>0</v>
      </c>
      <c r="S897" s="265">
        <f ca="1">+R896+R897</f>
        <v>0</v>
      </c>
      <c r="T897" s="248">
        <f ca="1">+S897</f>
        <v>0</v>
      </c>
      <c r="U897" s="247">
        <f>+IF(E897="Débitos",1,2)</f>
        <v>2</v>
      </c>
      <c r="V897" s="350" t="str">
        <f>+VLOOKUP(A897,bd_lista!$A$3:$E$590,5,FALSE)</f>
        <v>Gobiernos Autonomos Municipales</v>
      </c>
      <c r="W897" s="455"/>
      <c r="X897" s="245">
        <f>+VLOOKUP(A897,[2]Sheet1!$A$13:$D$744,4,FALSE)</f>
        <v>0</v>
      </c>
      <c r="Y897" s="245" t="e">
        <f>+VLOOKUP(X897,bd_lista!$A$3:$C$590,3,FALSE)</f>
        <v>#N/A</v>
      </c>
      <c r="Z897" s="304"/>
      <c r="AA897" s="305"/>
    </row>
    <row r="898" spans="1:27" customFormat="1" ht="15" hidden="1" customHeight="1">
      <c r="A898" s="32">
        <v>1711</v>
      </c>
      <c r="B898" s="452">
        <f>+A898</f>
        <v>1711</v>
      </c>
      <c r="C898" s="250" t="str">
        <f>+VLOOKUP(A898,bd_lista!$A$3:$C$590,3,FALSE)</f>
        <v>Gobierno Autónomo Municipal de San Carlos</v>
      </c>
      <c r="D898" s="456" t="str">
        <f>+C898</f>
        <v>Gobierno Autónomo Municipal de San Carlos</v>
      </c>
      <c r="E898" s="245" t="s">
        <v>1311</v>
      </c>
      <c r="F898" s="246">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6">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6">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6">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6">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6">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6">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6">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6">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6">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6">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6">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6">
        <f ca="1">+SUM(F898:Q898)</f>
        <v>0</v>
      </c>
      <c r="S898" s="253"/>
      <c r="T898" s="246">
        <f ca="1">+T899</f>
        <v>0</v>
      </c>
      <c r="U898" s="245">
        <f>+IF(E898="Débitos",1,2)</f>
        <v>1</v>
      </c>
      <c r="V898" s="350" t="str">
        <f>+VLOOKUP(A898,bd_lista!$A$3:$E$590,5,FALSE)</f>
        <v>Gobiernos Autonomos Municipales</v>
      </c>
      <c r="W898" s="454" t="str">
        <f>+V898</f>
        <v>Gobiernos Autonomos Municipales</v>
      </c>
      <c r="X898" s="245">
        <f>+VLOOKUP(A898,[2]Sheet1!$A$13:$D$744,4,FALSE)</f>
        <v>0</v>
      </c>
      <c r="Y898" s="245" t="e">
        <f>+VLOOKUP(X898,bd_lista!$A$3:$C$590,3,FALSE)</f>
        <v>#N/A</v>
      </c>
      <c r="Z898" s="306">
        <f>+X898</f>
        <v>0</v>
      </c>
      <c r="AA898" s="307" t="e">
        <f>+Y898</f>
        <v>#N/A</v>
      </c>
    </row>
    <row r="899" spans="1:27" customFormat="1" ht="15" hidden="1" customHeight="1">
      <c r="A899" s="32">
        <v>1711</v>
      </c>
      <c r="B899" s="453"/>
      <c r="C899" s="250" t="str">
        <f>+VLOOKUP(A899,bd_lista!$A$3:$C$590,3,FALSE)</f>
        <v>Gobierno Autónomo Municipal de San Carlos</v>
      </c>
      <c r="D899" s="457"/>
      <c r="E899" s="247" t="s">
        <v>1312</v>
      </c>
      <c r="F899" s="248">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8">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8">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8">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8">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8">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8">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8">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8">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8">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8">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8">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8">
        <f ca="1">+SUM(F899:Q899)</f>
        <v>0</v>
      </c>
      <c r="S899" s="265">
        <f ca="1">+R898+R899</f>
        <v>0</v>
      </c>
      <c r="T899" s="248">
        <f ca="1">+S899</f>
        <v>0</v>
      </c>
      <c r="U899" s="247">
        <f>+IF(E899="Débitos",1,2)</f>
        <v>2</v>
      </c>
      <c r="V899" s="350" t="str">
        <f>+VLOOKUP(A899,bd_lista!$A$3:$E$590,5,FALSE)</f>
        <v>Gobiernos Autonomos Municipales</v>
      </c>
      <c r="W899" s="455"/>
      <c r="X899" s="245">
        <f>+VLOOKUP(A899,[2]Sheet1!$A$13:$D$744,4,FALSE)</f>
        <v>0</v>
      </c>
      <c r="Y899" s="245" t="e">
        <f>+VLOOKUP(X899,bd_lista!$A$3:$C$590,3,FALSE)</f>
        <v>#N/A</v>
      </c>
      <c r="Z899" s="304"/>
      <c r="AA899" s="305"/>
    </row>
    <row r="900" spans="1:27" customFormat="1" ht="15" hidden="1" customHeight="1">
      <c r="A900" s="32">
        <v>1712</v>
      </c>
      <c r="B900" s="452">
        <f>+A900</f>
        <v>1712</v>
      </c>
      <c r="C900" s="250" t="str">
        <f>+VLOOKUP(A900,bd_lista!$A$3:$C$590,3,FALSE)</f>
        <v>Gobierno Autónomo Municipal de Yapacaní</v>
      </c>
      <c r="D900" s="456" t="str">
        <f>+C900</f>
        <v>Gobierno Autónomo Municipal de Yapacaní</v>
      </c>
      <c r="E900" s="245" t="s">
        <v>1311</v>
      </c>
      <c r="F900" s="246">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6">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6">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6">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6">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6">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6">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6">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6">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6">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6">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6">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6">
        <f ca="1">+SUM(F900:Q900)</f>
        <v>0</v>
      </c>
      <c r="S900" s="253"/>
      <c r="T900" s="246">
        <f ca="1">+T901</f>
        <v>0</v>
      </c>
      <c r="U900" s="245">
        <f>+IF(E900="Débitos",1,2)</f>
        <v>1</v>
      </c>
      <c r="V900" s="350" t="str">
        <f>+VLOOKUP(A900,bd_lista!$A$3:$E$590,5,FALSE)</f>
        <v>Gobiernos Autonomos Municipales</v>
      </c>
      <c r="W900" s="454" t="str">
        <f>+V900</f>
        <v>Gobiernos Autonomos Municipales</v>
      </c>
      <c r="X900" s="245">
        <f>+VLOOKUP(A900,[2]Sheet1!$A$13:$D$744,4,FALSE)</f>
        <v>0</v>
      </c>
      <c r="Y900" s="245" t="e">
        <f>+VLOOKUP(X900,bd_lista!$A$3:$C$590,3,FALSE)</f>
        <v>#N/A</v>
      </c>
      <c r="Z900" s="306">
        <f>+X900</f>
        <v>0</v>
      </c>
      <c r="AA900" s="307" t="e">
        <f>+Y900</f>
        <v>#N/A</v>
      </c>
    </row>
    <row r="901" spans="1:27" customFormat="1" ht="15" hidden="1" customHeight="1">
      <c r="A901" s="32">
        <v>1712</v>
      </c>
      <c r="B901" s="453"/>
      <c r="C901" s="250" t="str">
        <f>+VLOOKUP(A901,bd_lista!$A$3:$C$590,3,FALSE)</f>
        <v>Gobierno Autónomo Municipal de Yapacaní</v>
      </c>
      <c r="D901" s="457"/>
      <c r="E901" s="247" t="s">
        <v>1312</v>
      </c>
      <c r="F901" s="248">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8">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8">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8">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8">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8">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8">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8">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8">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8">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8">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8">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8">
        <f ca="1">+SUM(F901:Q901)</f>
        <v>0</v>
      </c>
      <c r="S901" s="265">
        <f ca="1">+R900+R901</f>
        <v>0</v>
      </c>
      <c r="T901" s="248">
        <f ca="1">+S901</f>
        <v>0</v>
      </c>
      <c r="U901" s="247">
        <f>+IF(E901="Débitos",1,2)</f>
        <v>2</v>
      </c>
      <c r="V901" s="350" t="str">
        <f>+VLOOKUP(A901,bd_lista!$A$3:$E$590,5,FALSE)</f>
        <v>Gobiernos Autonomos Municipales</v>
      </c>
      <c r="W901" s="455"/>
      <c r="X901" s="245">
        <f>+VLOOKUP(A901,[2]Sheet1!$A$13:$D$744,4,FALSE)</f>
        <v>0</v>
      </c>
      <c r="Y901" s="245" t="e">
        <f>+VLOOKUP(X901,bd_lista!$A$3:$C$590,3,FALSE)</f>
        <v>#N/A</v>
      </c>
      <c r="Z901" s="304"/>
      <c r="AA901" s="305"/>
    </row>
    <row r="902" spans="1:27" customFormat="1" ht="15" hidden="1" customHeight="1">
      <c r="A902" s="32">
        <v>1713</v>
      </c>
      <c r="B902" s="452">
        <f>+A902</f>
        <v>1713</v>
      </c>
      <c r="C902" s="250" t="str">
        <f>+VLOOKUP(A902,bd_lista!$A$3:$C$590,3,FALSE)</f>
        <v>Gobierno Autónomo Municipal de San José</v>
      </c>
      <c r="D902" s="456" t="str">
        <f>+C902</f>
        <v>Gobierno Autónomo Municipal de San José</v>
      </c>
      <c r="E902" s="245" t="s">
        <v>1311</v>
      </c>
      <c r="F902" s="246">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6">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6">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6">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6">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6">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6">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6">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6">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6">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6">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6">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6">
        <f ca="1">+SUM(F902:Q902)</f>
        <v>0</v>
      </c>
      <c r="S902" s="253"/>
      <c r="T902" s="246">
        <f ca="1">+T903</f>
        <v>0</v>
      </c>
      <c r="U902" s="245">
        <f>+IF(E902="Débitos",1,2)</f>
        <v>1</v>
      </c>
      <c r="V902" s="350" t="str">
        <f>+VLOOKUP(A902,bd_lista!$A$3:$E$590,5,FALSE)</f>
        <v>Gobiernos Autonomos Municipales</v>
      </c>
      <c r="W902" s="454" t="str">
        <f>+V902</f>
        <v>Gobiernos Autonomos Municipales</v>
      </c>
      <c r="X902" s="245">
        <f>+VLOOKUP(A902,[2]Sheet1!$A$13:$D$744,4,FALSE)</f>
        <v>0</v>
      </c>
      <c r="Y902" s="245" t="e">
        <f>+VLOOKUP(X902,bd_lista!$A$3:$C$590,3,FALSE)</f>
        <v>#N/A</v>
      </c>
      <c r="Z902" s="306">
        <f>+X902</f>
        <v>0</v>
      </c>
      <c r="AA902" s="307" t="e">
        <f>+Y902</f>
        <v>#N/A</v>
      </c>
    </row>
    <row r="903" spans="1:27" customFormat="1" ht="15" hidden="1" customHeight="1">
      <c r="A903" s="32">
        <v>1713</v>
      </c>
      <c r="B903" s="453"/>
      <c r="C903" s="250" t="str">
        <f>+VLOOKUP(A903,bd_lista!$A$3:$C$590,3,FALSE)</f>
        <v>Gobierno Autónomo Municipal de San José</v>
      </c>
      <c r="D903" s="457"/>
      <c r="E903" s="247" t="s">
        <v>1312</v>
      </c>
      <c r="F903" s="248">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8">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8">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8">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8">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8">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8">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8">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8">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8">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8">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8">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8">
        <f ca="1">+SUM(F903:Q903)</f>
        <v>0</v>
      </c>
      <c r="S903" s="265">
        <f ca="1">+R902+R903</f>
        <v>0</v>
      </c>
      <c r="T903" s="248">
        <f ca="1">+S903</f>
        <v>0</v>
      </c>
      <c r="U903" s="247">
        <f>+IF(E903="Débitos",1,2)</f>
        <v>2</v>
      </c>
      <c r="V903" s="350" t="str">
        <f>+VLOOKUP(A903,bd_lista!$A$3:$E$590,5,FALSE)</f>
        <v>Gobiernos Autonomos Municipales</v>
      </c>
      <c r="W903" s="455"/>
      <c r="X903" s="245">
        <f>+VLOOKUP(A903,[2]Sheet1!$A$13:$D$744,4,FALSE)</f>
        <v>0</v>
      </c>
      <c r="Y903" s="245" t="e">
        <f>+VLOOKUP(X903,bd_lista!$A$3:$C$590,3,FALSE)</f>
        <v>#N/A</v>
      </c>
      <c r="Z903" s="304"/>
      <c r="AA903" s="305"/>
    </row>
    <row r="904" spans="1:27" customFormat="1" ht="15" hidden="1" customHeight="1">
      <c r="A904" s="32">
        <v>1714</v>
      </c>
      <c r="B904" s="452">
        <f>+A904</f>
        <v>1714</v>
      </c>
      <c r="C904" s="250" t="str">
        <f>+VLOOKUP(A904,bd_lista!$A$3:$C$590,3,FALSE)</f>
        <v>Gobierno Autónomo Municipal de Pailón</v>
      </c>
      <c r="D904" s="456" t="str">
        <f>+C904</f>
        <v>Gobierno Autónomo Municipal de Pailón</v>
      </c>
      <c r="E904" s="245" t="s">
        <v>1311</v>
      </c>
      <c r="F904" s="246">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6">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6">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6">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6">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6">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6">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6">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6">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6">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6">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6">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6">
        <f ca="1">+SUM(F904:Q904)</f>
        <v>0</v>
      </c>
      <c r="S904" s="253"/>
      <c r="T904" s="246">
        <f ca="1">+T905</f>
        <v>0</v>
      </c>
      <c r="U904" s="245">
        <f>+IF(E904="Débitos",1,2)</f>
        <v>1</v>
      </c>
      <c r="V904" s="350" t="str">
        <f>+VLOOKUP(A904,bd_lista!$A$3:$E$590,5,FALSE)</f>
        <v>Gobiernos Autonomos Municipales</v>
      </c>
      <c r="W904" s="454" t="str">
        <f>+V904</f>
        <v>Gobiernos Autonomos Municipales</v>
      </c>
      <c r="X904" s="245">
        <f>+VLOOKUP(A904,[2]Sheet1!$A$13:$D$744,4,FALSE)</f>
        <v>0</v>
      </c>
      <c r="Y904" s="245" t="e">
        <f>+VLOOKUP(X904,bd_lista!$A$3:$C$590,3,FALSE)</f>
        <v>#N/A</v>
      </c>
      <c r="Z904" s="306">
        <f>+X904</f>
        <v>0</v>
      </c>
      <c r="AA904" s="307" t="e">
        <f>+Y904</f>
        <v>#N/A</v>
      </c>
    </row>
    <row r="905" spans="1:27" customFormat="1" ht="15" hidden="1" customHeight="1">
      <c r="A905" s="32">
        <v>1714</v>
      </c>
      <c r="B905" s="453"/>
      <c r="C905" s="250" t="str">
        <f>+VLOOKUP(A905,bd_lista!$A$3:$C$590,3,FALSE)</f>
        <v>Gobierno Autónomo Municipal de Pailón</v>
      </c>
      <c r="D905" s="457"/>
      <c r="E905" s="247" t="s">
        <v>1312</v>
      </c>
      <c r="F905" s="248">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8">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8">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8">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8">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8">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8">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8">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8">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8">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8">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8">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8">
        <f ca="1">+SUM(F905:Q905)</f>
        <v>0</v>
      </c>
      <c r="S905" s="265">
        <f ca="1">+R904+R905</f>
        <v>0</v>
      </c>
      <c r="T905" s="248">
        <f ca="1">+S905</f>
        <v>0</v>
      </c>
      <c r="U905" s="247">
        <f>+IF(E905="Débitos",1,2)</f>
        <v>2</v>
      </c>
      <c r="V905" s="350" t="str">
        <f>+VLOOKUP(A905,bd_lista!$A$3:$E$590,5,FALSE)</f>
        <v>Gobiernos Autonomos Municipales</v>
      </c>
      <c r="W905" s="455"/>
      <c r="X905" s="245">
        <f>+VLOOKUP(A905,[2]Sheet1!$A$13:$D$744,4,FALSE)</f>
        <v>0</v>
      </c>
      <c r="Y905" s="245" t="e">
        <f>+VLOOKUP(X905,bd_lista!$A$3:$C$590,3,FALSE)</f>
        <v>#N/A</v>
      </c>
      <c r="Z905" s="304"/>
      <c r="AA905" s="305"/>
    </row>
    <row r="906" spans="1:27" customFormat="1" ht="15" hidden="1" customHeight="1">
      <c r="A906" s="32">
        <v>1715</v>
      </c>
      <c r="B906" s="452">
        <f>+A906</f>
        <v>1715</v>
      </c>
      <c r="C906" s="250" t="str">
        <f>+VLOOKUP(A906,bd_lista!$A$3:$C$590,3,FALSE)</f>
        <v>Gobierno Autónomo Municipal de Roboré</v>
      </c>
      <c r="D906" s="456" t="str">
        <f>+C906</f>
        <v>Gobierno Autónomo Municipal de Roboré</v>
      </c>
      <c r="E906" s="245" t="s">
        <v>1311</v>
      </c>
      <c r="F906" s="246">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6">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6">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6">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6">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6">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6">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6">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6">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6">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6">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6">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6">
        <f ca="1">+SUM(F906:Q906)</f>
        <v>0</v>
      </c>
      <c r="S906" s="253"/>
      <c r="T906" s="246">
        <f ca="1">+T907</f>
        <v>0</v>
      </c>
      <c r="U906" s="245">
        <f>+IF(E906="Débitos",1,2)</f>
        <v>1</v>
      </c>
      <c r="V906" s="350" t="str">
        <f>+VLOOKUP(A906,bd_lista!$A$3:$E$590,5,FALSE)</f>
        <v>Gobiernos Autonomos Municipales</v>
      </c>
      <c r="W906" s="454" t="str">
        <f>+V906</f>
        <v>Gobiernos Autonomos Municipales</v>
      </c>
      <c r="X906" s="245">
        <f>+VLOOKUP(A906,[2]Sheet1!$A$13:$D$744,4,FALSE)</f>
        <v>0</v>
      </c>
      <c r="Y906" s="245" t="e">
        <f>+VLOOKUP(X906,bd_lista!$A$3:$C$590,3,FALSE)</f>
        <v>#N/A</v>
      </c>
      <c r="Z906" s="306">
        <f>+X906</f>
        <v>0</v>
      </c>
      <c r="AA906" s="307" t="e">
        <f>+Y906</f>
        <v>#N/A</v>
      </c>
    </row>
    <row r="907" spans="1:27" customFormat="1" ht="15" hidden="1" customHeight="1">
      <c r="A907" s="32">
        <v>1715</v>
      </c>
      <c r="B907" s="453"/>
      <c r="C907" s="250" t="str">
        <f>+VLOOKUP(A907,bd_lista!$A$3:$C$590,3,FALSE)</f>
        <v>Gobierno Autónomo Municipal de Roboré</v>
      </c>
      <c r="D907" s="457"/>
      <c r="E907" s="247" t="s">
        <v>1312</v>
      </c>
      <c r="F907" s="248">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8">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8">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8">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8">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8">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8">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8">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8">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8">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8">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8">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8">
        <f ca="1">+SUM(F907:Q907)</f>
        <v>0</v>
      </c>
      <c r="S907" s="265">
        <f ca="1">+R906+R907</f>
        <v>0</v>
      </c>
      <c r="T907" s="248">
        <f ca="1">+S907</f>
        <v>0</v>
      </c>
      <c r="U907" s="247">
        <f>+IF(E907="Débitos",1,2)</f>
        <v>2</v>
      </c>
      <c r="V907" s="350" t="str">
        <f>+VLOOKUP(A907,bd_lista!$A$3:$E$590,5,FALSE)</f>
        <v>Gobiernos Autonomos Municipales</v>
      </c>
      <c r="W907" s="455"/>
      <c r="X907" s="245">
        <f>+VLOOKUP(A907,[2]Sheet1!$A$13:$D$744,4,FALSE)</f>
        <v>0</v>
      </c>
      <c r="Y907" s="245" t="e">
        <f>+VLOOKUP(X907,bd_lista!$A$3:$C$590,3,FALSE)</f>
        <v>#N/A</v>
      </c>
      <c r="Z907" s="304"/>
      <c r="AA907" s="305"/>
    </row>
    <row r="908" spans="1:27" customFormat="1" ht="15" hidden="1" customHeight="1">
      <c r="A908" s="32">
        <v>1716</v>
      </c>
      <c r="B908" s="452">
        <f>+A908</f>
        <v>1716</v>
      </c>
      <c r="C908" s="250" t="str">
        <f>+VLOOKUP(A908,bd_lista!$A$3:$C$590,3,FALSE)</f>
        <v>Gobierno Autónomo Municipal de Portachuelo</v>
      </c>
      <c r="D908" s="456" t="str">
        <f>+C908</f>
        <v>Gobierno Autónomo Municipal de Portachuelo</v>
      </c>
      <c r="E908" s="245" t="s">
        <v>1311</v>
      </c>
      <c r="F908" s="246">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6">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6">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6">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6">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6">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6">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6">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6">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6">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6">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6">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6">
        <f ca="1">+SUM(F908:Q908)</f>
        <v>0</v>
      </c>
      <c r="S908" s="253"/>
      <c r="T908" s="246">
        <f ca="1">+T909</f>
        <v>0</v>
      </c>
      <c r="U908" s="245">
        <f>+IF(E908="Débitos",1,2)</f>
        <v>1</v>
      </c>
      <c r="V908" s="350" t="str">
        <f>+VLOOKUP(A908,bd_lista!$A$3:$E$590,5,FALSE)</f>
        <v>Gobiernos Autonomos Municipales</v>
      </c>
      <c r="W908" s="454" t="str">
        <f>+V908</f>
        <v>Gobiernos Autonomos Municipales</v>
      </c>
      <c r="X908" s="245">
        <f>+VLOOKUP(A908,[2]Sheet1!$A$13:$D$744,4,FALSE)</f>
        <v>0</v>
      </c>
      <c r="Y908" s="245" t="e">
        <f>+VLOOKUP(X908,bd_lista!$A$3:$C$590,3,FALSE)</f>
        <v>#N/A</v>
      </c>
      <c r="Z908" s="306">
        <f>+X908</f>
        <v>0</v>
      </c>
      <c r="AA908" s="307" t="e">
        <f>+Y908</f>
        <v>#N/A</v>
      </c>
    </row>
    <row r="909" spans="1:27" customFormat="1" ht="15" hidden="1" customHeight="1">
      <c r="A909" s="32">
        <v>1716</v>
      </c>
      <c r="B909" s="453"/>
      <c r="C909" s="250" t="str">
        <f>+VLOOKUP(A909,bd_lista!$A$3:$C$590,3,FALSE)</f>
        <v>Gobierno Autónomo Municipal de Portachuelo</v>
      </c>
      <c r="D909" s="457"/>
      <c r="E909" s="247" t="s">
        <v>1312</v>
      </c>
      <c r="F909" s="248">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8">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8">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8">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8">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8">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8">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8">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8">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8">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8">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8">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8">
        <f ca="1">+SUM(F909:Q909)</f>
        <v>0</v>
      </c>
      <c r="S909" s="265">
        <f ca="1">+R908+R909</f>
        <v>0</v>
      </c>
      <c r="T909" s="248">
        <f ca="1">+S909</f>
        <v>0</v>
      </c>
      <c r="U909" s="247">
        <f>+IF(E909="Débitos",1,2)</f>
        <v>2</v>
      </c>
      <c r="V909" s="350" t="str">
        <f>+VLOOKUP(A909,bd_lista!$A$3:$E$590,5,FALSE)</f>
        <v>Gobiernos Autonomos Municipales</v>
      </c>
      <c r="W909" s="455"/>
      <c r="X909" s="245">
        <f>+VLOOKUP(A909,[2]Sheet1!$A$13:$D$744,4,FALSE)</f>
        <v>0</v>
      </c>
      <c r="Y909" s="245" t="e">
        <f>+VLOOKUP(X909,bd_lista!$A$3:$C$590,3,FALSE)</f>
        <v>#N/A</v>
      </c>
      <c r="Z909" s="304"/>
      <c r="AA909" s="305"/>
    </row>
    <row r="910" spans="1:27" customFormat="1" ht="15" hidden="1" customHeight="1">
      <c r="A910" s="32">
        <v>1717</v>
      </c>
      <c r="B910" s="452">
        <f>+A910</f>
        <v>1717</v>
      </c>
      <c r="C910" s="250" t="str">
        <f>+VLOOKUP(A910,bd_lista!$A$3:$C$590,3,FALSE)</f>
        <v>Gobierno Autónomo Municipal de Santa Rosa del Sara</v>
      </c>
      <c r="D910" s="456" t="str">
        <f>+C910</f>
        <v>Gobierno Autónomo Municipal de Santa Rosa del Sara</v>
      </c>
      <c r="E910" s="245" t="s">
        <v>1311</v>
      </c>
      <c r="F910" s="246">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6">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6">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6">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6">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6">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6">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6">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6">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6">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6">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6">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6">
        <f ca="1">+SUM(F910:Q910)</f>
        <v>0</v>
      </c>
      <c r="S910" s="253"/>
      <c r="T910" s="246">
        <f ca="1">+T911</f>
        <v>0</v>
      </c>
      <c r="U910" s="245">
        <f>+IF(E910="Débitos",1,2)</f>
        <v>1</v>
      </c>
      <c r="V910" s="350" t="str">
        <f>+VLOOKUP(A910,bd_lista!$A$3:$E$590,5,FALSE)</f>
        <v>Gobiernos Autonomos Municipales</v>
      </c>
      <c r="W910" s="454" t="str">
        <f>+V910</f>
        <v>Gobiernos Autonomos Municipales</v>
      </c>
      <c r="X910" s="245">
        <f>+VLOOKUP(A910,[2]Sheet1!$A$13:$D$744,4,FALSE)</f>
        <v>0</v>
      </c>
      <c r="Y910" s="245" t="e">
        <f>+VLOOKUP(X910,bd_lista!$A$3:$C$590,3,FALSE)</f>
        <v>#N/A</v>
      </c>
      <c r="Z910" s="306">
        <f>+X910</f>
        <v>0</v>
      </c>
      <c r="AA910" s="307" t="e">
        <f>+Y910</f>
        <v>#N/A</v>
      </c>
    </row>
    <row r="911" spans="1:27" customFormat="1" ht="15" hidden="1" customHeight="1">
      <c r="A911" s="32">
        <v>1717</v>
      </c>
      <c r="B911" s="453"/>
      <c r="C911" s="250" t="str">
        <f>+VLOOKUP(A911,bd_lista!$A$3:$C$590,3,FALSE)</f>
        <v>Gobierno Autónomo Municipal de Santa Rosa del Sara</v>
      </c>
      <c r="D911" s="457"/>
      <c r="E911" s="247" t="s">
        <v>1312</v>
      </c>
      <c r="F911" s="248">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8">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8">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8">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8">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8">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8">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8">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8">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8">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8">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8">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8">
        <f ca="1">+SUM(F911:Q911)</f>
        <v>0</v>
      </c>
      <c r="S911" s="265">
        <f ca="1">+R910+R911</f>
        <v>0</v>
      </c>
      <c r="T911" s="248">
        <f ca="1">+S911</f>
        <v>0</v>
      </c>
      <c r="U911" s="247">
        <f>+IF(E911="Débitos",1,2)</f>
        <v>2</v>
      </c>
      <c r="V911" s="350" t="str">
        <f>+VLOOKUP(A911,bd_lista!$A$3:$E$590,5,FALSE)</f>
        <v>Gobiernos Autonomos Municipales</v>
      </c>
      <c r="W911" s="455"/>
      <c r="X911" s="245">
        <f>+VLOOKUP(A911,[2]Sheet1!$A$13:$D$744,4,FALSE)</f>
        <v>0</v>
      </c>
      <c r="Y911" s="245" t="e">
        <f>+VLOOKUP(X911,bd_lista!$A$3:$C$590,3,FALSE)</f>
        <v>#N/A</v>
      </c>
      <c r="Z911" s="304"/>
      <c r="AA911" s="305"/>
    </row>
    <row r="912" spans="1:27" customFormat="1" ht="15" hidden="1" customHeight="1">
      <c r="A912" s="32">
        <v>1718</v>
      </c>
      <c r="B912" s="452">
        <f>+A912</f>
        <v>1718</v>
      </c>
      <c r="C912" s="250" t="str">
        <f>+VLOOKUP(A912,bd_lista!$A$3:$C$590,3,FALSE)</f>
        <v>Gobierno Autónomo Municipal de Lagunillas</v>
      </c>
      <c r="D912" s="456" t="str">
        <f>+C912</f>
        <v>Gobierno Autónomo Municipal de Lagunillas</v>
      </c>
      <c r="E912" s="245" t="s">
        <v>1311</v>
      </c>
      <c r="F912" s="246">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6">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6">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6">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6">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6">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6">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6">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6">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6">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6">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6">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6">
        <f ca="1">+SUM(F912:Q912)</f>
        <v>0</v>
      </c>
      <c r="S912" s="253"/>
      <c r="T912" s="246">
        <f ca="1">+T913</f>
        <v>0</v>
      </c>
      <c r="U912" s="245">
        <f>+IF(E912="Débitos",1,2)</f>
        <v>1</v>
      </c>
      <c r="V912" s="350" t="str">
        <f>+VLOOKUP(A912,bd_lista!$A$3:$E$590,5,FALSE)</f>
        <v>Gobiernos Autonomos Municipales</v>
      </c>
      <c r="W912" s="454" t="str">
        <f>+V912</f>
        <v>Gobiernos Autonomos Municipales</v>
      </c>
      <c r="X912" s="245">
        <f>+VLOOKUP(A912,[2]Sheet1!$A$13:$D$744,4,FALSE)</f>
        <v>0</v>
      </c>
      <c r="Y912" s="245" t="e">
        <f>+VLOOKUP(X912,bd_lista!$A$3:$C$590,3,FALSE)</f>
        <v>#N/A</v>
      </c>
      <c r="Z912" s="306">
        <f>+X912</f>
        <v>0</v>
      </c>
      <c r="AA912" s="307" t="e">
        <f>+Y912</f>
        <v>#N/A</v>
      </c>
    </row>
    <row r="913" spans="1:27" customFormat="1" ht="15" hidden="1" customHeight="1">
      <c r="A913" s="32">
        <v>1718</v>
      </c>
      <c r="B913" s="453"/>
      <c r="C913" s="250" t="str">
        <f>+VLOOKUP(A913,bd_lista!$A$3:$C$590,3,FALSE)</f>
        <v>Gobierno Autónomo Municipal de Lagunillas</v>
      </c>
      <c r="D913" s="457"/>
      <c r="E913" s="247" t="s">
        <v>1312</v>
      </c>
      <c r="F913" s="248">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8">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8">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8">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8">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8">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8">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8">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8">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8">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8">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8">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8">
        <f ca="1">+SUM(F913:Q913)</f>
        <v>0</v>
      </c>
      <c r="S913" s="265">
        <f ca="1">+R912+R913</f>
        <v>0</v>
      </c>
      <c r="T913" s="248">
        <f ca="1">+S913</f>
        <v>0</v>
      </c>
      <c r="U913" s="247">
        <f>+IF(E913="Débitos",1,2)</f>
        <v>2</v>
      </c>
      <c r="V913" s="350" t="str">
        <f>+VLOOKUP(A913,bd_lista!$A$3:$E$590,5,FALSE)</f>
        <v>Gobiernos Autonomos Municipales</v>
      </c>
      <c r="W913" s="455"/>
      <c r="X913" s="245">
        <f>+VLOOKUP(A913,[2]Sheet1!$A$13:$D$744,4,FALSE)</f>
        <v>0</v>
      </c>
      <c r="Y913" s="245" t="e">
        <f>+VLOOKUP(X913,bd_lista!$A$3:$C$590,3,FALSE)</f>
        <v>#N/A</v>
      </c>
      <c r="Z913" s="304"/>
      <c r="AA913" s="305"/>
    </row>
    <row r="914" spans="1:27" customFormat="1" ht="15" hidden="1" customHeight="1">
      <c r="A914" s="32">
        <v>1720</v>
      </c>
      <c r="B914" s="452">
        <f>+A914</f>
        <v>1720</v>
      </c>
      <c r="C914" s="250" t="str">
        <f>+VLOOKUP(A914,bd_lista!$A$3:$C$590,3,FALSE)</f>
        <v>Gobierno Autónomo Municipal de Cabezas</v>
      </c>
      <c r="D914" s="456" t="str">
        <f>+C914</f>
        <v>Gobierno Autónomo Municipal de Cabezas</v>
      </c>
      <c r="E914" s="245" t="s">
        <v>1311</v>
      </c>
      <c r="F914" s="246">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6">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6">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6">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6">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6">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6">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6">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6">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6">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6">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6">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6">
        <f ca="1">+SUM(F914:Q914)</f>
        <v>0</v>
      </c>
      <c r="S914" s="253"/>
      <c r="T914" s="246">
        <f ca="1">+T915</f>
        <v>0</v>
      </c>
      <c r="U914" s="245">
        <f>+IF(E914="Débitos",1,2)</f>
        <v>1</v>
      </c>
      <c r="V914" s="350" t="str">
        <f>+VLOOKUP(A914,bd_lista!$A$3:$E$590,5,FALSE)</f>
        <v>Gobiernos Autonomos Municipales</v>
      </c>
      <c r="W914" s="454" t="str">
        <f>+V914</f>
        <v>Gobiernos Autonomos Municipales</v>
      </c>
      <c r="X914" s="245">
        <f>+VLOOKUP(A914,[2]Sheet1!$A$13:$D$744,4,FALSE)</f>
        <v>0</v>
      </c>
      <c r="Y914" s="245" t="e">
        <f>+VLOOKUP(X914,bd_lista!$A$3:$C$590,3,FALSE)</f>
        <v>#N/A</v>
      </c>
      <c r="Z914" s="306">
        <f>+X914</f>
        <v>0</v>
      </c>
      <c r="AA914" s="307" t="e">
        <f>+Y914</f>
        <v>#N/A</v>
      </c>
    </row>
    <row r="915" spans="1:27" customFormat="1" ht="15" hidden="1" customHeight="1">
      <c r="A915" s="32">
        <v>1720</v>
      </c>
      <c r="B915" s="453"/>
      <c r="C915" s="250" t="str">
        <f>+VLOOKUP(A915,bd_lista!$A$3:$C$590,3,FALSE)</f>
        <v>Gobierno Autónomo Municipal de Cabezas</v>
      </c>
      <c r="D915" s="457"/>
      <c r="E915" s="247" t="s">
        <v>1312</v>
      </c>
      <c r="F915" s="248">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8">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8">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8">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8">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8">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8">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8">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8">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8">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8">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8">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8">
        <f ca="1">+SUM(F915:Q915)</f>
        <v>0</v>
      </c>
      <c r="S915" s="265">
        <f ca="1">+R914+R915</f>
        <v>0</v>
      </c>
      <c r="T915" s="248">
        <f ca="1">+S915</f>
        <v>0</v>
      </c>
      <c r="U915" s="247">
        <f>+IF(E915="Débitos",1,2)</f>
        <v>2</v>
      </c>
      <c r="V915" s="350" t="str">
        <f>+VLOOKUP(A915,bd_lista!$A$3:$E$590,5,FALSE)</f>
        <v>Gobiernos Autonomos Municipales</v>
      </c>
      <c r="W915" s="455"/>
      <c r="X915" s="245">
        <f>+VLOOKUP(A915,[2]Sheet1!$A$13:$D$744,4,FALSE)</f>
        <v>0</v>
      </c>
      <c r="Y915" s="245" t="e">
        <f>+VLOOKUP(X915,bd_lista!$A$3:$C$590,3,FALSE)</f>
        <v>#N/A</v>
      </c>
      <c r="Z915" s="304"/>
      <c r="AA915" s="305"/>
    </row>
    <row r="916" spans="1:27" customFormat="1" ht="15" hidden="1" customHeight="1">
      <c r="A916" s="32">
        <v>1721</v>
      </c>
      <c r="B916" s="452">
        <f>+A916</f>
        <v>1721</v>
      </c>
      <c r="C916" s="250" t="str">
        <f>+VLOOKUP(A916,bd_lista!$A$3:$C$590,3,FALSE)</f>
        <v>Gobierno Autónomo Municipal de Cuevo</v>
      </c>
      <c r="D916" s="456" t="str">
        <f>+C916</f>
        <v>Gobierno Autónomo Municipal de Cuevo</v>
      </c>
      <c r="E916" s="245" t="s">
        <v>1311</v>
      </c>
      <c r="F916" s="246">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6">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6">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6">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6">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6">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6">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6">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6">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6">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6">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6">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6">
        <f ca="1">+SUM(F916:Q916)</f>
        <v>0</v>
      </c>
      <c r="S916" s="253"/>
      <c r="T916" s="246">
        <f ca="1">+T917</f>
        <v>0</v>
      </c>
      <c r="U916" s="245">
        <f>+IF(E916="Débitos",1,2)</f>
        <v>1</v>
      </c>
      <c r="V916" s="350" t="str">
        <f>+VLOOKUP(A916,bd_lista!$A$3:$E$590,5,FALSE)</f>
        <v>Gobiernos Autonomos Municipales</v>
      </c>
      <c r="W916" s="454" t="str">
        <f>+V916</f>
        <v>Gobiernos Autonomos Municipales</v>
      </c>
      <c r="X916" s="245">
        <f>+VLOOKUP(A916,[2]Sheet1!$A$13:$D$744,4,FALSE)</f>
        <v>0</v>
      </c>
      <c r="Y916" s="245" t="e">
        <f>+VLOOKUP(X916,bd_lista!$A$3:$C$590,3,FALSE)</f>
        <v>#N/A</v>
      </c>
      <c r="Z916" s="306">
        <f>+X916</f>
        <v>0</v>
      </c>
      <c r="AA916" s="307" t="e">
        <f>+Y916</f>
        <v>#N/A</v>
      </c>
    </row>
    <row r="917" spans="1:27" customFormat="1" ht="15" hidden="1" customHeight="1">
      <c r="A917" s="32">
        <v>1721</v>
      </c>
      <c r="B917" s="453"/>
      <c r="C917" s="250" t="str">
        <f>+VLOOKUP(A917,bd_lista!$A$3:$C$590,3,FALSE)</f>
        <v>Gobierno Autónomo Municipal de Cuevo</v>
      </c>
      <c r="D917" s="457"/>
      <c r="E917" s="247" t="s">
        <v>1312</v>
      </c>
      <c r="F917" s="248">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8">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8">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8">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8">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8">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8">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8">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8">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8">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8">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8">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8">
        <f ca="1">+SUM(F917:Q917)</f>
        <v>0</v>
      </c>
      <c r="S917" s="265">
        <f ca="1">+R916+R917</f>
        <v>0</v>
      </c>
      <c r="T917" s="248">
        <f ca="1">+S917</f>
        <v>0</v>
      </c>
      <c r="U917" s="247">
        <f>+IF(E917="Débitos",1,2)</f>
        <v>2</v>
      </c>
      <c r="V917" s="350" t="str">
        <f>+VLOOKUP(A917,bd_lista!$A$3:$E$590,5,FALSE)</f>
        <v>Gobiernos Autonomos Municipales</v>
      </c>
      <c r="W917" s="455"/>
      <c r="X917" s="245">
        <f>+VLOOKUP(A917,[2]Sheet1!$A$13:$D$744,4,FALSE)</f>
        <v>0</v>
      </c>
      <c r="Y917" s="245" t="e">
        <f>+VLOOKUP(X917,bd_lista!$A$3:$C$590,3,FALSE)</f>
        <v>#N/A</v>
      </c>
      <c r="Z917" s="304"/>
      <c r="AA917" s="305"/>
    </row>
    <row r="918" spans="1:27" customFormat="1" ht="15" hidden="1" customHeight="1">
      <c r="A918" s="32">
        <v>1722</v>
      </c>
      <c r="B918" s="452">
        <f>+A918</f>
        <v>1722</v>
      </c>
      <c r="C918" s="250" t="str">
        <f>+VLOOKUP(A918,bd_lista!$A$3:$C$590,3,FALSE)</f>
        <v>Gobierno Autónomo Municipal de Gutiérrez</v>
      </c>
      <c r="D918" s="456" t="str">
        <f>+C918</f>
        <v>Gobierno Autónomo Municipal de Gutiérrez</v>
      </c>
      <c r="E918" s="245" t="s">
        <v>1311</v>
      </c>
      <c r="F918" s="246">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6">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6">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6">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6">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6">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6">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6">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6">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6">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6">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6">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6">
        <f ca="1">+SUM(F918:Q918)</f>
        <v>0</v>
      </c>
      <c r="S918" s="253"/>
      <c r="T918" s="246">
        <f ca="1">+T919</f>
        <v>0</v>
      </c>
      <c r="U918" s="245">
        <f>+IF(E918="Débitos",1,2)</f>
        <v>1</v>
      </c>
      <c r="V918" s="350" t="str">
        <f>+VLOOKUP(A918,bd_lista!$A$3:$E$590,5,FALSE)</f>
        <v>Gobiernos Autonomos Municipales</v>
      </c>
      <c r="W918" s="454" t="str">
        <f>+V918</f>
        <v>Gobiernos Autonomos Municipales</v>
      </c>
      <c r="X918" s="245">
        <f>+VLOOKUP(A918,[2]Sheet1!$A$13:$D$744,4,FALSE)</f>
        <v>0</v>
      </c>
      <c r="Y918" s="245" t="e">
        <f>+VLOOKUP(X918,bd_lista!$A$3:$C$590,3,FALSE)</f>
        <v>#N/A</v>
      </c>
      <c r="Z918" s="306">
        <f>+X918</f>
        <v>0</v>
      </c>
      <c r="AA918" s="307" t="e">
        <f>+Y918</f>
        <v>#N/A</v>
      </c>
    </row>
    <row r="919" spans="1:27" customFormat="1" ht="15" hidden="1" customHeight="1">
      <c r="A919" s="32">
        <v>1722</v>
      </c>
      <c r="B919" s="453"/>
      <c r="C919" s="250" t="str">
        <f>+VLOOKUP(A919,bd_lista!$A$3:$C$590,3,FALSE)</f>
        <v>Gobierno Autónomo Municipal de Gutiérrez</v>
      </c>
      <c r="D919" s="457"/>
      <c r="E919" s="247" t="s">
        <v>1312</v>
      </c>
      <c r="F919" s="248">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8">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8">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8">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8">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8">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8">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8">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8">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8">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8">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8">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8">
        <f ca="1">+SUM(F919:Q919)</f>
        <v>0</v>
      </c>
      <c r="S919" s="265">
        <f ca="1">+R918+R919</f>
        <v>0</v>
      </c>
      <c r="T919" s="248">
        <f ca="1">+S919</f>
        <v>0</v>
      </c>
      <c r="U919" s="247">
        <f>+IF(E919="Débitos",1,2)</f>
        <v>2</v>
      </c>
      <c r="V919" s="350" t="str">
        <f>+VLOOKUP(A919,bd_lista!$A$3:$E$590,5,FALSE)</f>
        <v>Gobiernos Autonomos Municipales</v>
      </c>
      <c r="W919" s="455"/>
      <c r="X919" s="245">
        <f>+VLOOKUP(A919,[2]Sheet1!$A$13:$D$744,4,FALSE)</f>
        <v>0</v>
      </c>
      <c r="Y919" s="245" t="e">
        <f>+VLOOKUP(X919,bd_lista!$A$3:$C$590,3,FALSE)</f>
        <v>#N/A</v>
      </c>
      <c r="Z919" s="304"/>
      <c r="AA919" s="305"/>
    </row>
    <row r="920" spans="1:27" customFormat="1" ht="15" hidden="1" customHeight="1">
      <c r="A920" s="32">
        <v>1723</v>
      </c>
      <c r="B920" s="452">
        <f>+A920</f>
        <v>1723</v>
      </c>
      <c r="C920" s="250" t="str">
        <f>+VLOOKUP(A920,bd_lista!$A$3:$C$590,3,FALSE)</f>
        <v>Gobierno Autónomo Municipal de Camiri</v>
      </c>
      <c r="D920" s="456" t="str">
        <f>+C920</f>
        <v>Gobierno Autónomo Municipal de Camiri</v>
      </c>
      <c r="E920" s="245" t="s">
        <v>1311</v>
      </c>
      <c r="F920" s="246">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6">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6">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6">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6">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6">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6">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6">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6">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6">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6">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6">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6">
        <f ca="1">+SUM(F920:Q920)</f>
        <v>0</v>
      </c>
      <c r="S920" s="253"/>
      <c r="T920" s="246">
        <f ca="1">+T921</f>
        <v>0</v>
      </c>
      <c r="U920" s="245">
        <f>+IF(E920="Débitos",1,2)</f>
        <v>1</v>
      </c>
      <c r="V920" s="350" t="str">
        <f>+VLOOKUP(A920,bd_lista!$A$3:$E$590,5,FALSE)</f>
        <v>Gobiernos Autonomos Municipales</v>
      </c>
      <c r="W920" s="454" t="str">
        <f>+V920</f>
        <v>Gobiernos Autonomos Municipales</v>
      </c>
      <c r="X920" s="245">
        <f>+VLOOKUP(A920,[2]Sheet1!$A$13:$D$744,4,FALSE)</f>
        <v>0</v>
      </c>
      <c r="Y920" s="245" t="e">
        <f>+VLOOKUP(X920,bd_lista!$A$3:$C$590,3,FALSE)</f>
        <v>#N/A</v>
      </c>
      <c r="Z920" s="306">
        <f>+X920</f>
        <v>0</v>
      </c>
      <c r="AA920" s="307" t="e">
        <f>+Y920</f>
        <v>#N/A</v>
      </c>
    </row>
    <row r="921" spans="1:27" customFormat="1" ht="15" hidden="1" customHeight="1">
      <c r="A921" s="32">
        <v>1723</v>
      </c>
      <c r="B921" s="453"/>
      <c r="C921" s="250" t="str">
        <f>+VLOOKUP(A921,bd_lista!$A$3:$C$590,3,FALSE)</f>
        <v>Gobierno Autónomo Municipal de Camiri</v>
      </c>
      <c r="D921" s="457"/>
      <c r="E921" s="247" t="s">
        <v>1312</v>
      </c>
      <c r="F921" s="248">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8">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8">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8">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8">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8">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8">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8">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8">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8">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8">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8">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8">
        <f ca="1">+SUM(F921:Q921)</f>
        <v>0</v>
      </c>
      <c r="S921" s="265">
        <f ca="1">+R920+R921</f>
        <v>0</v>
      </c>
      <c r="T921" s="248">
        <f ca="1">+S921</f>
        <v>0</v>
      </c>
      <c r="U921" s="247">
        <f>+IF(E921="Débitos",1,2)</f>
        <v>2</v>
      </c>
      <c r="V921" s="350" t="str">
        <f>+VLOOKUP(A921,bd_lista!$A$3:$E$590,5,FALSE)</f>
        <v>Gobiernos Autonomos Municipales</v>
      </c>
      <c r="W921" s="455"/>
      <c r="X921" s="245">
        <f>+VLOOKUP(A921,[2]Sheet1!$A$13:$D$744,4,FALSE)</f>
        <v>0</v>
      </c>
      <c r="Y921" s="245" t="e">
        <f>+VLOOKUP(X921,bd_lista!$A$3:$C$590,3,FALSE)</f>
        <v>#N/A</v>
      </c>
      <c r="Z921" s="304"/>
      <c r="AA921" s="305"/>
    </row>
    <row r="922" spans="1:27" customFormat="1" ht="15" hidden="1" customHeight="1">
      <c r="A922" s="32">
        <v>1724</v>
      </c>
      <c r="B922" s="452">
        <f>+A922</f>
        <v>1724</v>
      </c>
      <c r="C922" s="250" t="str">
        <f>+VLOOKUP(A922,bd_lista!$A$3:$C$590,3,FALSE)</f>
        <v>Gobierno Autónomo Municipal de Boyuibe</v>
      </c>
      <c r="D922" s="456" t="str">
        <f>+C922</f>
        <v>Gobierno Autónomo Municipal de Boyuibe</v>
      </c>
      <c r="E922" s="245" t="s">
        <v>1311</v>
      </c>
      <c r="F922" s="246">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6">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6">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6">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6">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6">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6">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6">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6">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6">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6">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6">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6">
        <f ca="1">+SUM(F922:Q922)</f>
        <v>0</v>
      </c>
      <c r="S922" s="253"/>
      <c r="T922" s="246">
        <f ca="1">+T923</f>
        <v>0</v>
      </c>
      <c r="U922" s="245">
        <f>+IF(E922="Débitos",1,2)</f>
        <v>1</v>
      </c>
      <c r="V922" s="350" t="str">
        <f>+VLOOKUP(A922,bd_lista!$A$3:$E$590,5,FALSE)</f>
        <v>Gobiernos Autonomos Municipales</v>
      </c>
      <c r="W922" s="454" t="str">
        <f>+V922</f>
        <v>Gobiernos Autonomos Municipales</v>
      </c>
      <c r="X922" s="245">
        <f>+VLOOKUP(A922,[2]Sheet1!$A$13:$D$744,4,FALSE)</f>
        <v>0</v>
      </c>
      <c r="Y922" s="245" t="e">
        <f>+VLOOKUP(X922,bd_lista!$A$3:$C$590,3,FALSE)</f>
        <v>#N/A</v>
      </c>
      <c r="Z922" s="306">
        <f>+X922</f>
        <v>0</v>
      </c>
      <c r="AA922" s="307" t="e">
        <f>+Y922</f>
        <v>#N/A</v>
      </c>
    </row>
    <row r="923" spans="1:27" customFormat="1" ht="15" hidden="1" customHeight="1">
      <c r="A923" s="32">
        <v>1724</v>
      </c>
      <c r="B923" s="453"/>
      <c r="C923" s="250" t="str">
        <f>+VLOOKUP(A923,bd_lista!$A$3:$C$590,3,FALSE)</f>
        <v>Gobierno Autónomo Municipal de Boyuibe</v>
      </c>
      <c r="D923" s="457"/>
      <c r="E923" s="247" t="s">
        <v>1312</v>
      </c>
      <c r="F923" s="248">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8">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8">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8">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8">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8">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8">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8">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8">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8">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8">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8">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8">
        <f ca="1">+SUM(F923:Q923)</f>
        <v>0</v>
      </c>
      <c r="S923" s="265">
        <f ca="1">+R922+R923</f>
        <v>0</v>
      </c>
      <c r="T923" s="248">
        <f ca="1">+S923</f>
        <v>0</v>
      </c>
      <c r="U923" s="247">
        <f>+IF(E923="Débitos",1,2)</f>
        <v>2</v>
      </c>
      <c r="V923" s="350" t="str">
        <f>+VLOOKUP(A923,bd_lista!$A$3:$E$590,5,FALSE)</f>
        <v>Gobiernos Autonomos Municipales</v>
      </c>
      <c r="W923" s="455"/>
      <c r="X923" s="245">
        <f>+VLOOKUP(A923,[2]Sheet1!$A$13:$D$744,4,FALSE)</f>
        <v>0</v>
      </c>
      <c r="Y923" s="245" t="e">
        <f>+VLOOKUP(X923,bd_lista!$A$3:$C$590,3,FALSE)</f>
        <v>#N/A</v>
      </c>
      <c r="Z923" s="304"/>
      <c r="AA923" s="305"/>
    </row>
    <row r="924" spans="1:27" customFormat="1" ht="15" hidden="1" customHeight="1">
      <c r="A924" s="32">
        <v>1725</v>
      </c>
      <c r="B924" s="452">
        <f>+A924</f>
        <v>1725</v>
      </c>
      <c r="C924" s="250" t="str">
        <f>+VLOOKUP(A924,bd_lista!$A$3:$C$590,3,FALSE)</f>
        <v>Gobierno Autónomo Municipal de Vallegrande</v>
      </c>
      <c r="D924" s="456" t="str">
        <f>+C924</f>
        <v>Gobierno Autónomo Municipal de Vallegrande</v>
      </c>
      <c r="E924" s="245" t="s">
        <v>1311</v>
      </c>
      <c r="F924" s="246">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6">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6">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6">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6">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6">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6">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6">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6">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6">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6">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6">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6">
        <f ca="1">+SUM(F924:Q924)</f>
        <v>0</v>
      </c>
      <c r="S924" s="253"/>
      <c r="T924" s="246">
        <f ca="1">+T925</f>
        <v>0</v>
      </c>
      <c r="U924" s="245">
        <f>+IF(E924="Débitos",1,2)</f>
        <v>1</v>
      </c>
      <c r="V924" s="350" t="str">
        <f>+VLOOKUP(A924,bd_lista!$A$3:$E$590,5,FALSE)</f>
        <v>Gobiernos Autonomos Municipales</v>
      </c>
      <c r="W924" s="454" t="str">
        <f>+V924</f>
        <v>Gobiernos Autonomos Municipales</v>
      </c>
      <c r="X924" s="245">
        <f>+VLOOKUP(A924,[2]Sheet1!$A$13:$D$744,4,FALSE)</f>
        <v>0</v>
      </c>
      <c r="Y924" s="245" t="e">
        <f>+VLOOKUP(X924,bd_lista!$A$3:$C$590,3,FALSE)</f>
        <v>#N/A</v>
      </c>
      <c r="Z924" s="306">
        <f>+X924</f>
        <v>0</v>
      </c>
      <c r="AA924" s="307" t="e">
        <f>+Y924</f>
        <v>#N/A</v>
      </c>
    </row>
    <row r="925" spans="1:27" customFormat="1" ht="15" hidden="1" customHeight="1">
      <c r="A925" s="32">
        <v>1725</v>
      </c>
      <c r="B925" s="453"/>
      <c r="C925" s="250" t="str">
        <f>+VLOOKUP(A925,bd_lista!$A$3:$C$590,3,FALSE)</f>
        <v>Gobierno Autónomo Municipal de Vallegrande</v>
      </c>
      <c r="D925" s="457"/>
      <c r="E925" s="247" t="s">
        <v>1312</v>
      </c>
      <c r="F925" s="248">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8">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8">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8">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8">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8">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8">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8">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8">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8">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8">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8">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8">
        <f ca="1">+SUM(F925:Q925)</f>
        <v>0</v>
      </c>
      <c r="S925" s="265">
        <f ca="1">+R924+R925</f>
        <v>0</v>
      </c>
      <c r="T925" s="248">
        <f ca="1">+S925</f>
        <v>0</v>
      </c>
      <c r="U925" s="247">
        <f>+IF(E925="Débitos",1,2)</f>
        <v>2</v>
      </c>
      <c r="V925" s="350" t="str">
        <f>+VLOOKUP(A925,bd_lista!$A$3:$E$590,5,FALSE)</f>
        <v>Gobiernos Autonomos Municipales</v>
      </c>
      <c r="W925" s="455"/>
      <c r="X925" s="245">
        <f>+VLOOKUP(A925,[2]Sheet1!$A$13:$D$744,4,FALSE)</f>
        <v>0</v>
      </c>
      <c r="Y925" s="245" t="e">
        <f>+VLOOKUP(X925,bd_lista!$A$3:$C$590,3,FALSE)</f>
        <v>#N/A</v>
      </c>
      <c r="Z925" s="304"/>
      <c r="AA925" s="305"/>
    </row>
    <row r="926" spans="1:27" customFormat="1" ht="15" hidden="1" customHeight="1">
      <c r="A926" s="32">
        <v>1726</v>
      </c>
      <c r="B926" s="452">
        <f>+A926</f>
        <v>1726</v>
      </c>
      <c r="C926" s="250" t="str">
        <f>+VLOOKUP(A926,bd_lista!$A$3:$C$590,3,FALSE)</f>
        <v>Gobierno Autónomo Municipal de Trigal</v>
      </c>
      <c r="D926" s="456" t="str">
        <f>+C926</f>
        <v>Gobierno Autónomo Municipal de Trigal</v>
      </c>
      <c r="E926" s="245" t="s">
        <v>1311</v>
      </c>
      <c r="F926" s="246">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6">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6">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6">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6">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6">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6">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6">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6">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6">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6">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6">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6">
        <f ca="1">+SUM(F926:Q926)</f>
        <v>0</v>
      </c>
      <c r="S926" s="253"/>
      <c r="T926" s="246">
        <f ca="1">+T927</f>
        <v>0</v>
      </c>
      <c r="U926" s="245">
        <f>+IF(E926="Débitos",1,2)</f>
        <v>1</v>
      </c>
      <c r="V926" s="350" t="str">
        <f>+VLOOKUP(A926,bd_lista!$A$3:$E$590,5,FALSE)</f>
        <v>Gobiernos Autonomos Municipales</v>
      </c>
      <c r="W926" s="454" t="str">
        <f>+V926</f>
        <v>Gobiernos Autonomos Municipales</v>
      </c>
      <c r="X926" s="245">
        <f>+VLOOKUP(A926,[2]Sheet1!$A$13:$D$744,4,FALSE)</f>
        <v>0</v>
      </c>
      <c r="Y926" s="245" t="e">
        <f>+VLOOKUP(X926,bd_lista!$A$3:$C$590,3,FALSE)</f>
        <v>#N/A</v>
      </c>
      <c r="Z926" s="306">
        <f>+X926</f>
        <v>0</v>
      </c>
      <c r="AA926" s="307" t="e">
        <f>+Y926</f>
        <v>#N/A</v>
      </c>
    </row>
    <row r="927" spans="1:27" customFormat="1" ht="15" hidden="1" customHeight="1">
      <c r="A927" s="32">
        <v>1726</v>
      </c>
      <c r="B927" s="453"/>
      <c r="C927" s="250" t="str">
        <f>+VLOOKUP(A927,bd_lista!$A$3:$C$590,3,FALSE)</f>
        <v>Gobierno Autónomo Municipal de Trigal</v>
      </c>
      <c r="D927" s="457"/>
      <c r="E927" s="247" t="s">
        <v>1312</v>
      </c>
      <c r="F927" s="248">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8">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8">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8">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8">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8">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8">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8">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8">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8">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8">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8">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8">
        <f ca="1">+SUM(F927:Q927)</f>
        <v>0</v>
      </c>
      <c r="S927" s="265">
        <f ca="1">+R926+R927</f>
        <v>0</v>
      </c>
      <c r="T927" s="248">
        <f ca="1">+S927</f>
        <v>0</v>
      </c>
      <c r="U927" s="247">
        <f>+IF(E927="Débitos",1,2)</f>
        <v>2</v>
      </c>
      <c r="V927" s="350" t="str">
        <f>+VLOOKUP(A927,bd_lista!$A$3:$E$590,5,FALSE)</f>
        <v>Gobiernos Autonomos Municipales</v>
      </c>
      <c r="W927" s="455"/>
      <c r="X927" s="245">
        <f>+VLOOKUP(A927,[2]Sheet1!$A$13:$D$744,4,FALSE)</f>
        <v>0</v>
      </c>
      <c r="Y927" s="245" t="e">
        <f>+VLOOKUP(X927,bd_lista!$A$3:$C$590,3,FALSE)</f>
        <v>#N/A</v>
      </c>
      <c r="Z927" s="304"/>
      <c r="AA927" s="305"/>
    </row>
    <row r="928" spans="1:27" customFormat="1" ht="15" hidden="1" customHeight="1">
      <c r="A928" s="32">
        <v>1727</v>
      </c>
      <c r="B928" s="452">
        <f>+A928</f>
        <v>1727</v>
      </c>
      <c r="C928" s="250" t="str">
        <f>+VLOOKUP(A928,bd_lista!$A$3:$C$590,3,FALSE)</f>
        <v>Gobierno Autónomo Municipal de Moro Moro</v>
      </c>
      <c r="D928" s="456" t="str">
        <f>+C928</f>
        <v>Gobierno Autónomo Municipal de Moro Moro</v>
      </c>
      <c r="E928" s="245" t="s">
        <v>1311</v>
      </c>
      <c r="F928" s="246">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6">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6">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6">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6">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6">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6">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6">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6">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6">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6">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6">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6">
        <f ca="1">+SUM(F928:Q928)</f>
        <v>0</v>
      </c>
      <c r="S928" s="253"/>
      <c r="T928" s="246">
        <f ca="1">+T929</f>
        <v>0</v>
      </c>
      <c r="U928" s="245">
        <f>+IF(E928="Débitos",1,2)</f>
        <v>1</v>
      </c>
      <c r="V928" s="350" t="str">
        <f>+VLOOKUP(A928,bd_lista!$A$3:$E$590,5,FALSE)</f>
        <v>Gobiernos Autonomos Municipales</v>
      </c>
      <c r="W928" s="454" t="str">
        <f>+V928</f>
        <v>Gobiernos Autonomos Municipales</v>
      </c>
      <c r="X928" s="245">
        <f>+VLOOKUP(A928,[2]Sheet1!$A$13:$D$744,4,FALSE)</f>
        <v>0</v>
      </c>
      <c r="Y928" s="245" t="e">
        <f>+VLOOKUP(X928,bd_lista!$A$3:$C$590,3,FALSE)</f>
        <v>#N/A</v>
      </c>
      <c r="Z928" s="306">
        <f>+X928</f>
        <v>0</v>
      </c>
      <c r="AA928" s="307" t="e">
        <f>+Y928</f>
        <v>#N/A</v>
      </c>
    </row>
    <row r="929" spans="1:27" customFormat="1" ht="15" hidden="1" customHeight="1">
      <c r="A929" s="32">
        <v>1727</v>
      </c>
      <c r="B929" s="453"/>
      <c r="C929" s="250" t="str">
        <f>+VLOOKUP(A929,bd_lista!$A$3:$C$590,3,FALSE)</f>
        <v>Gobierno Autónomo Municipal de Moro Moro</v>
      </c>
      <c r="D929" s="457"/>
      <c r="E929" s="247" t="s">
        <v>1312</v>
      </c>
      <c r="F929" s="248">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8">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8">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8">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8">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8">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8">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8">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8">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8">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8">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8">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8">
        <f ca="1">+SUM(F929:Q929)</f>
        <v>0</v>
      </c>
      <c r="S929" s="265">
        <f ca="1">+R928+R929</f>
        <v>0</v>
      </c>
      <c r="T929" s="248">
        <f ca="1">+S929</f>
        <v>0</v>
      </c>
      <c r="U929" s="247">
        <f>+IF(E929="Débitos",1,2)</f>
        <v>2</v>
      </c>
      <c r="V929" s="350" t="str">
        <f>+VLOOKUP(A929,bd_lista!$A$3:$E$590,5,FALSE)</f>
        <v>Gobiernos Autonomos Municipales</v>
      </c>
      <c r="W929" s="455"/>
      <c r="X929" s="245">
        <f>+VLOOKUP(A929,[2]Sheet1!$A$13:$D$744,4,FALSE)</f>
        <v>0</v>
      </c>
      <c r="Y929" s="245" t="e">
        <f>+VLOOKUP(X929,bd_lista!$A$3:$C$590,3,FALSE)</f>
        <v>#N/A</v>
      </c>
      <c r="Z929" s="304"/>
      <c r="AA929" s="305"/>
    </row>
    <row r="930" spans="1:27" customFormat="1" ht="15" hidden="1" customHeight="1">
      <c r="A930" s="32">
        <v>1728</v>
      </c>
      <c r="B930" s="452">
        <f>+A930</f>
        <v>1728</v>
      </c>
      <c r="C930" s="250" t="str">
        <f>+VLOOKUP(A930,bd_lista!$A$3:$C$590,3,FALSE)</f>
        <v>Gobierno Autónomo Municipal de Postrer Valle</v>
      </c>
      <c r="D930" s="456" t="str">
        <f>+C930</f>
        <v>Gobierno Autónomo Municipal de Postrer Valle</v>
      </c>
      <c r="E930" s="245" t="s">
        <v>1311</v>
      </c>
      <c r="F930" s="246">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6">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6">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6">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6">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6">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6">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6">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6">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6">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6">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6">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6">
        <f ca="1">+SUM(F930:Q930)</f>
        <v>0</v>
      </c>
      <c r="S930" s="253"/>
      <c r="T930" s="246">
        <f ca="1">+T931</f>
        <v>0</v>
      </c>
      <c r="U930" s="245">
        <f>+IF(E930="Débitos",1,2)</f>
        <v>1</v>
      </c>
      <c r="V930" s="350" t="str">
        <f>+VLOOKUP(A930,bd_lista!$A$3:$E$590,5,FALSE)</f>
        <v>Gobiernos Autonomos Municipales</v>
      </c>
      <c r="W930" s="454" t="str">
        <f>+V930</f>
        <v>Gobiernos Autonomos Municipales</v>
      </c>
      <c r="X930" s="245">
        <f>+VLOOKUP(A930,[2]Sheet1!$A$13:$D$744,4,FALSE)</f>
        <v>0</v>
      </c>
      <c r="Y930" s="245" t="e">
        <f>+VLOOKUP(X930,bd_lista!$A$3:$C$590,3,FALSE)</f>
        <v>#N/A</v>
      </c>
      <c r="Z930" s="306">
        <f>+X930</f>
        <v>0</v>
      </c>
      <c r="AA930" s="307" t="e">
        <f>+Y930</f>
        <v>#N/A</v>
      </c>
    </row>
    <row r="931" spans="1:27" customFormat="1" ht="15" hidden="1" customHeight="1">
      <c r="A931" s="32">
        <v>1728</v>
      </c>
      <c r="B931" s="453"/>
      <c r="C931" s="250" t="str">
        <f>+VLOOKUP(A931,bd_lista!$A$3:$C$590,3,FALSE)</f>
        <v>Gobierno Autónomo Municipal de Postrer Valle</v>
      </c>
      <c r="D931" s="457"/>
      <c r="E931" s="247" t="s">
        <v>1312</v>
      </c>
      <c r="F931" s="248">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8">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8">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8">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8">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8">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8">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8">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8">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8">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8">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8">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8">
        <f ca="1">+SUM(F931:Q931)</f>
        <v>0</v>
      </c>
      <c r="S931" s="265">
        <f ca="1">+R930+R931</f>
        <v>0</v>
      </c>
      <c r="T931" s="248">
        <f ca="1">+S931</f>
        <v>0</v>
      </c>
      <c r="U931" s="247">
        <f>+IF(E931="Débitos",1,2)</f>
        <v>2</v>
      </c>
      <c r="V931" s="350" t="str">
        <f>+VLOOKUP(A931,bd_lista!$A$3:$E$590,5,FALSE)</f>
        <v>Gobiernos Autonomos Municipales</v>
      </c>
      <c r="W931" s="455"/>
      <c r="X931" s="245">
        <f>+VLOOKUP(A931,[2]Sheet1!$A$13:$D$744,4,FALSE)</f>
        <v>0</v>
      </c>
      <c r="Y931" s="245" t="e">
        <f>+VLOOKUP(X931,bd_lista!$A$3:$C$590,3,FALSE)</f>
        <v>#N/A</v>
      </c>
      <c r="Z931" s="304"/>
      <c r="AA931" s="305"/>
    </row>
    <row r="932" spans="1:27" customFormat="1" ht="15" hidden="1" customHeight="1">
      <c r="A932" s="32">
        <v>1729</v>
      </c>
      <c r="B932" s="452">
        <f>+A932</f>
        <v>1729</v>
      </c>
      <c r="C932" s="250" t="str">
        <f>+VLOOKUP(A932,bd_lista!$A$3:$C$590,3,FALSE)</f>
        <v>Gobierno Autónomo Municipal de Pucara</v>
      </c>
      <c r="D932" s="456" t="str">
        <f>+C932</f>
        <v>Gobierno Autónomo Municipal de Pucara</v>
      </c>
      <c r="E932" s="245" t="s">
        <v>1311</v>
      </c>
      <c r="F932" s="246">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6">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6">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6">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6">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6">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6">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6">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6">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6">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6">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6">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6">
        <f ca="1">+SUM(F932:Q932)</f>
        <v>0</v>
      </c>
      <c r="S932" s="253"/>
      <c r="T932" s="246">
        <f ca="1">+T933</f>
        <v>0</v>
      </c>
      <c r="U932" s="245">
        <f>+IF(E932="Débitos",1,2)</f>
        <v>1</v>
      </c>
      <c r="V932" s="350" t="str">
        <f>+VLOOKUP(A932,bd_lista!$A$3:$E$590,5,FALSE)</f>
        <v>Gobiernos Autonomos Municipales</v>
      </c>
      <c r="W932" s="454" t="str">
        <f>+V932</f>
        <v>Gobiernos Autonomos Municipales</v>
      </c>
      <c r="X932" s="245">
        <f>+VLOOKUP(A932,[2]Sheet1!$A$13:$D$744,4,FALSE)</f>
        <v>0</v>
      </c>
      <c r="Y932" s="245" t="e">
        <f>+VLOOKUP(X932,bd_lista!$A$3:$C$590,3,FALSE)</f>
        <v>#N/A</v>
      </c>
      <c r="Z932" s="306">
        <f>+X932</f>
        <v>0</v>
      </c>
      <c r="AA932" s="307" t="e">
        <f>+Y932</f>
        <v>#N/A</v>
      </c>
    </row>
    <row r="933" spans="1:27" customFormat="1" ht="15" hidden="1" customHeight="1">
      <c r="A933" s="32">
        <v>1729</v>
      </c>
      <c r="B933" s="453"/>
      <c r="C933" s="250" t="str">
        <f>+VLOOKUP(A933,bd_lista!$A$3:$C$590,3,FALSE)</f>
        <v>Gobierno Autónomo Municipal de Pucara</v>
      </c>
      <c r="D933" s="457"/>
      <c r="E933" s="247" t="s">
        <v>1312</v>
      </c>
      <c r="F933" s="248">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8">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8">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8">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8">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8">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8">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8">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8">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8">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8">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8">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8">
        <f ca="1">+SUM(F933:Q933)</f>
        <v>0</v>
      </c>
      <c r="S933" s="265">
        <f ca="1">+R932+R933</f>
        <v>0</v>
      </c>
      <c r="T933" s="248">
        <f ca="1">+S933</f>
        <v>0</v>
      </c>
      <c r="U933" s="247">
        <f>+IF(E933="Débitos",1,2)</f>
        <v>2</v>
      </c>
      <c r="V933" s="350" t="str">
        <f>+VLOOKUP(A933,bd_lista!$A$3:$E$590,5,FALSE)</f>
        <v>Gobiernos Autonomos Municipales</v>
      </c>
      <c r="W933" s="455"/>
      <c r="X933" s="245">
        <f>+VLOOKUP(A933,[2]Sheet1!$A$13:$D$744,4,FALSE)</f>
        <v>0</v>
      </c>
      <c r="Y933" s="245" t="e">
        <f>+VLOOKUP(X933,bd_lista!$A$3:$C$590,3,FALSE)</f>
        <v>#N/A</v>
      </c>
      <c r="Z933" s="304"/>
      <c r="AA933" s="305"/>
    </row>
    <row r="934" spans="1:27" customFormat="1" ht="15" hidden="1" customHeight="1">
      <c r="A934" s="32">
        <v>1730</v>
      </c>
      <c r="B934" s="452">
        <f>+A934</f>
        <v>1730</v>
      </c>
      <c r="C934" s="250" t="str">
        <f>+VLOOKUP(A934,bd_lista!$A$3:$C$590,3,FALSE)</f>
        <v>Gobierno Autónomo Municipal de Samaipata</v>
      </c>
      <c r="D934" s="456" t="str">
        <f>+C934</f>
        <v>Gobierno Autónomo Municipal de Samaipata</v>
      </c>
      <c r="E934" s="245" t="s">
        <v>1311</v>
      </c>
      <c r="F934" s="246">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6">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6">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6">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6">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6">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6">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6">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6">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6">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6">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6">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6">
        <f ca="1">+SUM(F934:Q934)</f>
        <v>0</v>
      </c>
      <c r="S934" s="253"/>
      <c r="T934" s="246">
        <f ca="1">+T935</f>
        <v>0</v>
      </c>
      <c r="U934" s="245">
        <f>+IF(E934="Débitos",1,2)</f>
        <v>1</v>
      </c>
      <c r="V934" s="350" t="str">
        <f>+VLOOKUP(A934,bd_lista!$A$3:$E$590,5,FALSE)</f>
        <v>Gobiernos Autonomos Municipales</v>
      </c>
      <c r="W934" s="454" t="str">
        <f>+V934</f>
        <v>Gobiernos Autonomos Municipales</v>
      </c>
      <c r="X934" s="245">
        <f>+VLOOKUP(A934,[2]Sheet1!$A$13:$D$744,4,FALSE)</f>
        <v>0</v>
      </c>
      <c r="Y934" s="245" t="e">
        <f>+VLOOKUP(X934,bd_lista!$A$3:$C$590,3,FALSE)</f>
        <v>#N/A</v>
      </c>
      <c r="Z934" s="306">
        <f>+X934</f>
        <v>0</v>
      </c>
      <c r="AA934" s="307" t="e">
        <f>+Y934</f>
        <v>#N/A</v>
      </c>
    </row>
    <row r="935" spans="1:27" customFormat="1" ht="15" hidden="1" customHeight="1">
      <c r="A935" s="32">
        <v>1730</v>
      </c>
      <c r="B935" s="453"/>
      <c r="C935" s="250" t="str">
        <f>+VLOOKUP(A935,bd_lista!$A$3:$C$590,3,FALSE)</f>
        <v>Gobierno Autónomo Municipal de Samaipata</v>
      </c>
      <c r="D935" s="457"/>
      <c r="E935" s="247" t="s">
        <v>1312</v>
      </c>
      <c r="F935" s="248">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8">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8">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8">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8">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8">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8">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8">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8">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8">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8">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8">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8">
        <f ca="1">+SUM(F935:Q935)</f>
        <v>0</v>
      </c>
      <c r="S935" s="265">
        <f ca="1">+R934+R935</f>
        <v>0</v>
      </c>
      <c r="T935" s="248">
        <f ca="1">+S935</f>
        <v>0</v>
      </c>
      <c r="U935" s="247">
        <f>+IF(E935="Débitos",1,2)</f>
        <v>2</v>
      </c>
      <c r="V935" s="350" t="str">
        <f>+VLOOKUP(A935,bd_lista!$A$3:$E$590,5,FALSE)</f>
        <v>Gobiernos Autonomos Municipales</v>
      </c>
      <c r="W935" s="455"/>
      <c r="X935" s="245">
        <f>+VLOOKUP(A935,[2]Sheet1!$A$13:$D$744,4,FALSE)</f>
        <v>0</v>
      </c>
      <c r="Y935" s="245" t="e">
        <f>+VLOOKUP(X935,bd_lista!$A$3:$C$590,3,FALSE)</f>
        <v>#N/A</v>
      </c>
      <c r="Z935" s="304"/>
      <c r="AA935" s="305"/>
    </row>
    <row r="936" spans="1:27" customFormat="1" ht="15" hidden="1" customHeight="1">
      <c r="A936" s="32">
        <v>1731</v>
      </c>
      <c r="B936" s="452">
        <f>+A936</f>
        <v>1731</v>
      </c>
      <c r="C936" s="250" t="str">
        <f>+VLOOKUP(A936,bd_lista!$A$3:$C$590,3,FALSE)</f>
        <v>Gobierno Autónomo Municipal de Pampa Grande</v>
      </c>
      <c r="D936" s="456" t="str">
        <f>+C936</f>
        <v>Gobierno Autónomo Municipal de Pampa Grande</v>
      </c>
      <c r="E936" s="245" t="s">
        <v>1311</v>
      </c>
      <c r="F936" s="246">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6">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6">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6">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6">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6">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6">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6">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6">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6">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6">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6">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6">
        <f ca="1">+SUM(F936:Q936)</f>
        <v>0</v>
      </c>
      <c r="S936" s="253"/>
      <c r="T936" s="246">
        <f ca="1">+T937</f>
        <v>0</v>
      </c>
      <c r="U936" s="245">
        <f>+IF(E936="Débitos",1,2)</f>
        <v>1</v>
      </c>
      <c r="V936" s="350" t="str">
        <f>+VLOOKUP(A936,bd_lista!$A$3:$E$590,5,FALSE)</f>
        <v>Gobiernos Autonomos Municipales</v>
      </c>
      <c r="W936" s="454" t="str">
        <f>+V936</f>
        <v>Gobiernos Autonomos Municipales</v>
      </c>
      <c r="X936" s="245">
        <f>+VLOOKUP(A936,[2]Sheet1!$A$13:$D$744,4,FALSE)</f>
        <v>0</v>
      </c>
      <c r="Y936" s="245" t="e">
        <f>+VLOOKUP(X936,bd_lista!$A$3:$C$590,3,FALSE)</f>
        <v>#N/A</v>
      </c>
      <c r="Z936" s="306">
        <f>+X936</f>
        <v>0</v>
      </c>
      <c r="AA936" s="307" t="e">
        <f>+Y936</f>
        <v>#N/A</v>
      </c>
    </row>
    <row r="937" spans="1:27" customFormat="1" ht="15" hidden="1" customHeight="1">
      <c r="A937" s="32">
        <v>1731</v>
      </c>
      <c r="B937" s="453"/>
      <c r="C937" s="250" t="str">
        <f>+VLOOKUP(A937,bd_lista!$A$3:$C$590,3,FALSE)</f>
        <v>Gobierno Autónomo Municipal de Pampa Grande</v>
      </c>
      <c r="D937" s="457"/>
      <c r="E937" s="247" t="s">
        <v>1312</v>
      </c>
      <c r="F937" s="248">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8">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8">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8">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8">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8">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8">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8">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8">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8">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8">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8">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8">
        <f ca="1">+SUM(F937:Q937)</f>
        <v>0</v>
      </c>
      <c r="S937" s="265">
        <f ca="1">+R936+R937</f>
        <v>0</v>
      </c>
      <c r="T937" s="248">
        <f ca="1">+S937</f>
        <v>0</v>
      </c>
      <c r="U937" s="247">
        <f>+IF(E937="Débitos",1,2)</f>
        <v>2</v>
      </c>
      <c r="V937" s="350" t="str">
        <f>+VLOOKUP(A937,bd_lista!$A$3:$E$590,5,FALSE)</f>
        <v>Gobiernos Autonomos Municipales</v>
      </c>
      <c r="W937" s="455"/>
      <c r="X937" s="245">
        <f>+VLOOKUP(A937,[2]Sheet1!$A$13:$D$744,4,FALSE)</f>
        <v>0</v>
      </c>
      <c r="Y937" s="245" t="e">
        <f>+VLOOKUP(X937,bd_lista!$A$3:$C$590,3,FALSE)</f>
        <v>#N/A</v>
      </c>
      <c r="Z937" s="304"/>
      <c r="AA937" s="305"/>
    </row>
    <row r="938" spans="1:27" customFormat="1" ht="15" hidden="1" customHeight="1">
      <c r="A938" s="32">
        <v>1732</v>
      </c>
      <c r="B938" s="452">
        <f>+A938</f>
        <v>1732</v>
      </c>
      <c r="C938" s="250" t="str">
        <f>+VLOOKUP(A938,bd_lista!$A$3:$C$590,3,FALSE)</f>
        <v>Gobierno Autónomo Municipal de Mairana</v>
      </c>
      <c r="D938" s="456" t="str">
        <f>+C938</f>
        <v>Gobierno Autónomo Municipal de Mairana</v>
      </c>
      <c r="E938" s="245" t="s">
        <v>1311</v>
      </c>
      <c r="F938" s="246">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6">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6">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6">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6">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6">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6">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6">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6">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6">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6">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6">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6">
        <f ca="1">+SUM(F938:Q938)</f>
        <v>0</v>
      </c>
      <c r="S938" s="253"/>
      <c r="T938" s="246">
        <f ca="1">+T939</f>
        <v>0</v>
      </c>
      <c r="U938" s="245">
        <f>+IF(E938="Débitos",1,2)</f>
        <v>1</v>
      </c>
      <c r="V938" s="350" t="str">
        <f>+VLOOKUP(A938,bd_lista!$A$3:$E$590,5,FALSE)</f>
        <v>Gobiernos Autonomos Municipales</v>
      </c>
      <c r="W938" s="454" t="str">
        <f>+V938</f>
        <v>Gobiernos Autonomos Municipales</v>
      </c>
      <c r="X938" s="245">
        <f>+VLOOKUP(A938,[2]Sheet1!$A$13:$D$744,4,FALSE)</f>
        <v>0</v>
      </c>
      <c r="Y938" s="245" t="e">
        <f>+VLOOKUP(X938,bd_lista!$A$3:$C$590,3,FALSE)</f>
        <v>#N/A</v>
      </c>
      <c r="Z938" s="306">
        <f>+X938</f>
        <v>0</v>
      </c>
      <c r="AA938" s="307" t="e">
        <f>+Y938</f>
        <v>#N/A</v>
      </c>
    </row>
    <row r="939" spans="1:27" customFormat="1" ht="15" hidden="1" customHeight="1">
      <c r="A939" s="32">
        <v>1732</v>
      </c>
      <c r="B939" s="453"/>
      <c r="C939" s="250" t="str">
        <f>+VLOOKUP(A939,bd_lista!$A$3:$C$590,3,FALSE)</f>
        <v>Gobierno Autónomo Municipal de Mairana</v>
      </c>
      <c r="D939" s="457"/>
      <c r="E939" s="247" t="s">
        <v>1312</v>
      </c>
      <c r="F939" s="248">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8">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8">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8">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8">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8">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8">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8">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8">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8">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8">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8">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8">
        <f ca="1">+SUM(F939:Q939)</f>
        <v>0</v>
      </c>
      <c r="S939" s="265">
        <f ca="1">+R938+R939</f>
        <v>0</v>
      </c>
      <c r="T939" s="248">
        <f ca="1">+S939</f>
        <v>0</v>
      </c>
      <c r="U939" s="247">
        <f>+IF(E939="Débitos",1,2)</f>
        <v>2</v>
      </c>
      <c r="V939" s="350" t="str">
        <f>+VLOOKUP(A939,bd_lista!$A$3:$E$590,5,FALSE)</f>
        <v>Gobiernos Autonomos Municipales</v>
      </c>
      <c r="W939" s="455"/>
      <c r="X939" s="245">
        <f>+VLOOKUP(A939,[2]Sheet1!$A$13:$D$744,4,FALSE)</f>
        <v>0</v>
      </c>
      <c r="Y939" s="245" t="e">
        <f>+VLOOKUP(X939,bd_lista!$A$3:$C$590,3,FALSE)</f>
        <v>#N/A</v>
      </c>
      <c r="Z939" s="304"/>
      <c r="AA939" s="305"/>
    </row>
    <row r="940" spans="1:27" customFormat="1" ht="15" hidden="1" customHeight="1">
      <c r="A940" s="32">
        <v>1733</v>
      </c>
      <c r="B940" s="452">
        <f>+A940</f>
        <v>1733</v>
      </c>
      <c r="C940" s="250" t="str">
        <f>+VLOOKUP(A940,bd_lista!$A$3:$C$590,3,FALSE)</f>
        <v>Gobierno Autónomo Municipal de Quirusillas</v>
      </c>
      <c r="D940" s="456" t="str">
        <f>+C940</f>
        <v>Gobierno Autónomo Municipal de Quirusillas</v>
      </c>
      <c r="E940" s="245" t="s">
        <v>1311</v>
      </c>
      <c r="F940" s="246">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6">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6">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6">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6">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6">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6">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6">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6">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6">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6">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6">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6">
        <f ca="1">+SUM(F940:Q940)</f>
        <v>0</v>
      </c>
      <c r="S940" s="253"/>
      <c r="T940" s="246">
        <f ca="1">+T941</f>
        <v>0</v>
      </c>
      <c r="U940" s="245">
        <f>+IF(E940="Débitos",1,2)</f>
        <v>1</v>
      </c>
      <c r="V940" s="350" t="str">
        <f>+VLOOKUP(A940,bd_lista!$A$3:$E$590,5,FALSE)</f>
        <v>Gobiernos Autonomos Municipales</v>
      </c>
      <c r="W940" s="454" t="str">
        <f>+V940</f>
        <v>Gobiernos Autonomos Municipales</v>
      </c>
      <c r="X940" s="245">
        <f>+VLOOKUP(A940,[2]Sheet1!$A$13:$D$744,4,FALSE)</f>
        <v>0</v>
      </c>
      <c r="Y940" s="245" t="e">
        <f>+VLOOKUP(X940,bd_lista!$A$3:$C$590,3,FALSE)</f>
        <v>#N/A</v>
      </c>
      <c r="Z940" s="306">
        <f>+X940</f>
        <v>0</v>
      </c>
      <c r="AA940" s="307" t="e">
        <f>+Y940</f>
        <v>#N/A</v>
      </c>
    </row>
    <row r="941" spans="1:27" customFormat="1" ht="15" hidden="1" customHeight="1">
      <c r="A941" s="32">
        <v>1733</v>
      </c>
      <c r="B941" s="453"/>
      <c r="C941" s="250" t="str">
        <f>+VLOOKUP(A941,bd_lista!$A$3:$C$590,3,FALSE)</f>
        <v>Gobierno Autónomo Municipal de Quirusillas</v>
      </c>
      <c r="D941" s="457"/>
      <c r="E941" s="247" t="s">
        <v>1312</v>
      </c>
      <c r="F941" s="248">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8">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8">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8">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8">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8">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8">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8">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8">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8">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8">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8">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8">
        <f ca="1">+SUM(F941:Q941)</f>
        <v>0</v>
      </c>
      <c r="S941" s="265">
        <f ca="1">+R940+R941</f>
        <v>0</v>
      </c>
      <c r="T941" s="248">
        <f ca="1">+S941</f>
        <v>0</v>
      </c>
      <c r="U941" s="247">
        <f>+IF(E941="Débitos",1,2)</f>
        <v>2</v>
      </c>
      <c r="V941" s="350" t="str">
        <f>+VLOOKUP(A941,bd_lista!$A$3:$E$590,5,FALSE)</f>
        <v>Gobiernos Autonomos Municipales</v>
      </c>
      <c r="W941" s="455"/>
      <c r="X941" s="245">
        <f>+VLOOKUP(A941,[2]Sheet1!$A$13:$D$744,4,FALSE)</f>
        <v>0</v>
      </c>
      <c r="Y941" s="245" t="e">
        <f>+VLOOKUP(X941,bd_lista!$A$3:$C$590,3,FALSE)</f>
        <v>#N/A</v>
      </c>
      <c r="Z941" s="304"/>
      <c r="AA941" s="305"/>
    </row>
    <row r="942" spans="1:27" customFormat="1" ht="15" hidden="1" customHeight="1">
      <c r="A942" s="32">
        <v>1734</v>
      </c>
      <c r="B942" s="452">
        <f>+A942</f>
        <v>1734</v>
      </c>
      <c r="C942" s="250" t="str">
        <f>+VLOOKUP(A942,bd_lista!$A$3:$C$590,3,FALSE)</f>
        <v>Gobierno Autónomo Municipal de Montero</v>
      </c>
      <c r="D942" s="456" t="str">
        <f>+C942</f>
        <v>Gobierno Autónomo Municipal de Montero</v>
      </c>
      <c r="E942" s="245" t="s">
        <v>1311</v>
      </c>
      <c r="F942" s="246">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6">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6">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6">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6">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6">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6">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6">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6">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6">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6">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6">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6">
        <f ca="1">+SUM(F942:Q942)</f>
        <v>0</v>
      </c>
      <c r="S942" s="253"/>
      <c r="T942" s="246">
        <f ca="1">+T943</f>
        <v>0</v>
      </c>
      <c r="U942" s="245">
        <f>+IF(E942="Débitos",1,2)</f>
        <v>1</v>
      </c>
      <c r="V942" s="350" t="str">
        <f>+VLOOKUP(A942,bd_lista!$A$3:$E$590,5,FALSE)</f>
        <v>Gobiernos Autonomos Municipales</v>
      </c>
      <c r="W942" s="454" t="str">
        <f>+V942</f>
        <v>Gobiernos Autonomos Municipales</v>
      </c>
      <c r="X942" s="245">
        <f>+VLOOKUP(A942,[2]Sheet1!$A$13:$D$744,4,FALSE)</f>
        <v>0</v>
      </c>
      <c r="Y942" s="245" t="e">
        <f>+VLOOKUP(X942,bd_lista!$A$3:$C$590,3,FALSE)</f>
        <v>#N/A</v>
      </c>
      <c r="Z942" s="306">
        <f>+X942</f>
        <v>0</v>
      </c>
      <c r="AA942" s="307" t="e">
        <f>+Y942</f>
        <v>#N/A</v>
      </c>
    </row>
    <row r="943" spans="1:27" customFormat="1" ht="15" hidden="1" customHeight="1">
      <c r="A943" s="32">
        <v>1734</v>
      </c>
      <c r="B943" s="453"/>
      <c r="C943" s="250" t="str">
        <f>+VLOOKUP(A943,bd_lista!$A$3:$C$590,3,FALSE)</f>
        <v>Gobierno Autónomo Municipal de Montero</v>
      </c>
      <c r="D943" s="457"/>
      <c r="E943" s="247" t="s">
        <v>1312</v>
      </c>
      <c r="F943" s="248">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8">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8">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8">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8">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8">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8">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8">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8">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8">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8">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8">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8">
        <f ca="1">+SUM(F943:Q943)</f>
        <v>0</v>
      </c>
      <c r="S943" s="265">
        <f ca="1">+R942+R943</f>
        <v>0</v>
      </c>
      <c r="T943" s="248">
        <f ca="1">+S943</f>
        <v>0</v>
      </c>
      <c r="U943" s="247">
        <f>+IF(E943="Débitos",1,2)</f>
        <v>2</v>
      </c>
      <c r="V943" s="350" t="str">
        <f>+VLOOKUP(A943,bd_lista!$A$3:$E$590,5,FALSE)</f>
        <v>Gobiernos Autonomos Municipales</v>
      </c>
      <c r="W943" s="455"/>
      <c r="X943" s="245">
        <f>+VLOOKUP(A943,[2]Sheet1!$A$13:$D$744,4,FALSE)</f>
        <v>0</v>
      </c>
      <c r="Y943" s="245" t="e">
        <f>+VLOOKUP(X943,bd_lista!$A$3:$C$590,3,FALSE)</f>
        <v>#N/A</v>
      </c>
      <c r="Z943" s="304"/>
      <c r="AA943" s="305"/>
    </row>
    <row r="944" spans="1:27" customFormat="1" ht="15" hidden="1" customHeight="1">
      <c r="A944" s="32">
        <v>1735</v>
      </c>
      <c r="B944" s="452">
        <f>+A944</f>
        <v>1735</v>
      </c>
      <c r="C944" s="250" t="str">
        <f>+VLOOKUP(A944,bd_lista!$A$3:$C$590,3,FALSE)</f>
        <v>Gobierno Autónomo Municipal de General Agustín Saavedra</v>
      </c>
      <c r="D944" s="456" t="str">
        <f>+C944</f>
        <v>Gobierno Autónomo Municipal de General Agustín Saavedra</v>
      </c>
      <c r="E944" s="245" t="s">
        <v>1311</v>
      </c>
      <c r="F944" s="246">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6">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6">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6">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6">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6">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6">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6">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6">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6">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6">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6">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6">
        <f ca="1">+SUM(F944:Q944)</f>
        <v>0</v>
      </c>
      <c r="S944" s="253"/>
      <c r="T944" s="246">
        <f ca="1">+T945</f>
        <v>0</v>
      </c>
      <c r="U944" s="245">
        <f>+IF(E944="Débitos",1,2)</f>
        <v>1</v>
      </c>
      <c r="V944" s="350" t="str">
        <f>+VLOOKUP(A944,bd_lista!$A$3:$E$590,5,FALSE)</f>
        <v>Gobiernos Autonomos Municipales</v>
      </c>
      <c r="W944" s="454" t="str">
        <f>+V944</f>
        <v>Gobiernos Autonomos Municipales</v>
      </c>
      <c r="X944" s="245">
        <f>+VLOOKUP(A944,[2]Sheet1!$A$13:$D$744,4,FALSE)</f>
        <v>0</v>
      </c>
      <c r="Y944" s="245" t="e">
        <f>+VLOOKUP(X944,bd_lista!$A$3:$C$590,3,FALSE)</f>
        <v>#N/A</v>
      </c>
      <c r="Z944" s="306">
        <f>+X944</f>
        <v>0</v>
      </c>
      <c r="AA944" s="307" t="e">
        <f>+Y944</f>
        <v>#N/A</v>
      </c>
    </row>
    <row r="945" spans="1:27" customFormat="1" ht="15" hidden="1" customHeight="1">
      <c r="A945" s="32">
        <v>1735</v>
      </c>
      <c r="B945" s="453"/>
      <c r="C945" s="250" t="str">
        <f>+VLOOKUP(A945,bd_lista!$A$3:$C$590,3,FALSE)</f>
        <v>Gobierno Autónomo Municipal de General Agustín Saavedra</v>
      </c>
      <c r="D945" s="457"/>
      <c r="E945" s="247" t="s">
        <v>1312</v>
      </c>
      <c r="F945" s="248">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8">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8">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8">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8">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8">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8">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8">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8">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8">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8">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8">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8">
        <f ca="1">+SUM(F945:Q945)</f>
        <v>0</v>
      </c>
      <c r="S945" s="265">
        <f ca="1">+R944+R945</f>
        <v>0</v>
      </c>
      <c r="T945" s="248">
        <f ca="1">+S945</f>
        <v>0</v>
      </c>
      <c r="U945" s="247">
        <f>+IF(E945="Débitos",1,2)</f>
        <v>2</v>
      </c>
      <c r="V945" s="350" t="str">
        <f>+VLOOKUP(A945,bd_lista!$A$3:$E$590,5,FALSE)</f>
        <v>Gobiernos Autonomos Municipales</v>
      </c>
      <c r="W945" s="455"/>
      <c r="X945" s="245">
        <f>+VLOOKUP(A945,[2]Sheet1!$A$13:$D$744,4,FALSE)</f>
        <v>0</v>
      </c>
      <c r="Y945" s="245" t="e">
        <f>+VLOOKUP(X945,bd_lista!$A$3:$C$590,3,FALSE)</f>
        <v>#N/A</v>
      </c>
      <c r="Z945" s="304"/>
      <c r="AA945" s="305"/>
    </row>
    <row r="946" spans="1:27" customFormat="1" ht="15" hidden="1" customHeight="1">
      <c r="A946" s="32">
        <v>1736</v>
      </c>
      <c r="B946" s="452">
        <f>+A946</f>
        <v>1736</v>
      </c>
      <c r="C946" s="250" t="str">
        <f>+VLOOKUP(A946,bd_lista!$A$3:$C$590,3,FALSE)</f>
        <v>Gobierno Autónomo Municipal de Mineros</v>
      </c>
      <c r="D946" s="456" t="str">
        <f>+C946</f>
        <v>Gobierno Autónomo Municipal de Mineros</v>
      </c>
      <c r="E946" s="245" t="s">
        <v>1311</v>
      </c>
      <c r="F946" s="246">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6">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6">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6">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6">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6">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6">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6">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6">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6">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6">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6">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6">
        <f ca="1">+SUM(F946:Q946)</f>
        <v>0</v>
      </c>
      <c r="S946" s="253"/>
      <c r="T946" s="246">
        <f ca="1">+T947</f>
        <v>0</v>
      </c>
      <c r="U946" s="245">
        <f>+IF(E946="Débitos",1,2)</f>
        <v>1</v>
      </c>
      <c r="V946" s="350" t="str">
        <f>+VLOOKUP(A946,bd_lista!$A$3:$E$590,5,FALSE)</f>
        <v>Gobiernos Autonomos Municipales</v>
      </c>
      <c r="W946" s="454" t="str">
        <f>+V946</f>
        <v>Gobiernos Autonomos Municipales</v>
      </c>
      <c r="X946" s="245">
        <f>+VLOOKUP(A946,[2]Sheet1!$A$13:$D$744,4,FALSE)</f>
        <v>0</v>
      </c>
      <c r="Y946" s="245" t="e">
        <f>+VLOOKUP(X946,bd_lista!$A$3:$C$590,3,FALSE)</f>
        <v>#N/A</v>
      </c>
      <c r="Z946" s="306">
        <f>+X946</f>
        <v>0</v>
      </c>
      <c r="AA946" s="307" t="e">
        <f>+Y946</f>
        <v>#N/A</v>
      </c>
    </row>
    <row r="947" spans="1:27" customFormat="1" ht="15" hidden="1" customHeight="1">
      <c r="A947" s="32">
        <v>1736</v>
      </c>
      <c r="B947" s="453"/>
      <c r="C947" s="250" t="str">
        <f>+VLOOKUP(A947,bd_lista!$A$3:$C$590,3,FALSE)</f>
        <v>Gobierno Autónomo Municipal de Mineros</v>
      </c>
      <c r="D947" s="457"/>
      <c r="E947" s="247" t="s">
        <v>1312</v>
      </c>
      <c r="F947" s="248">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8">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8">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8">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8">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8">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8">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8">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8">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8">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8">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8">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8">
        <f ca="1">+SUM(F947:Q947)</f>
        <v>0</v>
      </c>
      <c r="S947" s="265">
        <f ca="1">+R946+R947</f>
        <v>0</v>
      </c>
      <c r="T947" s="248">
        <f ca="1">+S947</f>
        <v>0</v>
      </c>
      <c r="U947" s="247">
        <f>+IF(E947="Débitos",1,2)</f>
        <v>2</v>
      </c>
      <c r="V947" s="350" t="str">
        <f>+VLOOKUP(A947,bd_lista!$A$3:$E$590,5,FALSE)</f>
        <v>Gobiernos Autonomos Municipales</v>
      </c>
      <c r="W947" s="455"/>
      <c r="X947" s="245">
        <f>+VLOOKUP(A947,[2]Sheet1!$A$13:$D$744,4,FALSE)</f>
        <v>0</v>
      </c>
      <c r="Y947" s="245" t="e">
        <f>+VLOOKUP(X947,bd_lista!$A$3:$C$590,3,FALSE)</f>
        <v>#N/A</v>
      </c>
      <c r="Z947" s="304"/>
      <c r="AA947" s="305"/>
    </row>
    <row r="948" spans="1:27" customFormat="1" ht="15" hidden="1" customHeight="1">
      <c r="A948" s="32">
        <v>1737</v>
      </c>
      <c r="B948" s="452">
        <f>+A948</f>
        <v>1737</v>
      </c>
      <c r="C948" s="250" t="str">
        <f>+VLOOKUP(A948,bd_lista!$A$3:$C$590,3,FALSE)</f>
        <v>Gobierno Autónomo Municipal de Concepción</v>
      </c>
      <c r="D948" s="456" t="str">
        <f>+C948</f>
        <v>Gobierno Autónomo Municipal de Concepción</v>
      </c>
      <c r="E948" s="245" t="s">
        <v>1311</v>
      </c>
      <c r="F948" s="246">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6">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6">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6">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6">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6">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6">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6">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6">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6">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6">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6">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6">
        <f ca="1">+SUM(F948:Q948)</f>
        <v>0</v>
      </c>
      <c r="S948" s="253"/>
      <c r="T948" s="246">
        <f ca="1">+T949</f>
        <v>0</v>
      </c>
      <c r="U948" s="245">
        <f>+IF(E948="Débitos",1,2)</f>
        <v>1</v>
      </c>
      <c r="V948" s="350" t="str">
        <f>+VLOOKUP(A948,bd_lista!$A$3:$E$590,5,FALSE)</f>
        <v>Gobiernos Autonomos Municipales</v>
      </c>
      <c r="W948" s="454" t="str">
        <f>+V948</f>
        <v>Gobiernos Autonomos Municipales</v>
      </c>
      <c r="X948" s="245">
        <f>+VLOOKUP(A948,[2]Sheet1!$A$13:$D$744,4,FALSE)</f>
        <v>0</v>
      </c>
      <c r="Y948" s="245" t="e">
        <f>+VLOOKUP(X948,bd_lista!$A$3:$C$590,3,FALSE)</f>
        <v>#N/A</v>
      </c>
      <c r="Z948" s="306">
        <f>+X948</f>
        <v>0</v>
      </c>
      <c r="AA948" s="307" t="e">
        <f>+Y948</f>
        <v>#N/A</v>
      </c>
    </row>
    <row r="949" spans="1:27" customFormat="1" ht="15" hidden="1" customHeight="1">
      <c r="A949" s="32">
        <v>1737</v>
      </c>
      <c r="B949" s="453"/>
      <c r="C949" s="250" t="str">
        <f>+VLOOKUP(A949,bd_lista!$A$3:$C$590,3,FALSE)</f>
        <v>Gobierno Autónomo Municipal de Concepción</v>
      </c>
      <c r="D949" s="457"/>
      <c r="E949" s="247" t="s">
        <v>1312</v>
      </c>
      <c r="F949" s="248">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8">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8">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8">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8">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8">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8">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8">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8">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8">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8">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8">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8">
        <f ca="1">+SUM(F949:Q949)</f>
        <v>0</v>
      </c>
      <c r="S949" s="265">
        <f ca="1">+R948+R949</f>
        <v>0</v>
      </c>
      <c r="T949" s="248">
        <f ca="1">+S949</f>
        <v>0</v>
      </c>
      <c r="U949" s="247">
        <f>+IF(E949="Débitos",1,2)</f>
        <v>2</v>
      </c>
      <c r="V949" s="350" t="str">
        <f>+VLOOKUP(A949,bd_lista!$A$3:$E$590,5,FALSE)</f>
        <v>Gobiernos Autonomos Municipales</v>
      </c>
      <c r="W949" s="455"/>
      <c r="X949" s="245">
        <f>+VLOOKUP(A949,[2]Sheet1!$A$13:$D$744,4,FALSE)</f>
        <v>0</v>
      </c>
      <c r="Y949" s="245" t="e">
        <f>+VLOOKUP(X949,bd_lista!$A$3:$C$590,3,FALSE)</f>
        <v>#N/A</v>
      </c>
      <c r="Z949" s="304"/>
      <c r="AA949" s="305"/>
    </row>
    <row r="950" spans="1:27" customFormat="1" ht="15" hidden="1" customHeight="1">
      <c r="A950" s="32">
        <v>1738</v>
      </c>
      <c r="B950" s="452">
        <f>+A950</f>
        <v>1738</v>
      </c>
      <c r="C950" s="250" t="str">
        <f>+VLOOKUP(A950,bd_lista!$A$3:$C$590,3,FALSE)</f>
        <v>Gobierno Autónomo Municipal de San Javier</v>
      </c>
      <c r="D950" s="456" t="str">
        <f>+C950</f>
        <v>Gobierno Autónomo Municipal de San Javier</v>
      </c>
      <c r="E950" s="245" t="s">
        <v>1311</v>
      </c>
      <c r="F950" s="246">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6">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6">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6">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6">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6">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6">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6">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6">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6">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6">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6">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6">
        <f ca="1">+SUM(F950:Q950)</f>
        <v>0</v>
      </c>
      <c r="S950" s="253"/>
      <c r="T950" s="246">
        <f ca="1">+T951</f>
        <v>0</v>
      </c>
      <c r="U950" s="245">
        <f>+IF(E950="Débitos",1,2)</f>
        <v>1</v>
      </c>
      <c r="V950" s="350" t="str">
        <f>+VLOOKUP(A950,bd_lista!$A$3:$E$590,5,FALSE)</f>
        <v>Gobiernos Autonomos Municipales</v>
      </c>
      <c r="W950" s="454" t="str">
        <f>+V950</f>
        <v>Gobiernos Autonomos Municipales</v>
      </c>
      <c r="X950" s="245">
        <f>+VLOOKUP(A950,[2]Sheet1!$A$13:$D$744,4,FALSE)</f>
        <v>0</v>
      </c>
      <c r="Y950" s="245" t="e">
        <f>+VLOOKUP(X950,bd_lista!$A$3:$C$590,3,FALSE)</f>
        <v>#N/A</v>
      </c>
      <c r="Z950" s="306">
        <f>+X950</f>
        <v>0</v>
      </c>
      <c r="AA950" s="307" t="e">
        <f>+Y950</f>
        <v>#N/A</v>
      </c>
    </row>
    <row r="951" spans="1:27" customFormat="1" ht="15" hidden="1" customHeight="1">
      <c r="A951" s="32">
        <v>1738</v>
      </c>
      <c r="B951" s="453"/>
      <c r="C951" s="250" t="str">
        <f>+VLOOKUP(A951,bd_lista!$A$3:$C$590,3,FALSE)</f>
        <v>Gobierno Autónomo Municipal de San Javier</v>
      </c>
      <c r="D951" s="457"/>
      <c r="E951" s="247" t="s">
        <v>1312</v>
      </c>
      <c r="F951" s="248">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8">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8">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8">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8">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8">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8">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8">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8">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8">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8">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8">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8">
        <f ca="1">+SUM(F951:Q951)</f>
        <v>0</v>
      </c>
      <c r="S951" s="265">
        <f ca="1">+R950+R951</f>
        <v>0</v>
      </c>
      <c r="T951" s="248">
        <f ca="1">+S951</f>
        <v>0</v>
      </c>
      <c r="U951" s="247">
        <f>+IF(E951="Débitos",1,2)</f>
        <v>2</v>
      </c>
      <c r="V951" s="350" t="str">
        <f>+VLOOKUP(A951,bd_lista!$A$3:$E$590,5,FALSE)</f>
        <v>Gobiernos Autonomos Municipales</v>
      </c>
      <c r="W951" s="455"/>
      <c r="X951" s="245">
        <f>+VLOOKUP(A951,[2]Sheet1!$A$13:$D$744,4,FALSE)</f>
        <v>0</v>
      </c>
      <c r="Y951" s="245" t="e">
        <f>+VLOOKUP(X951,bd_lista!$A$3:$C$590,3,FALSE)</f>
        <v>#N/A</v>
      </c>
      <c r="Z951" s="304"/>
      <c r="AA951" s="305"/>
    </row>
    <row r="952" spans="1:27" customFormat="1" ht="15" hidden="1" customHeight="1">
      <c r="A952" s="32">
        <v>1739</v>
      </c>
      <c r="B952" s="452">
        <f>+A952</f>
        <v>1739</v>
      </c>
      <c r="C952" s="250" t="str">
        <f>+VLOOKUP(A952,bd_lista!$A$3:$C$590,3,FALSE)</f>
        <v>Gobierno Autónomo Municipal de San Julián</v>
      </c>
      <c r="D952" s="456" t="str">
        <f>+C952</f>
        <v>Gobierno Autónomo Municipal de San Julián</v>
      </c>
      <c r="E952" s="245" t="s">
        <v>1311</v>
      </c>
      <c r="F952" s="246">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6">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6">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6">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6">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6">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6">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6">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6">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6">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6">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6">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6">
        <f ca="1">+SUM(F952:Q952)</f>
        <v>0</v>
      </c>
      <c r="S952" s="253"/>
      <c r="T952" s="246">
        <f ca="1">+T953</f>
        <v>0</v>
      </c>
      <c r="U952" s="245">
        <f>+IF(E952="Débitos",1,2)</f>
        <v>1</v>
      </c>
      <c r="V952" s="350" t="str">
        <f>+VLOOKUP(A952,bd_lista!$A$3:$E$590,5,FALSE)</f>
        <v>Gobiernos Autonomos Municipales</v>
      </c>
      <c r="W952" s="454" t="str">
        <f>+V952</f>
        <v>Gobiernos Autonomos Municipales</v>
      </c>
      <c r="X952" s="245">
        <f>+VLOOKUP(A952,[2]Sheet1!$A$13:$D$744,4,FALSE)</f>
        <v>0</v>
      </c>
      <c r="Y952" s="245" t="e">
        <f>+VLOOKUP(X952,bd_lista!$A$3:$C$590,3,FALSE)</f>
        <v>#N/A</v>
      </c>
      <c r="Z952" s="306">
        <f>+X952</f>
        <v>0</v>
      </c>
      <c r="AA952" s="307" t="e">
        <f>+Y952</f>
        <v>#N/A</v>
      </c>
    </row>
    <row r="953" spans="1:27" customFormat="1" ht="15" hidden="1" customHeight="1">
      <c r="A953" s="32">
        <v>1739</v>
      </c>
      <c r="B953" s="453"/>
      <c r="C953" s="250" t="str">
        <f>+VLOOKUP(A953,bd_lista!$A$3:$C$590,3,FALSE)</f>
        <v>Gobierno Autónomo Municipal de San Julián</v>
      </c>
      <c r="D953" s="457"/>
      <c r="E953" s="247" t="s">
        <v>1312</v>
      </c>
      <c r="F953" s="248">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8">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8">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8">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8">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8">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8">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8">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8">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8">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8">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8">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8">
        <f ca="1">+SUM(F953:Q953)</f>
        <v>0</v>
      </c>
      <c r="S953" s="265">
        <f ca="1">+R952+R953</f>
        <v>0</v>
      </c>
      <c r="T953" s="248">
        <f ca="1">+S953</f>
        <v>0</v>
      </c>
      <c r="U953" s="247">
        <f>+IF(E953="Débitos",1,2)</f>
        <v>2</v>
      </c>
      <c r="V953" s="350" t="str">
        <f>+VLOOKUP(A953,bd_lista!$A$3:$E$590,5,FALSE)</f>
        <v>Gobiernos Autonomos Municipales</v>
      </c>
      <c r="W953" s="455"/>
      <c r="X953" s="245">
        <f>+VLOOKUP(A953,[2]Sheet1!$A$13:$D$744,4,FALSE)</f>
        <v>0</v>
      </c>
      <c r="Y953" s="245" t="e">
        <f>+VLOOKUP(X953,bd_lista!$A$3:$C$590,3,FALSE)</f>
        <v>#N/A</v>
      </c>
      <c r="Z953" s="304"/>
      <c r="AA953" s="305"/>
    </row>
    <row r="954" spans="1:27" customFormat="1" ht="15" hidden="1" customHeight="1">
      <c r="A954" s="32">
        <v>1740</v>
      </c>
      <c r="B954" s="452">
        <f>+A954</f>
        <v>1740</v>
      </c>
      <c r="C954" s="250" t="str">
        <f>+VLOOKUP(A954,bd_lista!$A$3:$C$590,3,FALSE)</f>
        <v>Gobierno Autónomo Municipal de San Matías</v>
      </c>
      <c r="D954" s="456" t="str">
        <f>+C954</f>
        <v>Gobierno Autónomo Municipal de San Matías</v>
      </c>
      <c r="E954" s="245" t="s">
        <v>1311</v>
      </c>
      <c r="F954" s="246">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6">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6">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6">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6">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6">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6">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6">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6">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6">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6">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6">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6">
        <f ca="1">+SUM(F954:Q954)</f>
        <v>0</v>
      </c>
      <c r="S954" s="253"/>
      <c r="T954" s="246">
        <f ca="1">+T955</f>
        <v>0</v>
      </c>
      <c r="U954" s="245">
        <f>+IF(E954="Débitos",1,2)</f>
        <v>1</v>
      </c>
      <c r="V954" s="350" t="str">
        <f>+VLOOKUP(A954,bd_lista!$A$3:$E$590,5,FALSE)</f>
        <v>Gobiernos Autonomos Municipales</v>
      </c>
      <c r="W954" s="454" t="str">
        <f>+V954</f>
        <v>Gobiernos Autonomos Municipales</v>
      </c>
      <c r="X954" s="245">
        <f>+VLOOKUP(A954,[2]Sheet1!$A$13:$D$744,4,FALSE)</f>
        <v>0</v>
      </c>
      <c r="Y954" s="245" t="e">
        <f>+VLOOKUP(X954,bd_lista!$A$3:$C$590,3,FALSE)</f>
        <v>#N/A</v>
      </c>
      <c r="Z954" s="306">
        <f>+X954</f>
        <v>0</v>
      </c>
      <c r="AA954" s="307" t="e">
        <f>+Y954</f>
        <v>#N/A</v>
      </c>
    </row>
    <row r="955" spans="1:27" customFormat="1" ht="15" hidden="1" customHeight="1">
      <c r="A955" s="32">
        <v>1740</v>
      </c>
      <c r="B955" s="453"/>
      <c r="C955" s="250" t="str">
        <f>+VLOOKUP(A955,bd_lista!$A$3:$C$590,3,FALSE)</f>
        <v>Gobierno Autónomo Municipal de San Matías</v>
      </c>
      <c r="D955" s="457"/>
      <c r="E955" s="247" t="s">
        <v>1312</v>
      </c>
      <c r="F955" s="248">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8">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8">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8">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8">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8">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8">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8">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8">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8">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6">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6">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8">
        <f ca="1">+SUM(F955:Q955)</f>
        <v>0</v>
      </c>
      <c r="S955" s="265">
        <f ca="1">+R954+R955</f>
        <v>0</v>
      </c>
      <c r="T955" s="248">
        <f ca="1">+S955</f>
        <v>0</v>
      </c>
      <c r="U955" s="247">
        <f>+IF(E955="Débitos",1,2)</f>
        <v>2</v>
      </c>
      <c r="V955" s="350" t="str">
        <f>+VLOOKUP(A955,bd_lista!$A$3:$E$590,5,FALSE)</f>
        <v>Gobiernos Autonomos Municipales</v>
      </c>
      <c r="W955" s="455"/>
      <c r="X955" s="245">
        <f>+VLOOKUP(A955,[2]Sheet1!$A$13:$D$744,4,FALSE)</f>
        <v>0</v>
      </c>
      <c r="Y955" s="245" t="e">
        <f>+VLOOKUP(X955,bd_lista!$A$3:$C$590,3,FALSE)</f>
        <v>#N/A</v>
      </c>
      <c r="Z955" s="304"/>
      <c r="AA955" s="305"/>
    </row>
    <row r="956" spans="1:27" customFormat="1" ht="15" hidden="1" customHeight="1">
      <c r="A956" s="32">
        <v>1741</v>
      </c>
      <c r="B956" s="452">
        <f>+A956</f>
        <v>1741</v>
      </c>
      <c r="C956" s="250" t="str">
        <f>+VLOOKUP(A956,bd_lista!$A$3:$C$590,3,FALSE)</f>
        <v>Gobierno Autónomo Municipal de Comarapa</v>
      </c>
      <c r="D956" s="456" t="str">
        <f>+C956</f>
        <v>Gobierno Autónomo Municipal de Comarapa</v>
      </c>
      <c r="E956" s="245" t="s">
        <v>1311</v>
      </c>
      <c r="F956" s="246">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6">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6">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6">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6">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74">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6">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6">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6">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6">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6">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6">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6">
        <f ca="1">+SUM(F956:Q956)</f>
        <v>0</v>
      </c>
      <c r="S956" s="253"/>
      <c r="T956" s="246">
        <f ca="1">+T957</f>
        <v>0</v>
      </c>
      <c r="U956" s="245">
        <f>+IF(E956="Débitos",1,2)</f>
        <v>1</v>
      </c>
      <c r="V956" s="350" t="str">
        <f>+VLOOKUP(A956,bd_lista!$A$3:$E$590,5,FALSE)</f>
        <v>Gobiernos Autonomos Municipales</v>
      </c>
      <c r="W956" s="454" t="str">
        <f>+V956</f>
        <v>Gobiernos Autonomos Municipales</v>
      </c>
      <c r="X956" s="245">
        <f>+VLOOKUP(A956,[2]Sheet1!$A$13:$D$744,4,FALSE)</f>
        <v>0</v>
      </c>
      <c r="Y956" s="245" t="e">
        <f>+VLOOKUP(X956,bd_lista!$A$3:$C$590,3,FALSE)</f>
        <v>#N/A</v>
      </c>
      <c r="Z956" s="306">
        <f>+X956</f>
        <v>0</v>
      </c>
      <c r="AA956" s="307" t="e">
        <f>+Y956</f>
        <v>#N/A</v>
      </c>
    </row>
    <row r="957" spans="1:27" customFormat="1" ht="15" hidden="1" customHeight="1">
      <c r="A957" s="32">
        <v>1741</v>
      </c>
      <c r="B957" s="453"/>
      <c r="C957" s="250" t="str">
        <f>+VLOOKUP(A957,bd_lista!$A$3:$C$590,3,FALSE)</f>
        <v>Gobierno Autónomo Municipal de Comarapa</v>
      </c>
      <c r="D957" s="457"/>
      <c r="E957" s="247" t="s">
        <v>1312</v>
      </c>
      <c r="F957" s="248">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8">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8">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8">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8">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8">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8">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8">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8">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8">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8">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8">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8">
        <f ca="1">+SUM(F957:Q957)</f>
        <v>0</v>
      </c>
      <c r="S957" s="265">
        <f ca="1">+R956+R957</f>
        <v>0</v>
      </c>
      <c r="T957" s="248">
        <f ca="1">+S957</f>
        <v>0</v>
      </c>
      <c r="U957" s="247">
        <f>+IF(E957="Débitos",1,2)</f>
        <v>2</v>
      </c>
      <c r="V957" s="350" t="str">
        <f>+VLOOKUP(A957,bd_lista!$A$3:$E$590,5,FALSE)</f>
        <v>Gobiernos Autonomos Municipales</v>
      </c>
      <c r="W957" s="455"/>
      <c r="X957" s="245">
        <f>+VLOOKUP(A957,[2]Sheet1!$A$13:$D$744,4,FALSE)</f>
        <v>0</v>
      </c>
      <c r="Y957" s="245" t="e">
        <f>+VLOOKUP(X957,bd_lista!$A$3:$C$590,3,FALSE)</f>
        <v>#N/A</v>
      </c>
      <c r="Z957" s="304"/>
      <c r="AA957" s="305"/>
    </row>
    <row r="958" spans="1:27" customFormat="1" ht="15" hidden="1" customHeight="1">
      <c r="A958" s="32">
        <v>1742</v>
      </c>
      <c r="B958" s="452">
        <f>+A958</f>
        <v>1742</v>
      </c>
      <c r="C958" s="250" t="str">
        <f>+VLOOKUP(A958,bd_lista!$A$3:$C$590,3,FALSE)</f>
        <v>Gobierno Autónomo Municipal de Saipina</v>
      </c>
      <c r="D958" s="456" t="str">
        <f>+C958</f>
        <v>Gobierno Autónomo Municipal de Saipina</v>
      </c>
      <c r="E958" s="245" t="s">
        <v>1311</v>
      </c>
      <c r="F958" s="246">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6">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6">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6">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6">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6">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6">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6">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6">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6">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6">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6">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6">
        <f ca="1">+SUM(F958:Q958)</f>
        <v>0</v>
      </c>
      <c r="S958" s="253"/>
      <c r="T958" s="246">
        <f ca="1">+T959</f>
        <v>0</v>
      </c>
      <c r="U958" s="245">
        <f>+IF(E958="Débitos",1,2)</f>
        <v>1</v>
      </c>
      <c r="V958" s="350" t="str">
        <f>+VLOOKUP(A958,bd_lista!$A$3:$E$590,5,FALSE)</f>
        <v>Gobiernos Autonomos Municipales</v>
      </c>
      <c r="W958" s="454" t="str">
        <f>+V958</f>
        <v>Gobiernos Autonomos Municipales</v>
      </c>
      <c r="X958" s="245">
        <f>+VLOOKUP(A958,[2]Sheet1!$A$13:$D$744,4,FALSE)</f>
        <v>0</v>
      </c>
      <c r="Y958" s="245" t="e">
        <f>+VLOOKUP(X958,bd_lista!$A$3:$C$590,3,FALSE)</f>
        <v>#N/A</v>
      </c>
      <c r="Z958" s="306">
        <f>+X958</f>
        <v>0</v>
      </c>
      <c r="AA958" s="307" t="e">
        <f>+Y958</f>
        <v>#N/A</v>
      </c>
    </row>
    <row r="959" spans="1:27" customFormat="1" ht="15" hidden="1" customHeight="1">
      <c r="A959" s="32">
        <v>1742</v>
      </c>
      <c r="B959" s="453"/>
      <c r="C959" s="250" t="str">
        <f>+VLOOKUP(A959,bd_lista!$A$3:$C$590,3,FALSE)</f>
        <v>Gobierno Autónomo Municipal de Saipina</v>
      </c>
      <c r="D959" s="457"/>
      <c r="E959" s="247" t="s">
        <v>1312</v>
      </c>
      <c r="F959" s="248">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8">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8">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8">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8">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8">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8">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8">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8">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8">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8">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8">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8">
        <f ca="1">+SUM(F959:Q959)</f>
        <v>0</v>
      </c>
      <c r="S959" s="265">
        <f ca="1">+R958+R959</f>
        <v>0</v>
      </c>
      <c r="T959" s="248">
        <f ca="1">+S959</f>
        <v>0</v>
      </c>
      <c r="U959" s="247">
        <f>+IF(E959="Débitos",1,2)</f>
        <v>2</v>
      </c>
      <c r="V959" s="350" t="str">
        <f>+VLOOKUP(A959,bd_lista!$A$3:$E$590,5,FALSE)</f>
        <v>Gobiernos Autonomos Municipales</v>
      </c>
      <c r="W959" s="455"/>
      <c r="X959" s="245">
        <f>+VLOOKUP(A959,[2]Sheet1!$A$13:$D$744,4,FALSE)</f>
        <v>0</v>
      </c>
      <c r="Y959" s="245" t="e">
        <f>+VLOOKUP(X959,bd_lista!$A$3:$C$590,3,FALSE)</f>
        <v>#N/A</v>
      </c>
      <c r="Z959" s="304"/>
      <c r="AA959" s="305"/>
    </row>
    <row r="960" spans="1:27" customFormat="1" ht="15" hidden="1" customHeight="1">
      <c r="A960" s="32">
        <v>1743</v>
      </c>
      <c r="B960" s="452">
        <f>+A960</f>
        <v>1743</v>
      </c>
      <c r="C960" s="250" t="str">
        <f>+VLOOKUP(A960,bd_lista!$A$3:$C$590,3,FALSE)</f>
        <v>Gobierno Autónomo Municipal de Puerto Suárez</v>
      </c>
      <c r="D960" s="456" t="str">
        <f>+C960</f>
        <v>Gobierno Autónomo Municipal de Puerto Suárez</v>
      </c>
      <c r="E960" s="245" t="s">
        <v>1311</v>
      </c>
      <c r="F960" s="246">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6">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6">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6">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6">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6">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6">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6">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6">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6">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6">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6">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6">
        <f ca="1">+SUM(F960:Q960)</f>
        <v>0</v>
      </c>
      <c r="S960" s="253"/>
      <c r="T960" s="246">
        <f ca="1">+T961</f>
        <v>0</v>
      </c>
      <c r="U960" s="245">
        <f>+IF(E960="Débitos",1,2)</f>
        <v>1</v>
      </c>
      <c r="V960" s="350" t="str">
        <f>+VLOOKUP(A960,bd_lista!$A$3:$E$590,5,FALSE)</f>
        <v>Gobiernos Autonomos Municipales</v>
      </c>
      <c r="W960" s="454" t="str">
        <f>+V960</f>
        <v>Gobiernos Autonomos Municipales</v>
      </c>
      <c r="X960" s="245">
        <f>+VLOOKUP(A960,[2]Sheet1!$A$13:$D$744,4,FALSE)</f>
        <v>0</v>
      </c>
      <c r="Y960" s="245" t="e">
        <f>+VLOOKUP(X960,bd_lista!$A$3:$C$590,3,FALSE)</f>
        <v>#N/A</v>
      </c>
      <c r="Z960" s="306">
        <f>+X960</f>
        <v>0</v>
      </c>
      <c r="AA960" s="307" t="e">
        <f>+Y960</f>
        <v>#N/A</v>
      </c>
    </row>
    <row r="961" spans="1:27" customFormat="1" ht="15" hidden="1" customHeight="1">
      <c r="A961" s="32">
        <v>1743</v>
      </c>
      <c r="B961" s="453"/>
      <c r="C961" s="250" t="str">
        <f>+VLOOKUP(A961,bd_lista!$A$3:$C$590,3,FALSE)</f>
        <v>Gobierno Autónomo Municipal de Puerto Suárez</v>
      </c>
      <c r="D961" s="457"/>
      <c r="E961" s="247" t="s">
        <v>1312</v>
      </c>
      <c r="F961" s="248">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8">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8">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8">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8">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8">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8">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8">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8">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8">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8">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8">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8">
        <f ca="1">+SUM(F961:Q961)</f>
        <v>0</v>
      </c>
      <c r="S961" s="265">
        <f ca="1">+R960+R961</f>
        <v>0</v>
      </c>
      <c r="T961" s="248">
        <f ca="1">+S961</f>
        <v>0</v>
      </c>
      <c r="U961" s="247">
        <f>+IF(E961="Débitos",1,2)</f>
        <v>2</v>
      </c>
      <c r="V961" s="350" t="str">
        <f>+VLOOKUP(A961,bd_lista!$A$3:$E$590,5,FALSE)</f>
        <v>Gobiernos Autonomos Municipales</v>
      </c>
      <c r="W961" s="455"/>
      <c r="X961" s="245">
        <f>+VLOOKUP(A961,[2]Sheet1!$A$13:$D$744,4,FALSE)</f>
        <v>0</v>
      </c>
      <c r="Y961" s="245" t="e">
        <f>+VLOOKUP(X961,bd_lista!$A$3:$C$590,3,FALSE)</f>
        <v>#N/A</v>
      </c>
      <c r="Z961" s="304"/>
      <c r="AA961" s="305"/>
    </row>
    <row r="962" spans="1:27" customFormat="1" ht="15" hidden="1" customHeight="1">
      <c r="A962" s="32">
        <v>1744</v>
      </c>
      <c r="B962" s="452">
        <f>+A962</f>
        <v>1744</v>
      </c>
      <c r="C962" s="250" t="str">
        <f>+VLOOKUP(A962,bd_lista!$A$3:$C$590,3,FALSE)</f>
        <v>Gobierno Autónomo Municipal de Puerto Quijarro</v>
      </c>
      <c r="D962" s="456" t="str">
        <f>+C962</f>
        <v>Gobierno Autónomo Municipal de Puerto Quijarro</v>
      </c>
      <c r="E962" s="245" t="s">
        <v>1311</v>
      </c>
      <c r="F962" s="246">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6">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6">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6">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6">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6">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6">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6">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6">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6">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6">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6">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6">
        <f ca="1">+SUM(F962:Q962)</f>
        <v>0</v>
      </c>
      <c r="S962" s="253"/>
      <c r="T962" s="246">
        <f ca="1">+T963</f>
        <v>0</v>
      </c>
      <c r="U962" s="245">
        <f>+IF(E962="Débitos",1,2)</f>
        <v>1</v>
      </c>
      <c r="V962" s="350" t="str">
        <f>+VLOOKUP(A962,bd_lista!$A$3:$E$590,5,FALSE)</f>
        <v>Gobiernos Autonomos Municipales</v>
      </c>
      <c r="W962" s="454" t="str">
        <f>+V962</f>
        <v>Gobiernos Autonomos Municipales</v>
      </c>
      <c r="X962" s="245">
        <f>+VLOOKUP(A962,[2]Sheet1!$A$13:$D$744,4,FALSE)</f>
        <v>0</v>
      </c>
      <c r="Y962" s="245" t="e">
        <f>+VLOOKUP(X962,bd_lista!$A$3:$C$590,3,FALSE)</f>
        <v>#N/A</v>
      </c>
      <c r="Z962" s="306">
        <f>+X962</f>
        <v>0</v>
      </c>
      <c r="AA962" s="307" t="e">
        <f>+Y962</f>
        <v>#N/A</v>
      </c>
    </row>
    <row r="963" spans="1:27" customFormat="1" ht="15" hidden="1" customHeight="1">
      <c r="A963" s="32">
        <v>1744</v>
      </c>
      <c r="B963" s="453"/>
      <c r="C963" s="250" t="str">
        <f>+VLOOKUP(A963,bd_lista!$A$3:$C$590,3,FALSE)</f>
        <v>Gobierno Autónomo Municipal de Puerto Quijarro</v>
      </c>
      <c r="D963" s="457"/>
      <c r="E963" s="247" t="s">
        <v>1312</v>
      </c>
      <c r="F963" s="248">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8">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8">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8">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8">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8">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8">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8">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8">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8">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8">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8">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8">
        <f ca="1">+SUM(F963:Q963)</f>
        <v>0</v>
      </c>
      <c r="S963" s="265">
        <f ca="1">+R962+R963</f>
        <v>0</v>
      </c>
      <c r="T963" s="246">
        <f ca="1">+S963</f>
        <v>0</v>
      </c>
      <c r="U963" s="245">
        <f>+IF(E963="Débitos",1,2)</f>
        <v>2</v>
      </c>
      <c r="V963" s="350" t="str">
        <f>+VLOOKUP(A963,bd_lista!$A$3:$E$590,5,FALSE)</f>
        <v>Gobiernos Autonomos Municipales</v>
      </c>
      <c r="W963" s="455"/>
      <c r="X963" s="245">
        <f>+VLOOKUP(A963,[2]Sheet1!$A$13:$D$744,4,FALSE)</f>
        <v>0</v>
      </c>
      <c r="Y963" s="245" t="e">
        <f>+VLOOKUP(X963,bd_lista!$A$3:$C$590,3,FALSE)</f>
        <v>#N/A</v>
      </c>
      <c r="Z963" s="304"/>
      <c r="AA963" s="305"/>
    </row>
    <row r="964" spans="1:27" customFormat="1" ht="15" hidden="1" customHeight="1">
      <c r="A964" s="32">
        <v>1745</v>
      </c>
      <c r="B964" s="452">
        <f>+A964</f>
        <v>1745</v>
      </c>
      <c r="C964" s="250" t="str">
        <f>+VLOOKUP(A964,bd_lista!$A$3:$C$590,3,FALSE)</f>
        <v>Gobierno Autónomo Municipal de Ascención de Guarayos</v>
      </c>
      <c r="D964" s="456" t="str">
        <f>+C964</f>
        <v>Gobierno Autónomo Municipal de Ascención de Guarayos</v>
      </c>
      <c r="E964" s="245" t="s">
        <v>1311</v>
      </c>
      <c r="F964" s="246">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6">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6">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6">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6">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6">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6">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6">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6">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6">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6">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6">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6">
        <f ca="1">+SUM(F964:Q964)</f>
        <v>0</v>
      </c>
      <c r="S964" s="253"/>
      <c r="T964" s="246">
        <f ca="1">+T965</f>
        <v>0</v>
      </c>
      <c r="U964" s="245">
        <f>+IF(E964="Débitos",1,2)</f>
        <v>1</v>
      </c>
      <c r="V964" s="350" t="str">
        <f>+VLOOKUP(A964,bd_lista!$A$3:$E$590,5,FALSE)</f>
        <v>Gobiernos Autonomos Municipales</v>
      </c>
      <c r="W964" s="454" t="str">
        <f>+V964</f>
        <v>Gobiernos Autonomos Municipales</v>
      </c>
      <c r="X964" s="245">
        <f>+VLOOKUP(A964,[2]Sheet1!$A$13:$D$744,4,FALSE)</f>
        <v>0</v>
      </c>
      <c r="Y964" s="245" t="e">
        <f>+VLOOKUP(X964,bd_lista!$A$3:$C$590,3,FALSE)</f>
        <v>#N/A</v>
      </c>
      <c r="Z964" s="306">
        <f>+X964</f>
        <v>0</v>
      </c>
      <c r="AA964" s="307" t="e">
        <f>+Y964</f>
        <v>#N/A</v>
      </c>
    </row>
    <row r="965" spans="1:27" customFormat="1" ht="15" hidden="1" customHeight="1">
      <c r="A965" s="32">
        <v>1745</v>
      </c>
      <c r="B965" s="453"/>
      <c r="C965" s="250" t="str">
        <f>+VLOOKUP(A965,bd_lista!$A$3:$C$590,3,FALSE)</f>
        <v>Gobierno Autónomo Municipal de Ascención de Guarayos</v>
      </c>
      <c r="D965" s="457"/>
      <c r="E965" s="247" t="s">
        <v>1312</v>
      </c>
      <c r="F965" s="248">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8">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8">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8">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8">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8">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8">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8">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8">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8">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8">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8">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8">
        <f ca="1">+SUM(F965:Q965)</f>
        <v>0</v>
      </c>
      <c r="S965" s="265">
        <f ca="1">+R964+R965</f>
        <v>0</v>
      </c>
      <c r="T965" s="248">
        <f ca="1">+S965</f>
        <v>0</v>
      </c>
      <c r="U965" s="247">
        <f>+IF(E965="Débitos",1,2)</f>
        <v>2</v>
      </c>
      <c r="V965" s="350" t="str">
        <f>+VLOOKUP(A965,bd_lista!$A$3:$E$590,5,FALSE)</f>
        <v>Gobiernos Autonomos Municipales</v>
      </c>
      <c r="W965" s="455"/>
      <c r="X965" s="245">
        <f>+VLOOKUP(A965,[2]Sheet1!$A$13:$D$744,4,FALSE)</f>
        <v>0</v>
      </c>
      <c r="Y965" s="245" t="e">
        <f>+VLOOKUP(X965,bd_lista!$A$3:$C$590,3,FALSE)</f>
        <v>#N/A</v>
      </c>
      <c r="Z965" s="304"/>
      <c r="AA965" s="305"/>
    </row>
    <row r="966" spans="1:27" customFormat="1" ht="15" hidden="1" customHeight="1">
      <c r="A966" s="32">
        <v>1746</v>
      </c>
      <c r="B966" s="452">
        <f>+A966</f>
        <v>1746</v>
      </c>
      <c r="C966" s="250" t="str">
        <f>+VLOOKUP(A966,bd_lista!$A$3:$C$590,3,FALSE)</f>
        <v>Gobierno Autónomo Municipal de Urubicha</v>
      </c>
      <c r="D966" s="456" t="str">
        <f>+C966</f>
        <v>Gobierno Autónomo Municipal de Urubicha</v>
      </c>
      <c r="E966" s="245" t="s">
        <v>1311</v>
      </c>
      <c r="F966" s="246">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6">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6">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6">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6">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6">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6">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6">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6">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6">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6">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6">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6">
        <f ca="1">+SUM(F966:Q966)</f>
        <v>0</v>
      </c>
      <c r="S966" s="253"/>
      <c r="T966" s="246">
        <f ca="1">+T967</f>
        <v>0</v>
      </c>
      <c r="U966" s="245">
        <f>+IF(E966="Débitos",1,2)</f>
        <v>1</v>
      </c>
      <c r="V966" s="350" t="str">
        <f>+VLOOKUP(A966,bd_lista!$A$3:$E$590,5,FALSE)</f>
        <v>Gobiernos Autonomos Municipales</v>
      </c>
      <c r="W966" s="454" t="str">
        <f>+V966</f>
        <v>Gobiernos Autonomos Municipales</v>
      </c>
      <c r="X966" s="245">
        <f>+VLOOKUP(A966,[2]Sheet1!$A$13:$D$744,4,FALSE)</f>
        <v>0</v>
      </c>
      <c r="Y966" s="245" t="e">
        <f>+VLOOKUP(X966,bd_lista!$A$3:$C$590,3,FALSE)</f>
        <v>#N/A</v>
      </c>
      <c r="Z966" s="306">
        <f>+X966</f>
        <v>0</v>
      </c>
      <c r="AA966" s="307" t="e">
        <f>+Y966</f>
        <v>#N/A</v>
      </c>
    </row>
    <row r="967" spans="1:27" customFormat="1" ht="15" hidden="1" customHeight="1">
      <c r="A967" s="32">
        <v>1746</v>
      </c>
      <c r="B967" s="453"/>
      <c r="C967" s="250" t="str">
        <f>+VLOOKUP(A967,bd_lista!$A$3:$C$590,3,FALSE)</f>
        <v>Gobierno Autónomo Municipal de Urubicha</v>
      </c>
      <c r="D967" s="457"/>
      <c r="E967" s="247" t="s">
        <v>1312</v>
      </c>
      <c r="F967" s="248">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8">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8">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8">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8">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8">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8">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8">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8">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8">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8">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8">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8">
        <f ca="1">+SUM(F967:Q967)</f>
        <v>0</v>
      </c>
      <c r="S967" s="265">
        <f ca="1">+R966+R967</f>
        <v>0</v>
      </c>
      <c r="T967" s="248">
        <f ca="1">+S967</f>
        <v>0</v>
      </c>
      <c r="U967" s="247">
        <f>+IF(E967="Débitos",1,2)</f>
        <v>2</v>
      </c>
      <c r="V967" s="350" t="str">
        <f>+VLOOKUP(A967,bd_lista!$A$3:$E$590,5,FALSE)</f>
        <v>Gobiernos Autonomos Municipales</v>
      </c>
      <c r="W967" s="455"/>
      <c r="X967" s="245">
        <f>+VLOOKUP(A967,[2]Sheet1!$A$13:$D$744,4,FALSE)</f>
        <v>0</v>
      </c>
      <c r="Y967" s="245" t="e">
        <f>+VLOOKUP(X967,bd_lista!$A$3:$C$590,3,FALSE)</f>
        <v>#N/A</v>
      </c>
      <c r="Z967" s="304"/>
      <c r="AA967" s="305"/>
    </row>
    <row r="968" spans="1:27" customFormat="1" ht="15" hidden="1" customHeight="1">
      <c r="A968" s="32">
        <v>1747</v>
      </c>
      <c r="B968" s="452">
        <f>+A968</f>
        <v>1747</v>
      </c>
      <c r="C968" s="250" t="str">
        <f>+VLOOKUP(A968,bd_lista!$A$3:$C$590,3,FALSE)</f>
        <v>Gobierno Autónomo Municipal de El Puente</v>
      </c>
      <c r="D968" s="456" t="str">
        <f>+C968</f>
        <v>Gobierno Autónomo Municipal de El Puente</v>
      </c>
      <c r="E968" s="245" t="s">
        <v>1311</v>
      </c>
      <c r="F968" s="246">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6">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6">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6">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6">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6">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6">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6">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6">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6">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6">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6">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6">
        <f ca="1">+SUM(F968:Q968)</f>
        <v>0</v>
      </c>
      <c r="S968" s="253"/>
      <c r="T968" s="246">
        <f ca="1">+T969</f>
        <v>0</v>
      </c>
      <c r="U968" s="245">
        <f>+IF(E968="Débitos",1,2)</f>
        <v>1</v>
      </c>
      <c r="V968" s="350" t="str">
        <f>+VLOOKUP(A968,bd_lista!$A$3:$E$590,5,FALSE)</f>
        <v>Gobiernos Autonomos Municipales</v>
      </c>
      <c r="W968" s="454" t="str">
        <f>+V968</f>
        <v>Gobiernos Autonomos Municipales</v>
      </c>
      <c r="X968" s="245">
        <f>+VLOOKUP(A968,[2]Sheet1!$A$13:$D$744,4,FALSE)</f>
        <v>0</v>
      </c>
      <c r="Y968" s="245" t="e">
        <f>+VLOOKUP(X968,bd_lista!$A$3:$C$590,3,FALSE)</f>
        <v>#N/A</v>
      </c>
      <c r="Z968" s="306">
        <f>+X968</f>
        <v>0</v>
      </c>
      <c r="AA968" s="307" t="e">
        <f>+Y968</f>
        <v>#N/A</v>
      </c>
    </row>
    <row r="969" spans="1:27" customFormat="1" ht="15" hidden="1" customHeight="1">
      <c r="A969" s="32">
        <v>1747</v>
      </c>
      <c r="B969" s="453"/>
      <c r="C969" s="250" t="str">
        <f>+VLOOKUP(A969,bd_lista!$A$3:$C$590,3,FALSE)</f>
        <v>Gobierno Autónomo Municipal de El Puente</v>
      </c>
      <c r="D969" s="457"/>
      <c r="E969" s="247" t="s">
        <v>1312</v>
      </c>
      <c r="F969" s="248">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8">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8">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8">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8">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8">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8">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8">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8">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8">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8">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8">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8">
        <f ca="1">+SUM(F969:Q969)</f>
        <v>0</v>
      </c>
      <c r="S969" s="265">
        <f ca="1">+R968+R969</f>
        <v>0</v>
      </c>
      <c r="T969" s="248">
        <f ca="1">+S969</f>
        <v>0</v>
      </c>
      <c r="U969" s="247">
        <f>+IF(E969="Débitos",1,2)</f>
        <v>2</v>
      </c>
      <c r="V969" s="350" t="str">
        <f>+VLOOKUP(A969,bd_lista!$A$3:$E$590,5,FALSE)</f>
        <v>Gobiernos Autonomos Municipales</v>
      </c>
      <c r="W969" s="455"/>
      <c r="X969" s="245">
        <f>+VLOOKUP(A969,[2]Sheet1!$A$13:$D$744,4,FALSE)</f>
        <v>0</v>
      </c>
      <c r="Y969" s="245" t="e">
        <f>+VLOOKUP(X969,bd_lista!$A$3:$C$590,3,FALSE)</f>
        <v>#N/A</v>
      </c>
      <c r="Z969" s="304"/>
      <c r="AA969" s="305"/>
    </row>
    <row r="970" spans="1:27" customFormat="1" ht="15" hidden="1" customHeight="1">
      <c r="A970" s="32">
        <v>1748</v>
      </c>
      <c r="B970" s="452">
        <f>+A970</f>
        <v>1748</v>
      </c>
      <c r="C970" s="250" t="str">
        <f>+VLOOKUP(A970,bd_lista!$A$3:$C$590,3,FALSE)</f>
        <v>Gobierno Autónomo Municipal de Okinawa Uno</v>
      </c>
      <c r="D970" s="456" t="str">
        <f>+C970</f>
        <v>Gobierno Autónomo Municipal de Okinawa Uno</v>
      </c>
      <c r="E970" s="245" t="s">
        <v>1311</v>
      </c>
      <c r="F970" s="246">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6">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6">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6">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6">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6">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6">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6">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6">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6">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6">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6">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6">
        <f ca="1">+SUM(F970:Q970)</f>
        <v>0</v>
      </c>
      <c r="S970" s="253"/>
      <c r="T970" s="246">
        <f ca="1">+T971</f>
        <v>0</v>
      </c>
      <c r="U970" s="245">
        <f>+IF(E970="Débitos",1,2)</f>
        <v>1</v>
      </c>
      <c r="V970" s="350" t="str">
        <f>+VLOOKUP(A970,bd_lista!$A$3:$E$590,5,FALSE)</f>
        <v>Gobiernos Autonomos Municipales</v>
      </c>
      <c r="W970" s="454" t="str">
        <f>+V970</f>
        <v>Gobiernos Autonomos Municipales</v>
      </c>
      <c r="X970" s="245">
        <f>+VLOOKUP(A970,[2]Sheet1!$A$13:$D$744,4,FALSE)</f>
        <v>0</v>
      </c>
      <c r="Y970" s="245" t="e">
        <f>+VLOOKUP(X970,bd_lista!$A$3:$C$590,3,FALSE)</f>
        <v>#N/A</v>
      </c>
      <c r="Z970" s="306">
        <f>+X970</f>
        <v>0</v>
      </c>
      <c r="AA970" s="307" t="e">
        <f>+Y970</f>
        <v>#N/A</v>
      </c>
    </row>
    <row r="971" spans="1:27" customFormat="1" ht="15" hidden="1" customHeight="1">
      <c r="A971" s="32">
        <v>1748</v>
      </c>
      <c r="B971" s="453"/>
      <c r="C971" s="250" t="str">
        <f>+VLOOKUP(A971,bd_lista!$A$3:$C$590,3,FALSE)</f>
        <v>Gobierno Autónomo Municipal de Okinawa Uno</v>
      </c>
      <c r="D971" s="457"/>
      <c r="E971" s="247" t="s">
        <v>1312</v>
      </c>
      <c r="F971" s="248">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8">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8">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8">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8">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8">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8">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8">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8">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8">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8">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8">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8">
        <f ca="1">+SUM(F971:Q971)</f>
        <v>0</v>
      </c>
      <c r="S971" s="265">
        <f ca="1">+R970+R971</f>
        <v>0</v>
      </c>
      <c r="T971" s="248">
        <f ca="1">+S971</f>
        <v>0</v>
      </c>
      <c r="U971" s="245">
        <f>+IF(E971="Débitos",1,2)</f>
        <v>2</v>
      </c>
      <c r="V971" s="350" t="str">
        <f>+VLOOKUP(A971,bd_lista!$A$3:$E$590,5,FALSE)</f>
        <v>Gobiernos Autonomos Municipales</v>
      </c>
      <c r="W971" s="455"/>
      <c r="X971" s="245">
        <f>+VLOOKUP(A971,[2]Sheet1!$A$13:$D$744,4,FALSE)</f>
        <v>0</v>
      </c>
      <c r="Y971" s="245" t="e">
        <f>+VLOOKUP(X971,bd_lista!$A$3:$C$590,3,FALSE)</f>
        <v>#N/A</v>
      </c>
      <c r="Z971" s="304"/>
      <c r="AA971" s="305"/>
    </row>
    <row r="972" spans="1:27" customFormat="1" ht="15" hidden="1" customHeight="1">
      <c r="A972" s="32">
        <v>1749</v>
      </c>
      <c r="B972" s="452">
        <f>+A972</f>
        <v>1749</v>
      </c>
      <c r="C972" s="250" t="str">
        <f>+VLOOKUP(A972,bd_lista!$A$3:$C$590,3,FALSE)</f>
        <v>Gobierno Autónomo Municipal de San Antonio de Lomerio</v>
      </c>
      <c r="D972" s="456" t="str">
        <f>+C972</f>
        <v>Gobierno Autónomo Municipal de San Antonio de Lomerio</v>
      </c>
      <c r="E972" s="245" t="s">
        <v>1311</v>
      </c>
      <c r="F972" s="246">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6">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6">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6">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6">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6">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6">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6">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74">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74">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74">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74">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6">
        <f ca="1">+SUM(F972:Q972)</f>
        <v>0</v>
      </c>
      <c r="S972" s="253"/>
      <c r="T972" s="246">
        <f ca="1">+T973</f>
        <v>0</v>
      </c>
      <c r="U972" s="245">
        <f>+IF(E972="Débitos",1,2)</f>
        <v>1</v>
      </c>
      <c r="V972" s="350" t="str">
        <f>+VLOOKUP(A972,bd_lista!$A$3:$E$590,5,FALSE)</f>
        <v>Gobiernos Autonomos Municipales</v>
      </c>
      <c r="W972" s="454" t="str">
        <f>+V972</f>
        <v>Gobiernos Autonomos Municipales</v>
      </c>
      <c r="X972" s="245">
        <f>+VLOOKUP(A972,[2]Sheet1!$A$13:$D$744,4,FALSE)</f>
        <v>0</v>
      </c>
      <c r="Y972" s="245" t="e">
        <f>+VLOOKUP(X972,bd_lista!$A$3:$C$590,3,FALSE)</f>
        <v>#N/A</v>
      </c>
      <c r="Z972" s="306">
        <f>+X972</f>
        <v>0</v>
      </c>
      <c r="AA972" s="307" t="e">
        <f>+Y972</f>
        <v>#N/A</v>
      </c>
    </row>
    <row r="973" spans="1:27" customFormat="1" ht="15" hidden="1" customHeight="1">
      <c r="A973" s="32">
        <v>1749</v>
      </c>
      <c r="B973" s="453"/>
      <c r="C973" s="250" t="str">
        <f>+VLOOKUP(A973,bd_lista!$A$3:$C$590,3,FALSE)</f>
        <v>Gobierno Autónomo Municipal de San Antonio de Lomerio</v>
      </c>
      <c r="D973" s="457"/>
      <c r="E973" s="247" t="s">
        <v>1312</v>
      </c>
      <c r="F973" s="248">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8">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8">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8">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8">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8">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8">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8">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8">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8">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8">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8">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8">
        <f ca="1">+SUM(F973:Q973)</f>
        <v>0</v>
      </c>
      <c r="S973" s="265">
        <f ca="1">+R972+R973</f>
        <v>0</v>
      </c>
      <c r="T973" s="248">
        <f ca="1">+S973</f>
        <v>0</v>
      </c>
      <c r="U973" s="312">
        <f>+IF(E973="Débitos",1,2)</f>
        <v>2</v>
      </c>
      <c r="V973" s="350" t="str">
        <f>+VLOOKUP(A973,bd_lista!$A$3:$E$590,5,FALSE)</f>
        <v>Gobiernos Autonomos Municipales</v>
      </c>
      <c r="W973" s="455"/>
      <c r="X973" s="245">
        <f>+VLOOKUP(A973,[2]Sheet1!$A$13:$D$744,4,FALSE)</f>
        <v>0</v>
      </c>
      <c r="Y973" s="245" t="e">
        <f>+VLOOKUP(X973,bd_lista!$A$3:$C$590,3,FALSE)</f>
        <v>#N/A</v>
      </c>
      <c r="Z973" s="304"/>
      <c r="AA973" s="305"/>
    </row>
    <row r="974" spans="1:27" customFormat="1" ht="15" hidden="1" customHeight="1">
      <c r="A974" s="32">
        <v>1750</v>
      </c>
      <c r="B974" s="452">
        <f>+A974</f>
        <v>1750</v>
      </c>
      <c r="C974" s="250" t="str">
        <f>+VLOOKUP(A974,bd_lista!$A$3:$C$590,3,FALSE)</f>
        <v>Gobierno Autónomo Municipal de San Ramón</v>
      </c>
      <c r="D974" s="456" t="str">
        <f>+C974</f>
        <v>Gobierno Autónomo Municipal de San Ramón</v>
      </c>
      <c r="E974" s="245" t="s">
        <v>1311</v>
      </c>
      <c r="F974" s="246">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6">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6">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6">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6">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6">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6">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6">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6">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6">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6">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6">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6">
        <f ca="1">+SUM(F974:Q974)</f>
        <v>0</v>
      </c>
      <c r="S974" s="253"/>
      <c r="T974" s="246">
        <f ca="1">+T975</f>
        <v>0</v>
      </c>
      <c r="U974" s="281">
        <f>+IF(E974="Débitos",1,2)</f>
        <v>1</v>
      </c>
      <c r="V974" s="350" t="str">
        <f>+VLOOKUP(A974,bd_lista!$A$3:$E$590,5,FALSE)</f>
        <v>Gobiernos Autonomos Municipales</v>
      </c>
      <c r="W974" s="454" t="str">
        <f>+V974</f>
        <v>Gobiernos Autonomos Municipales</v>
      </c>
      <c r="X974" s="245">
        <f>+VLOOKUP(A974,[2]Sheet1!$A$13:$D$744,4,FALSE)</f>
        <v>0</v>
      </c>
      <c r="Y974" s="245" t="e">
        <f>+VLOOKUP(X974,bd_lista!$A$3:$C$590,3,FALSE)</f>
        <v>#N/A</v>
      </c>
      <c r="Z974" s="306">
        <f>+X974</f>
        <v>0</v>
      </c>
      <c r="AA974" s="307" t="e">
        <f>+Y974</f>
        <v>#N/A</v>
      </c>
    </row>
    <row r="975" spans="1:27" customFormat="1" ht="15" hidden="1" customHeight="1">
      <c r="A975" s="32">
        <v>1750</v>
      </c>
      <c r="B975" s="453"/>
      <c r="C975" s="250" t="str">
        <f>+VLOOKUP(A975,bd_lista!$A$3:$C$590,3,FALSE)</f>
        <v>Gobierno Autónomo Municipal de San Ramón</v>
      </c>
      <c r="D975" s="457"/>
      <c r="E975" s="247" t="s">
        <v>1312</v>
      </c>
      <c r="F975" s="248">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8">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8">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8">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8">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8">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8">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8">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8">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8">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8">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8">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8">
        <f ca="1">+SUM(F975:Q975)</f>
        <v>0</v>
      </c>
      <c r="S975" s="265">
        <f ca="1">+R974+R975</f>
        <v>0</v>
      </c>
      <c r="T975" s="248">
        <f ca="1">+S975</f>
        <v>0</v>
      </c>
      <c r="U975" s="245">
        <f>+IF(E975="Débitos",1,2)</f>
        <v>2</v>
      </c>
      <c r="V975" s="350" t="str">
        <f>+VLOOKUP(A975,bd_lista!$A$3:$E$590,5,FALSE)</f>
        <v>Gobiernos Autonomos Municipales</v>
      </c>
      <c r="W975" s="455"/>
      <c r="X975" s="245">
        <f>+VLOOKUP(A975,[2]Sheet1!$A$13:$D$744,4,FALSE)</f>
        <v>0</v>
      </c>
      <c r="Y975" s="245" t="e">
        <f>+VLOOKUP(X975,bd_lista!$A$3:$C$590,3,FALSE)</f>
        <v>#N/A</v>
      </c>
      <c r="Z975" s="304"/>
      <c r="AA975" s="305"/>
    </row>
    <row r="976" spans="1:27" customFormat="1" ht="15" hidden="1" customHeight="1">
      <c r="A976" s="32">
        <v>1751</v>
      </c>
      <c r="B976" s="452">
        <f>+A976</f>
        <v>1751</v>
      </c>
      <c r="C976" s="250" t="str">
        <f>+VLOOKUP(A976,bd_lista!$A$3:$C$590,3,FALSE)</f>
        <v>Gobierno Autónomo Municipal de El Carmen Rivero Tórrez</v>
      </c>
      <c r="D976" s="456" t="str">
        <f>+C976</f>
        <v>Gobierno Autónomo Municipal de El Carmen Rivero Tórrez</v>
      </c>
      <c r="E976" s="245" t="s">
        <v>1311</v>
      </c>
      <c r="F976" s="246">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6">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6">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6">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6">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6">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6">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6">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6">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6">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6">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6">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6">
        <f ca="1">+SUM(F976:Q976)</f>
        <v>0</v>
      </c>
      <c r="S976" s="253"/>
      <c r="T976" s="246">
        <f ca="1">+T977</f>
        <v>0</v>
      </c>
      <c r="U976" s="281">
        <f>+IF(E976="Débitos",1,2)</f>
        <v>1</v>
      </c>
      <c r="V976" s="350" t="str">
        <f>+VLOOKUP(A976,bd_lista!$A$3:$E$590,5,FALSE)</f>
        <v>Gobiernos Autonomos Municipales</v>
      </c>
      <c r="W976" s="454" t="str">
        <f>+V976</f>
        <v>Gobiernos Autonomos Municipales</v>
      </c>
      <c r="X976" s="245">
        <f>+VLOOKUP(A976,[2]Sheet1!$A$13:$D$744,4,FALSE)</f>
        <v>0</v>
      </c>
      <c r="Y976" s="245" t="e">
        <f>+VLOOKUP(X976,bd_lista!$A$3:$C$590,3,FALSE)</f>
        <v>#N/A</v>
      </c>
      <c r="Z976" s="306">
        <f>+X976</f>
        <v>0</v>
      </c>
      <c r="AA976" s="307" t="e">
        <f>+Y976</f>
        <v>#N/A</v>
      </c>
    </row>
    <row r="977" spans="1:27" customFormat="1" ht="15" hidden="1" customHeight="1">
      <c r="A977" s="32">
        <v>1751</v>
      </c>
      <c r="B977" s="453"/>
      <c r="C977" s="250" t="str">
        <f>+VLOOKUP(A977,bd_lista!$A$3:$C$590,3,FALSE)</f>
        <v>Gobierno Autónomo Municipal de El Carmen Rivero Tórrez</v>
      </c>
      <c r="D977" s="457"/>
      <c r="E977" s="247" t="s">
        <v>1312</v>
      </c>
      <c r="F977" s="248">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8">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8">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8">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8">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8">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8">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8">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8">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8">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8">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8">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8">
        <f ca="1">+SUM(F977:Q977)</f>
        <v>0</v>
      </c>
      <c r="S977" s="265">
        <f ca="1">+R976+R977</f>
        <v>0</v>
      </c>
      <c r="T977" s="248">
        <f ca="1">+S977</f>
        <v>0</v>
      </c>
      <c r="U977" s="247">
        <f>+IF(E977="Débitos",1,2)</f>
        <v>2</v>
      </c>
      <c r="V977" s="350" t="str">
        <f>+VLOOKUP(A977,bd_lista!$A$3:$E$590,5,FALSE)</f>
        <v>Gobiernos Autonomos Municipales</v>
      </c>
      <c r="W977" s="455"/>
      <c r="X977" s="245">
        <f>+VLOOKUP(A977,[2]Sheet1!$A$13:$D$744,4,FALSE)</f>
        <v>0</v>
      </c>
      <c r="Y977" s="245" t="e">
        <f>+VLOOKUP(X977,bd_lista!$A$3:$C$590,3,FALSE)</f>
        <v>#N/A</v>
      </c>
      <c r="Z977" s="304"/>
      <c r="AA977" s="305"/>
    </row>
    <row r="978" spans="1:27" customFormat="1" ht="15" hidden="1" customHeight="1">
      <c r="A978" s="32">
        <v>1752</v>
      </c>
      <c r="B978" s="452">
        <f>+A978</f>
        <v>1752</v>
      </c>
      <c r="C978" s="250" t="str">
        <f>+VLOOKUP(A978,bd_lista!$A$3:$C$590,3,FALSE)</f>
        <v>Gobierno Autónomo Municipal de San Juan</v>
      </c>
      <c r="D978" s="456" t="str">
        <f>+C978</f>
        <v>Gobierno Autónomo Municipal de San Juan</v>
      </c>
      <c r="E978" s="245" t="s">
        <v>1311</v>
      </c>
      <c r="F978" s="246">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6">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6">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6">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6">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6">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6">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6">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6">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6">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6">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6">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6">
        <f ca="1">+SUM(F978:Q978)</f>
        <v>0</v>
      </c>
      <c r="S978" s="253"/>
      <c r="T978" s="246">
        <f ca="1">+T979</f>
        <v>0</v>
      </c>
      <c r="U978" s="245">
        <f>+IF(E978="Débitos",1,2)</f>
        <v>1</v>
      </c>
      <c r="V978" s="350" t="str">
        <f>+VLOOKUP(A978,bd_lista!$A$3:$E$590,5,FALSE)</f>
        <v>Gobiernos Autonomos Municipales</v>
      </c>
      <c r="W978" s="454" t="str">
        <f>+V978</f>
        <v>Gobiernos Autonomos Municipales</v>
      </c>
      <c r="X978" s="245">
        <f>+VLOOKUP(A978,[2]Sheet1!$A$13:$D$744,4,FALSE)</f>
        <v>0</v>
      </c>
      <c r="Y978" s="245" t="e">
        <f>+VLOOKUP(X978,bd_lista!$A$3:$C$590,3,FALSE)</f>
        <v>#N/A</v>
      </c>
      <c r="Z978" s="306">
        <f>+X978</f>
        <v>0</v>
      </c>
      <c r="AA978" s="307" t="e">
        <f>+Y978</f>
        <v>#N/A</v>
      </c>
    </row>
    <row r="979" spans="1:27" customFormat="1" ht="15" hidden="1" customHeight="1">
      <c r="A979" s="32">
        <v>1752</v>
      </c>
      <c r="B979" s="453"/>
      <c r="C979" s="250" t="str">
        <f>+VLOOKUP(A979,bd_lista!$A$3:$C$590,3,FALSE)</f>
        <v>Gobierno Autónomo Municipal de San Juan</v>
      </c>
      <c r="D979" s="457"/>
      <c r="E979" s="247" t="s">
        <v>1312</v>
      </c>
      <c r="F979" s="248">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8">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8">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8">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8">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8">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8">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8">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6">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6">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6">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6">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6">
        <f ca="1">+SUM(F979:Q979)</f>
        <v>0</v>
      </c>
      <c r="S979" s="253">
        <f ca="1">+R978+R979</f>
        <v>0</v>
      </c>
      <c r="T979" s="246">
        <f ca="1">+S979</f>
        <v>0</v>
      </c>
      <c r="U979" s="245">
        <f>+IF(E979="Débitos",1,2)</f>
        <v>2</v>
      </c>
      <c r="V979" s="350" t="str">
        <f>+VLOOKUP(A979,bd_lista!$A$3:$E$590,5,FALSE)</f>
        <v>Gobiernos Autonomos Municipales</v>
      </c>
      <c r="W979" s="455"/>
      <c r="X979" s="245">
        <f>+VLOOKUP(A979,[2]Sheet1!$A$13:$D$744,4,FALSE)</f>
        <v>0</v>
      </c>
      <c r="Y979" s="245" t="e">
        <f>+VLOOKUP(X979,bd_lista!$A$3:$C$590,3,FALSE)</f>
        <v>#N/A</v>
      </c>
      <c r="Z979" s="304"/>
      <c r="AA979" s="305"/>
    </row>
    <row r="980" spans="1:27" customFormat="1" ht="15" hidden="1" customHeight="1">
      <c r="A980" s="32">
        <v>1753</v>
      </c>
      <c r="B980" s="452">
        <f>+A980</f>
        <v>1753</v>
      </c>
      <c r="C980" s="250" t="str">
        <f>+VLOOKUP(A980,bd_lista!$A$3:$C$590,3,FALSE)</f>
        <v>Gobierno Autónomo Municipal de Fernández Alonso</v>
      </c>
      <c r="D980" s="456" t="str">
        <f>+C980</f>
        <v>Gobierno Autónomo Municipal de Fernández Alonso</v>
      </c>
      <c r="E980" s="245" t="s">
        <v>1311</v>
      </c>
      <c r="F980" s="246">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6">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6">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6">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6">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6">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6">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6">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6">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6">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6">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6">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6">
        <f ca="1">+SUM(F980:Q980)</f>
        <v>0</v>
      </c>
      <c r="S980" s="253"/>
      <c r="T980" s="246">
        <f ca="1">+T981</f>
        <v>0</v>
      </c>
      <c r="U980" s="245">
        <f>+IF(E980="Débitos",1,2)</f>
        <v>1</v>
      </c>
      <c r="V980" s="350" t="str">
        <f>+VLOOKUP(A980,bd_lista!$A$3:$E$590,5,FALSE)</f>
        <v>Gobiernos Autonomos Municipales</v>
      </c>
      <c r="W980" s="454" t="str">
        <f>+V980</f>
        <v>Gobiernos Autonomos Municipales</v>
      </c>
      <c r="X980" s="245">
        <f>+VLOOKUP(A980,[2]Sheet1!$A$13:$D$744,4,FALSE)</f>
        <v>0</v>
      </c>
      <c r="Y980" s="245" t="e">
        <f>+VLOOKUP(X980,bd_lista!$A$3:$C$590,3,FALSE)</f>
        <v>#N/A</v>
      </c>
      <c r="Z980" s="306">
        <f>+X980</f>
        <v>0</v>
      </c>
      <c r="AA980" s="307" t="e">
        <f>+Y980</f>
        <v>#N/A</v>
      </c>
    </row>
    <row r="981" spans="1:27" customFormat="1" ht="15" hidden="1" customHeight="1">
      <c r="A981" s="32">
        <v>1753</v>
      </c>
      <c r="B981" s="453"/>
      <c r="C981" s="250" t="str">
        <f>+VLOOKUP(A981,bd_lista!$A$3:$C$590,3,FALSE)</f>
        <v>Gobierno Autónomo Municipal de Fernández Alonso</v>
      </c>
      <c r="D981" s="457"/>
      <c r="E981" s="247" t="s">
        <v>1312</v>
      </c>
      <c r="F981" s="248">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8">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8">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8">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8">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8">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8">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8">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8">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8">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8">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8">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8">
        <f ca="1">+SUM(F981:Q981)</f>
        <v>0</v>
      </c>
      <c r="S981" s="265">
        <f ca="1">+R980+R981</f>
        <v>0</v>
      </c>
      <c r="T981" s="274">
        <f ca="1">+S981</f>
        <v>0</v>
      </c>
      <c r="U981" s="245">
        <f>+IF(E981="Débitos",1,2)</f>
        <v>2</v>
      </c>
      <c r="V981" s="350" t="str">
        <f>+VLOOKUP(A981,bd_lista!$A$3:$E$590,5,FALSE)</f>
        <v>Gobiernos Autonomos Municipales</v>
      </c>
      <c r="W981" s="455"/>
      <c r="X981" s="245">
        <f>+VLOOKUP(A981,[2]Sheet1!$A$13:$D$744,4,FALSE)</f>
        <v>0</v>
      </c>
      <c r="Y981" s="245" t="e">
        <f>+VLOOKUP(X981,bd_lista!$A$3:$C$590,3,FALSE)</f>
        <v>#N/A</v>
      </c>
      <c r="Z981" s="304"/>
      <c r="AA981" s="305"/>
    </row>
    <row r="982" spans="1:27" customFormat="1" ht="15" hidden="1" customHeight="1">
      <c r="A982" s="32">
        <v>1754</v>
      </c>
      <c r="B982" s="452">
        <f>+A982</f>
        <v>1754</v>
      </c>
      <c r="C982" s="250" t="str">
        <f>+VLOOKUP(A982,bd_lista!$A$3:$C$590,3,FALSE)</f>
        <v>Gobierno Autónomo Municipal de San Pedro</v>
      </c>
      <c r="D982" s="456" t="str">
        <f>+C982</f>
        <v>Gobierno Autónomo Municipal de San Pedro</v>
      </c>
      <c r="E982" s="245" t="s">
        <v>1311</v>
      </c>
      <c r="F982" s="246">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6">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6">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6">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6">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6">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6">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6">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6">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6">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6">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6">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6">
        <f ca="1">+SUM(F982:Q982)</f>
        <v>0</v>
      </c>
      <c r="S982" s="253"/>
      <c r="T982" s="246">
        <f ca="1">+T983</f>
        <v>0</v>
      </c>
      <c r="U982" s="245">
        <f>+IF(E982="Débitos",1,2)</f>
        <v>1</v>
      </c>
      <c r="V982" s="350" t="str">
        <f>+VLOOKUP(A982,bd_lista!$A$3:$E$590,5,FALSE)</f>
        <v>Gobiernos Autonomos Municipales</v>
      </c>
      <c r="W982" s="454" t="str">
        <f>+V982</f>
        <v>Gobiernos Autonomos Municipales</v>
      </c>
      <c r="X982" s="245">
        <f>+VLOOKUP(A982,[2]Sheet1!$A$13:$D$744,4,FALSE)</f>
        <v>0</v>
      </c>
      <c r="Y982" s="245" t="e">
        <f>+VLOOKUP(X982,bd_lista!$A$3:$C$590,3,FALSE)</f>
        <v>#N/A</v>
      </c>
      <c r="Z982" s="306">
        <f>+X982</f>
        <v>0</v>
      </c>
      <c r="AA982" s="307" t="e">
        <f>+Y982</f>
        <v>#N/A</v>
      </c>
    </row>
    <row r="983" spans="1:27" customFormat="1" ht="15" hidden="1" customHeight="1">
      <c r="A983" s="32">
        <v>1754</v>
      </c>
      <c r="B983" s="453"/>
      <c r="C983" s="250" t="str">
        <f>+VLOOKUP(A983,bd_lista!$A$3:$C$590,3,FALSE)</f>
        <v>Gobierno Autónomo Municipal de San Pedro</v>
      </c>
      <c r="D983" s="457"/>
      <c r="E983" s="247" t="s">
        <v>1312</v>
      </c>
      <c r="F983" s="246">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6">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6">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6">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6">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6">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8">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8">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6">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6">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6">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6">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6">
        <f ca="1">+SUM(F983:Q983)</f>
        <v>0</v>
      </c>
      <c r="S983" s="253">
        <f ca="1">+R982+R983</f>
        <v>0</v>
      </c>
      <c r="T983" s="246">
        <f ca="1">+S983</f>
        <v>0</v>
      </c>
      <c r="U983" s="245">
        <f>+IF(E983="Débitos",1,2)</f>
        <v>2</v>
      </c>
      <c r="V983" s="350" t="str">
        <f>+VLOOKUP(A983,bd_lista!$A$3:$E$590,5,FALSE)</f>
        <v>Gobiernos Autonomos Municipales</v>
      </c>
      <c r="W983" s="455"/>
      <c r="X983" s="245">
        <f>+VLOOKUP(A983,[2]Sheet1!$A$13:$D$744,4,FALSE)</f>
        <v>0</v>
      </c>
      <c r="Y983" s="245" t="e">
        <f>+VLOOKUP(X983,bd_lista!$A$3:$C$590,3,FALSE)</f>
        <v>#N/A</v>
      </c>
      <c r="Z983" s="304"/>
      <c r="AA983" s="305"/>
    </row>
    <row r="984" spans="1:27" customFormat="1" ht="15" hidden="1" customHeight="1">
      <c r="A984" s="32">
        <v>1755</v>
      </c>
      <c r="B984" s="452">
        <f>+A984</f>
        <v>1755</v>
      </c>
      <c r="C984" s="250" t="str">
        <f>+VLOOKUP(A984,bd_lista!$A$3:$C$590,3,FALSE)</f>
        <v>Gobierno Autónomo Municipal de Cuatro Cañadas</v>
      </c>
      <c r="D984" s="456" t="str">
        <f>+C984</f>
        <v>Gobierno Autónomo Municipal de Cuatro Cañadas</v>
      </c>
      <c r="E984" s="245" t="s">
        <v>1311</v>
      </c>
      <c r="F984" s="274">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74">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74">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74">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74">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74">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6">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6">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6">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6">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6">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6">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74">
        <f ca="1">+SUM(F984:Q984)</f>
        <v>0</v>
      </c>
      <c r="S984" s="276"/>
      <c r="T984" s="246">
        <f ca="1">+T985</f>
        <v>0</v>
      </c>
      <c r="U984" s="245">
        <f>+IF(E984="Débitos",1,2)</f>
        <v>1</v>
      </c>
      <c r="V984" s="350" t="str">
        <f>+VLOOKUP(A984,bd_lista!$A$3:$E$590,5,FALSE)</f>
        <v>Gobiernos Autonomos Municipales</v>
      </c>
      <c r="W984" s="454" t="str">
        <f>+V984</f>
        <v>Gobiernos Autonomos Municipales</v>
      </c>
      <c r="X984" s="245">
        <f>+VLOOKUP(A984,[2]Sheet1!$A$13:$D$744,4,FALSE)</f>
        <v>0</v>
      </c>
      <c r="Y984" s="245" t="e">
        <f>+VLOOKUP(X984,bd_lista!$A$3:$C$590,3,FALSE)</f>
        <v>#N/A</v>
      </c>
      <c r="Z984" s="306">
        <f>+X984</f>
        <v>0</v>
      </c>
      <c r="AA984" s="307" t="e">
        <f>+Y984</f>
        <v>#N/A</v>
      </c>
    </row>
    <row r="985" spans="1:27" customFormat="1" ht="15" hidden="1" customHeight="1">
      <c r="A985" s="32">
        <v>1755</v>
      </c>
      <c r="B985" s="453"/>
      <c r="C985" s="250" t="str">
        <f>+VLOOKUP(A985,bd_lista!$A$3:$C$590,3,FALSE)</f>
        <v>Gobierno Autónomo Municipal de Cuatro Cañadas</v>
      </c>
      <c r="D985" s="457"/>
      <c r="E985" s="247" t="s">
        <v>1312</v>
      </c>
      <c r="F985" s="248">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8">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8">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8">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8">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8">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8">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8">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8">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8">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8">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8">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8">
        <f ca="1">+SUM(F985:Q985)</f>
        <v>0</v>
      </c>
      <c r="S985" s="265">
        <f ca="1">+R984+R985</f>
        <v>0</v>
      </c>
      <c r="T985" s="248">
        <f ca="1">+S985</f>
        <v>0</v>
      </c>
      <c r="U985" s="247">
        <f>+IF(E985="Débitos",1,2)</f>
        <v>2</v>
      </c>
      <c r="V985" s="350" t="str">
        <f>+VLOOKUP(A985,bd_lista!$A$3:$E$590,5,FALSE)</f>
        <v>Gobiernos Autonomos Municipales</v>
      </c>
      <c r="W985" s="455"/>
      <c r="X985" s="245">
        <f>+VLOOKUP(A985,[2]Sheet1!$A$13:$D$744,4,FALSE)</f>
        <v>0</v>
      </c>
      <c r="Y985" s="245" t="e">
        <f>+VLOOKUP(X985,bd_lista!$A$3:$C$590,3,FALSE)</f>
        <v>#N/A</v>
      </c>
      <c r="Z985" s="304"/>
      <c r="AA985" s="305"/>
    </row>
    <row r="986" spans="1:27" customFormat="1" ht="15" hidden="1" customHeight="1">
      <c r="A986" s="32">
        <v>1756</v>
      </c>
      <c r="B986" s="452">
        <f>+A986</f>
        <v>1756</v>
      </c>
      <c r="C986" s="250" t="str">
        <f>+VLOOKUP(A986,bd_lista!$A$3:$C$590,3,FALSE)</f>
        <v>Gobierno Autónomo Municipal de Colpa Bélgica</v>
      </c>
      <c r="D986" s="456" t="str">
        <f>+C986</f>
        <v>Gobierno Autónomo Municipal de Colpa Bélgica</v>
      </c>
      <c r="E986" s="245" t="s">
        <v>1311</v>
      </c>
      <c r="F986" s="246">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6">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6">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6">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6">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6">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6">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6">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6">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6">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6">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6">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6">
        <f ca="1">+SUM(F986:Q986)</f>
        <v>0</v>
      </c>
      <c r="S986" s="253"/>
      <c r="T986" s="246">
        <f ca="1">+T987</f>
        <v>0</v>
      </c>
      <c r="U986" s="245">
        <f>+IF(E986="Débitos",1,2)</f>
        <v>1</v>
      </c>
      <c r="V986" s="350" t="str">
        <f>+VLOOKUP(A986,bd_lista!$A$3:$E$590,5,FALSE)</f>
        <v>Gobiernos Autonomos Municipales</v>
      </c>
      <c r="W986" s="454" t="str">
        <f>+V986</f>
        <v>Gobiernos Autonomos Municipales</v>
      </c>
      <c r="X986" s="245">
        <f>+VLOOKUP(A986,[2]Sheet1!$A$13:$D$744,4,FALSE)</f>
        <v>0</v>
      </c>
      <c r="Y986" s="245" t="e">
        <f>+VLOOKUP(X986,bd_lista!$A$3:$C$590,3,FALSE)</f>
        <v>#N/A</v>
      </c>
      <c r="Z986" s="306">
        <f>+X986</f>
        <v>0</v>
      </c>
      <c r="AA986" s="307" t="e">
        <f>+Y986</f>
        <v>#N/A</v>
      </c>
    </row>
    <row r="987" spans="1:27" customFormat="1" ht="15" hidden="1" customHeight="1">
      <c r="A987" s="32">
        <v>1756</v>
      </c>
      <c r="B987" s="453"/>
      <c r="C987" s="250" t="str">
        <f>+VLOOKUP(A987,bd_lista!$A$3:$C$590,3,FALSE)</f>
        <v>Gobierno Autónomo Municipal de Colpa Bélgica</v>
      </c>
      <c r="D987" s="457"/>
      <c r="E987" s="247" t="s">
        <v>1312</v>
      </c>
      <c r="F987" s="246">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6">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6">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6">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6">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6">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6">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6">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6">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6">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6">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6">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6">
        <f ca="1">+SUM(F987:Q987)</f>
        <v>0</v>
      </c>
      <c r="S987" s="253">
        <f ca="1">+R986+R987</f>
        <v>0</v>
      </c>
      <c r="T987" s="246">
        <f ca="1">+S987</f>
        <v>0</v>
      </c>
      <c r="U987" s="245">
        <f>+IF(E987="Débitos",1,2)</f>
        <v>2</v>
      </c>
      <c r="V987" s="350" t="str">
        <f>+VLOOKUP(A987,bd_lista!$A$3:$E$590,5,FALSE)</f>
        <v>Gobiernos Autonomos Municipales</v>
      </c>
      <c r="W987" s="455"/>
      <c r="X987" s="245">
        <f>+VLOOKUP(A987,[2]Sheet1!$A$13:$D$744,4,FALSE)</f>
        <v>0</v>
      </c>
      <c r="Y987" s="245" t="e">
        <f>+VLOOKUP(X987,bd_lista!$A$3:$C$590,3,FALSE)</f>
        <v>#N/A</v>
      </c>
      <c r="Z987" s="304"/>
      <c r="AA987" s="305"/>
    </row>
    <row r="988" spans="1:27" customFormat="1" ht="15" hidden="1" customHeight="1">
      <c r="A988" s="32">
        <v>1801</v>
      </c>
      <c r="B988" s="452">
        <f>+A988</f>
        <v>1801</v>
      </c>
      <c r="C988" s="250" t="str">
        <f>+VLOOKUP(A988,bd_lista!$A$3:$C$590,3,FALSE)</f>
        <v>Gobierno Autónomo Municipal de Trinidad</v>
      </c>
      <c r="D988" s="456" t="str">
        <f>+C988</f>
        <v>Gobierno Autónomo Municipal de Trinidad</v>
      </c>
      <c r="E988" s="245" t="s">
        <v>1311</v>
      </c>
      <c r="F988" s="246">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6">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6">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6">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6">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6">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6">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6">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6">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6">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6">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6">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6">
        <f ca="1">+SUM(F988:Q988)</f>
        <v>0</v>
      </c>
      <c r="S988" s="253"/>
      <c r="T988" s="246">
        <f ca="1">+T989</f>
        <v>0</v>
      </c>
      <c r="U988" s="245">
        <f>+IF(E988="Débitos",1,2)</f>
        <v>1</v>
      </c>
      <c r="V988" s="350" t="str">
        <f>+VLOOKUP(A988,bd_lista!$A$3:$E$590,5,FALSE)</f>
        <v>Gobiernos Autonomos Municipales</v>
      </c>
      <c r="W988" s="454" t="str">
        <f>+V988</f>
        <v>Gobiernos Autonomos Municipales</v>
      </c>
      <c r="X988" s="245">
        <f>+VLOOKUP(A988,[2]Sheet1!$A$13:$D$744,4,FALSE)</f>
        <v>0</v>
      </c>
      <c r="Y988" s="245" t="e">
        <f>+VLOOKUP(X988,bd_lista!$A$3:$C$590,3,FALSE)</f>
        <v>#N/A</v>
      </c>
      <c r="Z988" s="306">
        <f>+X988</f>
        <v>0</v>
      </c>
      <c r="AA988" s="307" t="e">
        <f>+Y988</f>
        <v>#N/A</v>
      </c>
    </row>
    <row r="989" spans="1:27" customFormat="1" ht="15" hidden="1" customHeight="1">
      <c r="A989" s="32">
        <v>1801</v>
      </c>
      <c r="B989" s="453"/>
      <c r="C989" s="250" t="str">
        <f>+VLOOKUP(A989,bd_lista!$A$3:$C$590,3,FALSE)</f>
        <v>Gobierno Autónomo Municipal de Trinidad</v>
      </c>
      <c r="D989" s="457"/>
      <c r="E989" s="247" t="s">
        <v>1312</v>
      </c>
      <c r="F989" s="248">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8">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8">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8">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8">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8">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8">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8">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8">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8">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8">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8">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8">
        <f ca="1">+SUM(F989:Q989)</f>
        <v>0</v>
      </c>
      <c r="S989" s="265">
        <f ca="1">+R988+R989</f>
        <v>0</v>
      </c>
      <c r="T989" s="248">
        <f ca="1">+S989</f>
        <v>0</v>
      </c>
      <c r="U989" s="247">
        <f>+IF(E989="Débitos",1,2)</f>
        <v>2</v>
      </c>
      <c r="V989" s="350" t="str">
        <f>+VLOOKUP(A989,bd_lista!$A$3:$E$590,5,FALSE)</f>
        <v>Gobiernos Autonomos Municipales</v>
      </c>
      <c r="W989" s="455"/>
      <c r="X989" s="245">
        <f>+VLOOKUP(A989,[2]Sheet1!$A$13:$D$744,4,FALSE)</f>
        <v>0</v>
      </c>
      <c r="Y989" s="245" t="e">
        <f>+VLOOKUP(X989,bd_lista!$A$3:$C$590,3,FALSE)</f>
        <v>#N/A</v>
      </c>
      <c r="Z989" s="304"/>
      <c r="AA989" s="305"/>
    </row>
    <row r="990" spans="1:27" customFormat="1" ht="15" hidden="1" customHeight="1">
      <c r="A990" s="32">
        <v>1802</v>
      </c>
      <c r="B990" s="452">
        <f>+A990</f>
        <v>1802</v>
      </c>
      <c r="C990" s="250" t="str">
        <f>+VLOOKUP(A990,bd_lista!$A$3:$C$590,3,FALSE)</f>
        <v>Gobierno Autónomo Municipal de San Javier</v>
      </c>
      <c r="D990" s="456" t="str">
        <f>+C990</f>
        <v>Gobierno Autónomo Municipal de San Javier</v>
      </c>
      <c r="E990" s="245" t="s">
        <v>1311</v>
      </c>
      <c r="F990" s="246">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6">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6">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6">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6">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6">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6">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6">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6">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6">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6">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6">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6">
        <f ca="1">+SUM(F990:Q990)</f>
        <v>0</v>
      </c>
      <c r="S990" s="253"/>
      <c r="T990" s="246">
        <f ca="1">+T991</f>
        <v>0</v>
      </c>
      <c r="U990" s="245">
        <f>+IF(E990="Débitos",1,2)</f>
        <v>1</v>
      </c>
      <c r="V990" s="350" t="str">
        <f>+VLOOKUP(A990,bd_lista!$A$3:$E$590,5,FALSE)</f>
        <v>Gobiernos Autonomos Municipales</v>
      </c>
      <c r="W990" s="454" t="str">
        <f>+V990</f>
        <v>Gobiernos Autonomos Municipales</v>
      </c>
      <c r="X990" s="245">
        <f>+VLOOKUP(A990,[2]Sheet1!$A$13:$D$744,4,FALSE)</f>
        <v>0</v>
      </c>
      <c r="Y990" s="245" t="e">
        <f>+VLOOKUP(X990,bd_lista!$A$3:$C$590,3,FALSE)</f>
        <v>#N/A</v>
      </c>
      <c r="Z990" s="306">
        <f>+X990</f>
        <v>0</v>
      </c>
      <c r="AA990" s="307" t="e">
        <f>+Y990</f>
        <v>#N/A</v>
      </c>
    </row>
    <row r="991" spans="1:27" customFormat="1" ht="15" hidden="1" customHeight="1">
      <c r="A991" s="32">
        <v>1802</v>
      </c>
      <c r="B991" s="453"/>
      <c r="C991" s="250" t="str">
        <f>+VLOOKUP(A991,bd_lista!$A$3:$C$590,3,FALSE)</f>
        <v>Gobierno Autónomo Municipal de San Javier</v>
      </c>
      <c r="D991" s="457"/>
      <c r="E991" s="247" t="s">
        <v>1312</v>
      </c>
      <c r="F991" s="248">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8">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8">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8">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8">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8">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6">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6">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6">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6">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6">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6">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8">
        <f ca="1">+SUM(F991:Q991)</f>
        <v>0</v>
      </c>
      <c r="S991" s="265">
        <f ca="1">+R990+R991</f>
        <v>0</v>
      </c>
      <c r="T991" s="246">
        <f ca="1">+S991</f>
        <v>0</v>
      </c>
      <c r="U991" s="245">
        <f>+IF(E991="Débitos",1,2)</f>
        <v>2</v>
      </c>
      <c r="V991" s="350" t="str">
        <f>+VLOOKUP(A991,bd_lista!$A$3:$E$590,5,FALSE)</f>
        <v>Gobiernos Autonomos Municipales</v>
      </c>
      <c r="W991" s="455"/>
      <c r="X991" s="245">
        <f>+VLOOKUP(A991,[2]Sheet1!$A$13:$D$744,4,FALSE)</f>
        <v>0</v>
      </c>
      <c r="Y991" s="245" t="e">
        <f>+VLOOKUP(X991,bd_lista!$A$3:$C$590,3,FALSE)</f>
        <v>#N/A</v>
      </c>
      <c r="Z991" s="304"/>
      <c r="AA991" s="305"/>
    </row>
    <row r="992" spans="1:27" customFormat="1" ht="15" hidden="1" customHeight="1">
      <c r="A992" s="32">
        <v>1803</v>
      </c>
      <c r="B992" s="452">
        <f>+A992</f>
        <v>1803</v>
      </c>
      <c r="C992" s="250" t="str">
        <f>+VLOOKUP(A992,bd_lista!$A$3:$C$590,3,FALSE)</f>
        <v>Gobierno Autónomo Municipal de Riberalta</v>
      </c>
      <c r="D992" s="456" t="str">
        <f>+C992</f>
        <v>Gobierno Autónomo Municipal de Riberalta</v>
      </c>
      <c r="E992" s="245" t="s">
        <v>1311</v>
      </c>
      <c r="F992" s="246">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6">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6">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6">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6">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6">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6">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6">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6">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6">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6">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6">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6">
        <f ca="1">+SUM(F992:Q992)</f>
        <v>0</v>
      </c>
      <c r="S992" s="253"/>
      <c r="T992" s="246">
        <f ca="1">+T993</f>
        <v>0</v>
      </c>
      <c r="U992" s="245">
        <f>+IF(E992="Débitos",1,2)</f>
        <v>1</v>
      </c>
      <c r="V992" s="350" t="str">
        <f>+VLOOKUP(A992,bd_lista!$A$3:$E$590,5,FALSE)</f>
        <v>Gobiernos Autonomos Municipales</v>
      </c>
      <c r="W992" s="454" t="str">
        <f>+V992</f>
        <v>Gobiernos Autonomos Municipales</v>
      </c>
      <c r="X992" s="245">
        <f>+VLOOKUP(A992,[2]Sheet1!$A$13:$D$744,4,FALSE)</f>
        <v>0</v>
      </c>
      <c r="Y992" s="245" t="e">
        <f>+VLOOKUP(X992,bd_lista!$A$3:$C$590,3,FALSE)</f>
        <v>#N/A</v>
      </c>
      <c r="Z992" s="306">
        <f>+X992</f>
        <v>0</v>
      </c>
      <c r="AA992" s="307" t="e">
        <f>+Y992</f>
        <v>#N/A</v>
      </c>
    </row>
    <row r="993" spans="1:27" customFormat="1" ht="15" hidden="1" customHeight="1">
      <c r="A993" s="32">
        <v>1803</v>
      </c>
      <c r="B993" s="453"/>
      <c r="C993" s="250" t="str">
        <f>+VLOOKUP(A993,bd_lista!$A$3:$C$590,3,FALSE)</f>
        <v>Gobierno Autónomo Municipal de Riberalta</v>
      </c>
      <c r="D993" s="457"/>
      <c r="E993" s="247" t="s">
        <v>1312</v>
      </c>
      <c r="F993" s="248">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8">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8">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8">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8">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8">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8">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8">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8">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8">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8">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8">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8">
        <f ca="1">+SUM(F993:Q993)</f>
        <v>0</v>
      </c>
      <c r="S993" s="265">
        <f ca="1">+R992+R993</f>
        <v>0</v>
      </c>
      <c r="T993" s="246">
        <f ca="1">+S993</f>
        <v>0</v>
      </c>
      <c r="U993" s="245">
        <f>+IF(E993="Débitos",1,2)</f>
        <v>2</v>
      </c>
      <c r="V993" s="350" t="str">
        <f>+VLOOKUP(A993,bd_lista!$A$3:$E$590,5,FALSE)</f>
        <v>Gobiernos Autonomos Municipales</v>
      </c>
      <c r="W993" s="455"/>
      <c r="X993" s="245">
        <f>+VLOOKUP(A993,[2]Sheet1!$A$13:$D$744,4,FALSE)</f>
        <v>0</v>
      </c>
      <c r="Y993" s="245" t="e">
        <f>+VLOOKUP(X993,bd_lista!$A$3:$C$590,3,FALSE)</f>
        <v>#N/A</v>
      </c>
      <c r="Z993" s="304"/>
      <c r="AA993" s="305"/>
    </row>
    <row r="994" spans="1:27" customFormat="1" ht="15" hidden="1" customHeight="1">
      <c r="A994" s="32">
        <v>1805</v>
      </c>
      <c r="B994" s="452">
        <f>+A994</f>
        <v>1805</v>
      </c>
      <c r="C994" s="250" t="str">
        <f>+VLOOKUP(A994,bd_lista!$A$3:$C$590,3,FALSE)</f>
        <v>Gobierno Autónomo Municipal de Puerto Guayaramerín</v>
      </c>
      <c r="D994" s="456" t="str">
        <f>+C994</f>
        <v>Gobierno Autónomo Municipal de Puerto Guayaramerín</v>
      </c>
      <c r="E994" s="245" t="s">
        <v>1311</v>
      </c>
      <c r="F994" s="246">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6">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6">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6">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6">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6">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6">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6">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6">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6">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6">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6">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6">
        <f ca="1">+SUM(F994:Q994)</f>
        <v>0</v>
      </c>
      <c r="S994" s="253"/>
      <c r="T994" s="274">
        <f ca="1">+T995</f>
        <v>0</v>
      </c>
      <c r="U994" s="281">
        <f>+IF(E994="Débitos",1,2)</f>
        <v>1</v>
      </c>
      <c r="V994" s="350" t="str">
        <f>+VLOOKUP(A994,bd_lista!$A$3:$E$590,5,FALSE)</f>
        <v>Gobiernos Autonomos Municipales</v>
      </c>
      <c r="W994" s="454" t="str">
        <f>+V994</f>
        <v>Gobiernos Autonomos Municipales</v>
      </c>
      <c r="X994" s="245">
        <f>+VLOOKUP(A994,[2]Sheet1!$A$13:$D$744,4,FALSE)</f>
        <v>0</v>
      </c>
      <c r="Y994" s="245" t="e">
        <f>+VLOOKUP(X994,bd_lista!$A$3:$C$590,3,FALSE)</f>
        <v>#N/A</v>
      </c>
      <c r="Z994" s="306">
        <f>+X994</f>
        <v>0</v>
      </c>
      <c r="AA994" s="307" t="e">
        <f>+Y994</f>
        <v>#N/A</v>
      </c>
    </row>
    <row r="995" spans="1:27" customFormat="1" ht="15" hidden="1" customHeight="1">
      <c r="A995" s="32">
        <v>1805</v>
      </c>
      <c r="B995" s="453"/>
      <c r="C995" s="250" t="str">
        <f>+VLOOKUP(A995,bd_lista!$A$3:$C$590,3,FALSE)</f>
        <v>Gobierno Autónomo Municipal de Puerto Guayaramerín</v>
      </c>
      <c r="D995" s="457"/>
      <c r="E995" s="247" t="s">
        <v>1312</v>
      </c>
      <c r="F995" s="248">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8">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8">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8">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8">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8">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8">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8">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8">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8">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8">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8">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8">
        <f ca="1">+SUM(F995:Q995)</f>
        <v>0</v>
      </c>
      <c r="S995" s="265">
        <f ca="1">+R994+R995</f>
        <v>0</v>
      </c>
      <c r="T995" s="248">
        <f ca="1">+S995</f>
        <v>0</v>
      </c>
      <c r="U995" s="247">
        <f>+IF(E995="Débitos",1,2)</f>
        <v>2</v>
      </c>
      <c r="V995" s="350" t="str">
        <f>+VLOOKUP(A995,bd_lista!$A$3:$E$590,5,FALSE)</f>
        <v>Gobiernos Autonomos Municipales</v>
      </c>
      <c r="W995" s="455"/>
      <c r="X995" s="245">
        <f>+VLOOKUP(A995,[2]Sheet1!$A$13:$D$744,4,FALSE)</f>
        <v>0</v>
      </c>
      <c r="Y995" s="245" t="e">
        <f>+VLOOKUP(X995,bd_lista!$A$3:$C$590,3,FALSE)</f>
        <v>#N/A</v>
      </c>
      <c r="Z995" s="304"/>
      <c r="AA995" s="305"/>
    </row>
    <row r="996" spans="1:27" customFormat="1" ht="15" hidden="1" customHeight="1">
      <c r="A996" s="32">
        <v>1806</v>
      </c>
      <c r="B996" s="452">
        <f>+A996</f>
        <v>1806</v>
      </c>
      <c r="C996" s="250" t="str">
        <f>+VLOOKUP(A996,bd_lista!$A$3:$C$590,3,FALSE)</f>
        <v>Gobierno Autónomo Municipal de Reyes</v>
      </c>
      <c r="D996" s="456" t="str">
        <f>+C996</f>
        <v>Gobierno Autónomo Municipal de Reyes</v>
      </c>
      <c r="E996" s="245" t="s">
        <v>1311</v>
      </c>
      <c r="F996" s="246">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6">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6">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6">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6">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6">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6">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6">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6">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6">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6">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6">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6">
        <f ca="1">+SUM(F996:Q996)</f>
        <v>0</v>
      </c>
      <c r="S996" s="253"/>
      <c r="T996" s="246">
        <f ca="1">+T997</f>
        <v>0</v>
      </c>
      <c r="U996" s="245">
        <f>+IF(E996="Débitos",1,2)</f>
        <v>1</v>
      </c>
      <c r="V996" s="350" t="str">
        <f>+VLOOKUP(A996,bd_lista!$A$3:$E$590,5,FALSE)</f>
        <v>Gobiernos Autonomos Municipales</v>
      </c>
      <c r="W996" s="454" t="str">
        <f>+V996</f>
        <v>Gobiernos Autonomos Municipales</v>
      </c>
      <c r="X996" s="245">
        <f>+VLOOKUP(A996,[2]Sheet1!$A$13:$D$744,4,FALSE)</f>
        <v>0</v>
      </c>
      <c r="Y996" s="245" t="e">
        <f>+VLOOKUP(X996,bd_lista!$A$3:$C$590,3,FALSE)</f>
        <v>#N/A</v>
      </c>
      <c r="Z996" s="306">
        <f>+X996</f>
        <v>0</v>
      </c>
      <c r="AA996" s="307" t="e">
        <f>+Y996</f>
        <v>#N/A</v>
      </c>
    </row>
    <row r="997" spans="1:27" customFormat="1" ht="15" hidden="1" customHeight="1">
      <c r="A997" s="32">
        <v>1806</v>
      </c>
      <c r="B997" s="453"/>
      <c r="C997" s="250" t="str">
        <f>+VLOOKUP(A997,bd_lista!$A$3:$C$590,3,FALSE)</f>
        <v>Gobierno Autónomo Municipal de Reyes</v>
      </c>
      <c r="D997" s="457"/>
      <c r="E997" s="247" t="s">
        <v>1312</v>
      </c>
      <c r="F997" s="248">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8">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8">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8">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8">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8">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8">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8">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8">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8">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8">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8">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8">
        <f ca="1">+SUM(F997:Q997)</f>
        <v>0</v>
      </c>
      <c r="S997" s="265">
        <f ca="1">+R996+R997</f>
        <v>0</v>
      </c>
      <c r="T997" s="246">
        <f ca="1">+S997</f>
        <v>0</v>
      </c>
      <c r="U997" s="247">
        <f>+IF(E997="Débitos",1,2)</f>
        <v>2</v>
      </c>
      <c r="V997" s="350" t="str">
        <f>+VLOOKUP(A997,bd_lista!$A$3:$E$590,5,FALSE)</f>
        <v>Gobiernos Autonomos Municipales</v>
      </c>
      <c r="W997" s="455"/>
      <c r="X997" s="245">
        <f>+VLOOKUP(A997,[2]Sheet1!$A$13:$D$744,4,FALSE)</f>
        <v>0</v>
      </c>
      <c r="Y997" s="245" t="e">
        <f>+VLOOKUP(X997,bd_lista!$A$3:$C$590,3,FALSE)</f>
        <v>#N/A</v>
      </c>
      <c r="Z997" s="304"/>
      <c r="AA997" s="305"/>
    </row>
    <row r="998" spans="1:27" customFormat="1" ht="15" hidden="1" customHeight="1">
      <c r="A998" s="32">
        <v>1807</v>
      </c>
      <c r="B998" s="452">
        <f>+A998</f>
        <v>1807</v>
      </c>
      <c r="C998" s="250" t="str">
        <f>+VLOOKUP(A998,bd_lista!$A$3:$C$590,3,FALSE)</f>
        <v>Gobierno Autónomo Municipal de Puerto Rurrenabaque</v>
      </c>
      <c r="D998" s="456" t="str">
        <f>+C998</f>
        <v>Gobierno Autónomo Municipal de Puerto Rurrenabaque</v>
      </c>
      <c r="E998" s="245" t="s">
        <v>1311</v>
      </c>
      <c r="F998" s="246">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6">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6">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6">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6">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6">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6">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6">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6">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6">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6">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6">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6">
        <f ca="1">+SUM(F998:Q998)</f>
        <v>0</v>
      </c>
      <c r="S998" s="253"/>
      <c r="T998" s="246">
        <f ca="1">+T999</f>
        <v>0</v>
      </c>
      <c r="U998" s="245">
        <f>+IF(E998="Débitos",1,2)</f>
        <v>1</v>
      </c>
      <c r="V998" s="350" t="str">
        <f>+VLOOKUP(A998,bd_lista!$A$3:$E$590,5,FALSE)</f>
        <v>Gobiernos Autonomos Municipales</v>
      </c>
      <c r="W998" s="454" t="str">
        <f>+V998</f>
        <v>Gobiernos Autonomos Municipales</v>
      </c>
      <c r="X998" s="245">
        <f>+VLOOKUP(A998,[2]Sheet1!$A$13:$D$744,4,FALSE)</f>
        <v>0</v>
      </c>
      <c r="Y998" s="245" t="e">
        <f>+VLOOKUP(X998,bd_lista!$A$3:$C$590,3,FALSE)</f>
        <v>#N/A</v>
      </c>
      <c r="Z998" s="306">
        <f>+X998</f>
        <v>0</v>
      </c>
      <c r="AA998" s="307" t="e">
        <f>+Y998</f>
        <v>#N/A</v>
      </c>
    </row>
    <row r="999" spans="1:27" customFormat="1" ht="15" hidden="1" customHeight="1">
      <c r="A999" s="32">
        <v>1807</v>
      </c>
      <c r="B999" s="453"/>
      <c r="C999" s="250" t="str">
        <f>+VLOOKUP(A999,bd_lista!$A$3:$C$590,3,FALSE)</f>
        <v>Gobierno Autónomo Municipal de Puerto Rurrenabaque</v>
      </c>
      <c r="D999" s="457"/>
      <c r="E999" s="247" t="s">
        <v>1312</v>
      </c>
      <c r="F999" s="246">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6">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6">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6">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6">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6">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6">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6">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6">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6">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6">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6">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6">
        <f ca="1">+SUM(F999:Q999)</f>
        <v>0</v>
      </c>
      <c r="S999" s="253">
        <f ca="1">+R998+R999</f>
        <v>0</v>
      </c>
      <c r="T999" s="246">
        <f ca="1">+S999</f>
        <v>0</v>
      </c>
      <c r="U999" s="245">
        <f>+IF(E999="Débitos",1,2)</f>
        <v>2</v>
      </c>
      <c r="V999" s="350" t="str">
        <f>+VLOOKUP(A999,bd_lista!$A$3:$E$590,5,FALSE)</f>
        <v>Gobiernos Autonomos Municipales</v>
      </c>
      <c r="W999" s="455"/>
      <c r="X999" s="245">
        <f>+VLOOKUP(A999,[2]Sheet1!$A$13:$D$744,4,FALSE)</f>
        <v>0</v>
      </c>
      <c r="Y999" s="245" t="e">
        <f>+VLOOKUP(X999,bd_lista!$A$3:$C$590,3,FALSE)</f>
        <v>#N/A</v>
      </c>
      <c r="Z999" s="304"/>
      <c r="AA999" s="305"/>
    </row>
    <row r="1000" spans="1:27" customFormat="1" ht="15" hidden="1" customHeight="1">
      <c r="A1000" s="32">
        <v>1808</v>
      </c>
      <c r="B1000" s="452">
        <f>+A1000</f>
        <v>1808</v>
      </c>
      <c r="C1000" s="250" t="str">
        <f>+VLOOKUP(A1000,bd_lista!$A$3:$C$590,3,FALSE)</f>
        <v>Gobierno Autónomo Municipal de San Borja</v>
      </c>
      <c r="D1000" s="456" t="str">
        <f>+C1000</f>
        <v>Gobierno Autónomo Municipal de San Borja</v>
      </c>
      <c r="E1000" s="245" t="s">
        <v>1311</v>
      </c>
      <c r="F1000" s="246">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6">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6">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6">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6">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6">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6">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6">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6">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6">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6">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6">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6">
        <f ca="1">+SUM(F1000:Q1000)</f>
        <v>0</v>
      </c>
      <c r="S1000" s="253"/>
      <c r="T1000" s="246">
        <f ca="1">+T1001</f>
        <v>0</v>
      </c>
      <c r="U1000" s="245">
        <f>+IF(E1000="Débitos",1,2)</f>
        <v>1</v>
      </c>
      <c r="V1000" s="350" t="str">
        <f>+VLOOKUP(A1000,bd_lista!$A$3:$E$590,5,FALSE)</f>
        <v>Gobiernos Autonomos Municipales</v>
      </c>
      <c r="W1000" s="454" t="str">
        <f>+V1000</f>
        <v>Gobiernos Autonomos Municipales</v>
      </c>
      <c r="X1000" s="245">
        <f>+VLOOKUP(A1000,[2]Sheet1!$A$13:$D$744,4,FALSE)</f>
        <v>0</v>
      </c>
      <c r="Y1000" s="245" t="e">
        <f>+VLOOKUP(X1000,bd_lista!$A$3:$C$590,3,FALSE)</f>
        <v>#N/A</v>
      </c>
      <c r="Z1000" s="306">
        <f>+X1000</f>
        <v>0</v>
      </c>
      <c r="AA1000" s="307" t="e">
        <f>+Y1000</f>
        <v>#N/A</v>
      </c>
    </row>
    <row r="1001" spans="1:27" customFormat="1" ht="15" hidden="1" customHeight="1">
      <c r="A1001" s="32">
        <v>1808</v>
      </c>
      <c r="B1001" s="453"/>
      <c r="C1001" s="250" t="str">
        <f>+VLOOKUP(A1001,bd_lista!$A$3:$C$590,3,FALSE)</f>
        <v>Gobierno Autónomo Municipal de San Borja</v>
      </c>
      <c r="D1001" s="457"/>
      <c r="E1001" s="247" t="s">
        <v>1312</v>
      </c>
      <c r="F1001" s="246">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6">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6">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6">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6">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6">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6">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6">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6">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6">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6">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6">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6">
        <f ca="1">+SUM(F1001:Q1001)</f>
        <v>0</v>
      </c>
      <c r="S1001" s="253">
        <f ca="1">+R1000+R1001</f>
        <v>0</v>
      </c>
      <c r="T1001" s="246">
        <f ca="1">+S1001</f>
        <v>0</v>
      </c>
      <c r="U1001" s="245">
        <f>+IF(E1001="Débitos",1,2)</f>
        <v>2</v>
      </c>
      <c r="V1001" s="350" t="str">
        <f>+VLOOKUP(A1001,bd_lista!$A$3:$E$590,5,FALSE)</f>
        <v>Gobiernos Autonomos Municipales</v>
      </c>
      <c r="W1001" s="455"/>
      <c r="X1001" s="245">
        <f>+VLOOKUP(A1001,[2]Sheet1!$A$13:$D$744,4,FALSE)</f>
        <v>0</v>
      </c>
      <c r="Y1001" s="245" t="e">
        <f>+VLOOKUP(X1001,bd_lista!$A$3:$C$590,3,FALSE)</f>
        <v>#N/A</v>
      </c>
      <c r="Z1001" s="304"/>
      <c r="AA1001" s="305"/>
    </row>
    <row r="1002" spans="1:27" customFormat="1" ht="15" hidden="1" customHeight="1">
      <c r="A1002" s="32">
        <v>1809</v>
      </c>
      <c r="B1002" s="452">
        <f>+A1002</f>
        <v>1809</v>
      </c>
      <c r="C1002" s="250" t="str">
        <f>+VLOOKUP(A1002,bd_lista!$A$3:$C$590,3,FALSE)</f>
        <v>Gobierno Autónomo Municipal de Santa Rosa</v>
      </c>
      <c r="D1002" s="456" t="str">
        <f>+C1002</f>
        <v>Gobierno Autónomo Municipal de Santa Rosa</v>
      </c>
      <c r="E1002" s="245" t="s">
        <v>1311</v>
      </c>
      <c r="F1002" s="246">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6">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6">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6">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6">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6">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6">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6">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6">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6">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6">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6">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6">
        <f ca="1">+SUM(F1002:Q1002)</f>
        <v>0</v>
      </c>
      <c r="S1002" s="253"/>
      <c r="T1002" s="274">
        <f ca="1">+T1003</f>
        <v>0</v>
      </c>
      <c r="U1002" s="245">
        <f>+IF(E1002="Débitos",1,2)</f>
        <v>1</v>
      </c>
      <c r="V1002" s="350" t="str">
        <f>+VLOOKUP(A1002,bd_lista!$A$3:$E$590,5,FALSE)</f>
        <v>Gobiernos Autonomos Municipales</v>
      </c>
      <c r="W1002" s="454" t="str">
        <f>+V1002</f>
        <v>Gobiernos Autonomos Municipales</v>
      </c>
      <c r="X1002" s="245">
        <f>+VLOOKUP(A1002,[2]Sheet1!$A$13:$D$744,4,FALSE)</f>
        <v>0</v>
      </c>
      <c r="Y1002" s="245" t="e">
        <f>+VLOOKUP(X1002,bd_lista!$A$3:$C$590,3,FALSE)</f>
        <v>#N/A</v>
      </c>
      <c r="Z1002" s="306">
        <f>+X1002</f>
        <v>0</v>
      </c>
      <c r="AA1002" s="307" t="e">
        <f>+Y1002</f>
        <v>#N/A</v>
      </c>
    </row>
    <row r="1003" spans="1:27" customFormat="1" ht="15" hidden="1" customHeight="1">
      <c r="A1003" s="32">
        <v>1809</v>
      </c>
      <c r="B1003" s="453"/>
      <c r="C1003" s="250" t="str">
        <f>+VLOOKUP(A1003,bd_lista!$A$3:$C$590,3,FALSE)</f>
        <v>Gobierno Autónomo Municipal de Santa Rosa</v>
      </c>
      <c r="D1003" s="457"/>
      <c r="E1003" s="247" t="s">
        <v>1312</v>
      </c>
      <c r="F1003" s="248">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8">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8">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8">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8">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8">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8">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8">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8">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8">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8">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8">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8">
        <f ca="1">+SUM(F1003:Q1003)</f>
        <v>0</v>
      </c>
      <c r="S1003" s="265">
        <f ca="1">+R1002+R1003</f>
        <v>0</v>
      </c>
      <c r="T1003" s="248">
        <f ca="1">+S1003</f>
        <v>0</v>
      </c>
      <c r="U1003" s="247">
        <f>+IF(E1003="Débitos",1,2)</f>
        <v>2</v>
      </c>
      <c r="V1003" s="350" t="str">
        <f>+VLOOKUP(A1003,bd_lista!$A$3:$E$590,5,FALSE)</f>
        <v>Gobiernos Autonomos Municipales</v>
      </c>
      <c r="W1003" s="455"/>
      <c r="X1003" s="245">
        <f>+VLOOKUP(A1003,[2]Sheet1!$A$13:$D$744,4,FALSE)</f>
        <v>0</v>
      </c>
      <c r="Y1003" s="245" t="e">
        <f>+VLOOKUP(X1003,bd_lista!$A$3:$C$590,3,FALSE)</f>
        <v>#N/A</v>
      </c>
      <c r="Z1003" s="304"/>
      <c r="AA1003" s="305"/>
    </row>
    <row r="1004" spans="1:27" customFormat="1" ht="15" hidden="1" customHeight="1">
      <c r="A1004" s="32">
        <v>1810</v>
      </c>
      <c r="B1004" s="452">
        <f>+A1004</f>
        <v>1810</v>
      </c>
      <c r="C1004" s="250" t="str">
        <f>+VLOOKUP(A1004,bd_lista!$A$3:$C$590,3,FALSE)</f>
        <v>Gobierno Autónomo Municipal de Santa Ana</v>
      </c>
      <c r="D1004" s="456" t="str">
        <f>+C1004</f>
        <v>Gobierno Autónomo Municipal de Santa Ana</v>
      </c>
      <c r="E1004" s="245" t="s">
        <v>1311</v>
      </c>
      <c r="F1004" s="246">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6">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6">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6">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6">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6">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6">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6">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6">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6">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6">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6">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6">
        <f ca="1">+SUM(F1004:Q1004)</f>
        <v>0</v>
      </c>
      <c r="S1004" s="253"/>
      <c r="T1004" s="246">
        <f ca="1">+T1005</f>
        <v>0</v>
      </c>
      <c r="U1004" s="245">
        <f>+IF(E1004="Débitos",1,2)</f>
        <v>1</v>
      </c>
      <c r="V1004" s="350" t="str">
        <f>+VLOOKUP(A1004,bd_lista!$A$3:$E$590,5,FALSE)</f>
        <v>Gobiernos Autonomos Municipales</v>
      </c>
      <c r="W1004" s="454" t="str">
        <f>+V1004</f>
        <v>Gobiernos Autonomos Municipales</v>
      </c>
      <c r="X1004" s="245">
        <f>+VLOOKUP(A1004,[2]Sheet1!$A$13:$D$744,4,FALSE)</f>
        <v>0</v>
      </c>
      <c r="Y1004" s="245" t="e">
        <f>+VLOOKUP(X1004,bd_lista!$A$3:$C$590,3,FALSE)</f>
        <v>#N/A</v>
      </c>
      <c r="Z1004" s="306">
        <f>+X1004</f>
        <v>0</v>
      </c>
      <c r="AA1004" s="307" t="e">
        <f>+Y1004</f>
        <v>#N/A</v>
      </c>
    </row>
    <row r="1005" spans="1:27" customFormat="1" ht="15" hidden="1" customHeight="1">
      <c r="A1005" s="32">
        <v>1810</v>
      </c>
      <c r="B1005" s="453"/>
      <c r="C1005" s="250" t="str">
        <f>+VLOOKUP(A1005,bd_lista!$A$3:$C$590,3,FALSE)</f>
        <v>Gobierno Autónomo Municipal de Santa Ana</v>
      </c>
      <c r="D1005" s="457"/>
      <c r="E1005" s="247" t="s">
        <v>1312</v>
      </c>
      <c r="F1005" s="248">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8">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8">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8">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8">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8">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8">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8">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8">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8">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8">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8">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8">
        <f ca="1">+SUM(F1005:Q1005)</f>
        <v>0</v>
      </c>
      <c r="S1005" s="265">
        <f ca="1">+R1004+R1005</f>
        <v>0</v>
      </c>
      <c r="T1005" s="246">
        <f ca="1">+S1005</f>
        <v>0</v>
      </c>
      <c r="U1005" s="245">
        <f>+IF(E1005="Débitos",1,2)</f>
        <v>2</v>
      </c>
      <c r="V1005" s="350" t="str">
        <f>+VLOOKUP(A1005,bd_lista!$A$3:$E$590,5,FALSE)</f>
        <v>Gobiernos Autonomos Municipales</v>
      </c>
      <c r="W1005" s="455"/>
      <c r="X1005" s="245">
        <f>+VLOOKUP(A1005,[2]Sheet1!$A$13:$D$744,4,FALSE)</f>
        <v>0</v>
      </c>
      <c r="Y1005" s="245" t="e">
        <f>+VLOOKUP(X1005,bd_lista!$A$3:$C$590,3,FALSE)</f>
        <v>#N/A</v>
      </c>
      <c r="Z1005" s="304"/>
      <c r="AA1005" s="305"/>
    </row>
    <row r="1006" spans="1:27" customFormat="1" ht="15" hidden="1" customHeight="1">
      <c r="A1006" s="32">
        <v>1811</v>
      </c>
      <c r="B1006" s="452">
        <f>+A1006</f>
        <v>1811</v>
      </c>
      <c r="C1006" s="250" t="str">
        <f>+VLOOKUP(A1006,bd_lista!$A$3:$C$590,3,FALSE)</f>
        <v>Gobierno Autónomo Municipal de San Ignacio</v>
      </c>
      <c r="D1006" s="456" t="str">
        <f>+C1006</f>
        <v>Gobierno Autónomo Municipal de San Ignacio</v>
      </c>
      <c r="E1006" s="245" t="s">
        <v>1311</v>
      </c>
      <c r="F1006" s="246">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6">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6">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6">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6">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6">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6">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6">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6">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6">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6">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6">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6">
        <f ca="1">+SUM(F1006:Q1006)</f>
        <v>0</v>
      </c>
      <c r="S1006" s="253"/>
      <c r="T1006" s="246">
        <f ca="1">+T1007</f>
        <v>0</v>
      </c>
      <c r="U1006" s="245">
        <f>+IF(E1006="Débitos",1,2)</f>
        <v>1</v>
      </c>
      <c r="V1006" s="350" t="str">
        <f>+VLOOKUP(A1006,bd_lista!$A$3:$E$590,5,FALSE)</f>
        <v>Gobiernos Autonomos Municipales</v>
      </c>
      <c r="W1006" s="454" t="str">
        <f>+V1006</f>
        <v>Gobiernos Autonomos Municipales</v>
      </c>
      <c r="X1006" s="245">
        <f>+VLOOKUP(A1006,[2]Sheet1!$A$13:$D$744,4,FALSE)</f>
        <v>0</v>
      </c>
      <c r="Y1006" s="245" t="e">
        <f>+VLOOKUP(X1006,bd_lista!$A$3:$C$590,3,FALSE)</f>
        <v>#N/A</v>
      </c>
      <c r="Z1006" s="306">
        <f>+X1006</f>
        <v>0</v>
      </c>
      <c r="AA1006" s="307" t="e">
        <f>+Y1006</f>
        <v>#N/A</v>
      </c>
    </row>
    <row r="1007" spans="1:27" customFormat="1" ht="15" hidden="1" customHeight="1">
      <c r="A1007" s="32">
        <v>1811</v>
      </c>
      <c r="B1007" s="453"/>
      <c r="C1007" s="250" t="str">
        <f>+VLOOKUP(A1007,bd_lista!$A$3:$C$590,3,FALSE)</f>
        <v>Gobierno Autónomo Municipal de San Ignacio</v>
      </c>
      <c r="D1007" s="457"/>
      <c r="E1007" s="247" t="s">
        <v>1312</v>
      </c>
      <c r="F1007" s="248">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8">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8">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8">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8">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8">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8">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8">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8">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8">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8">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8">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8">
        <f ca="1">+SUM(F1007:Q1007)</f>
        <v>0</v>
      </c>
      <c r="S1007" s="265">
        <f ca="1">+R1006+R1007</f>
        <v>0</v>
      </c>
      <c r="T1007" s="248">
        <f ca="1">+S1007</f>
        <v>0</v>
      </c>
      <c r="U1007" s="247">
        <f>+IF(E1007="Débitos",1,2)</f>
        <v>2</v>
      </c>
      <c r="V1007" s="350" t="str">
        <f>+VLOOKUP(A1007,bd_lista!$A$3:$E$590,5,FALSE)</f>
        <v>Gobiernos Autonomos Municipales</v>
      </c>
      <c r="W1007" s="455"/>
      <c r="X1007" s="245">
        <f>+VLOOKUP(A1007,[2]Sheet1!$A$13:$D$744,4,FALSE)</f>
        <v>0</v>
      </c>
      <c r="Y1007" s="245" t="e">
        <f>+VLOOKUP(X1007,bd_lista!$A$3:$C$590,3,FALSE)</f>
        <v>#N/A</v>
      </c>
      <c r="Z1007" s="304"/>
      <c r="AA1007" s="305"/>
    </row>
    <row r="1008" spans="1:27" customFormat="1" ht="15" hidden="1" customHeight="1">
      <c r="A1008" s="32">
        <v>1812</v>
      </c>
      <c r="B1008" s="452">
        <f>+A1008</f>
        <v>1812</v>
      </c>
      <c r="C1008" s="250" t="str">
        <f>+VLOOKUP(A1008,bd_lista!$A$3:$C$590,3,FALSE)</f>
        <v>Gobierno Autónomo Municipal de Loreto</v>
      </c>
      <c r="D1008" s="456" t="str">
        <f>+C1008</f>
        <v>Gobierno Autónomo Municipal de Loreto</v>
      </c>
      <c r="E1008" s="245" t="s">
        <v>1311</v>
      </c>
      <c r="F1008" s="246">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6">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6">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6">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6">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6">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6">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6">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6">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6">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6">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6">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6">
        <f ca="1">+SUM(F1008:Q1008)</f>
        <v>0</v>
      </c>
      <c r="S1008" s="253"/>
      <c r="T1008" s="274">
        <f ca="1">+T1009</f>
        <v>0</v>
      </c>
      <c r="U1008" s="281">
        <f>+IF(E1008="Débitos",1,2)</f>
        <v>1</v>
      </c>
      <c r="V1008" s="350" t="str">
        <f>+VLOOKUP(A1008,bd_lista!$A$3:$E$590,5,FALSE)</f>
        <v>Gobiernos Autonomos Municipales</v>
      </c>
      <c r="W1008" s="454" t="str">
        <f>+V1008</f>
        <v>Gobiernos Autonomos Municipales</v>
      </c>
      <c r="X1008" s="245">
        <f>+VLOOKUP(A1008,[2]Sheet1!$A$13:$D$744,4,FALSE)</f>
        <v>0</v>
      </c>
      <c r="Y1008" s="245" t="e">
        <f>+VLOOKUP(X1008,bd_lista!$A$3:$C$590,3,FALSE)</f>
        <v>#N/A</v>
      </c>
      <c r="Z1008" s="306">
        <f>+X1008</f>
        <v>0</v>
      </c>
      <c r="AA1008" s="307" t="e">
        <f>+Y1008</f>
        <v>#N/A</v>
      </c>
    </row>
    <row r="1009" spans="1:27" customFormat="1" ht="27" hidden="1" customHeight="1">
      <c r="A1009" s="32">
        <v>1812</v>
      </c>
      <c r="B1009" s="453"/>
      <c r="C1009" s="250" t="str">
        <f>+VLOOKUP(A1009,bd_lista!$A$3:$C$590,3,FALSE)</f>
        <v>Gobierno Autónomo Municipal de Loreto</v>
      </c>
      <c r="D1009" s="457"/>
      <c r="E1009" s="247" t="s">
        <v>1312</v>
      </c>
      <c r="F1009" s="248">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8">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8">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8">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8">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8">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8">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8">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8">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8">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8">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8">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8">
        <f ca="1">+SUM(F1009:Q1009)</f>
        <v>0</v>
      </c>
      <c r="S1009" s="265">
        <f ca="1">+R1008+R1009</f>
        <v>0</v>
      </c>
      <c r="T1009" s="246">
        <f ca="1">+S1009</f>
        <v>0</v>
      </c>
      <c r="U1009" s="245">
        <f>+IF(E1009="Débitos",1,2)</f>
        <v>2</v>
      </c>
      <c r="V1009" s="350" t="str">
        <f>+VLOOKUP(A1009,bd_lista!$A$3:$E$590,5,FALSE)</f>
        <v>Gobiernos Autonomos Municipales</v>
      </c>
      <c r="W1009" s="455"/>
      <c r="X1009" s="245">
        <f>+VLOOKUP(A1009,[2]Sheet1!$A$13:$D$744,4,FALSE)</f>
        <v>0</v>
      </c>
      <c r="Y1009" s="245" t="e">
        <f>+VLOOKUP(X1009,bd_lista!$A$3:$C$590,3,FALSE)</f>
        <v>#N/A</v>
      </c>
      <c r="Z1009" s="304"/>
      <c r="AA1009" s="305"/>
    </row>
    <row r="1010" spans="1:27" customFormat="1" ht="15" hidden="1" customHeight="1">
      <c r="A1010" s="32">
        <v>1813</v>
      </c>
      <c r="B1010" s="452">
        <f>+A1010</f>
        <v>1813</v>
      </c>
      <c r="C1010" s="250" t="str">
        <f>+VLOOKUP(A1010,bd_lista!$A$3:$C$590,3,FALSE)</f>
        <v>Gobierno Autónomo Municipal de San Andrés</v>
      </c>
      <c r="D1010" s="456" t="str">
        <f>+C1010</f>
        <v>Gobierno Autónomo Municipal de San Andrés</v>
      </c>
      <c r="E1010" s="245" t="s">
        <v>1311</v>
      </c>
      <c r="F1010" s="246">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6">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6">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6">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6">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6">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6">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6">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6">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6">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6">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6">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6">
        <f ca="1">+SUM(F1010:Q1010)</f>
        <v>0</v>
      </c>
      <c r="S1010" s="253"/>
      <c r="T1010" s="246">
        <f ca="1">+T1011</f>
        <v>0</v>
      </c>
      <c r="U1010" s="245">
        <f>+IF(E1010="Débitos",1,2)</f>
        <v>1</v>
      </c>
      <c r="V1010" s="350" t="str">
        <f>+VLOOKUP(A1010,bd_lista!$A$3:$E$590,5,FALSE)</f>
        <v>Gobiernos Autonomos Municipales</v>
      </c>
      <c r="W1010" s="454" t="str">
        <f>+V1010</f>
        <v>Gobiernos Autonomos Municipales</v>
      </c>
      <c r="X1010" s="245">
        <f>+VLOOKUP(A1010,[2]Sheet1!$A$13:$D$744,4,FALSE)</f>
        <v>0</v>
      </c>
      <c r="Y1010" s="245" t="e">
        <f>+VLOOKUP(X1010,bd_lista!$A$3:$C$590,3,FALSE)</f>
        <v>#N/A</v>
      </c>
      <c r="Z1010" s="306">
        <f>+X1010</f>
        <v>0</v>
      </c>
      <c r="AA1010" s="307" t="e">
        <f>+Y1010</f>
        <v>#N/A</v>
      </c>
    </row>
    <row r="1011" spans="1:27" customFormat="1" ht="15" hidden="1" customHeight="1">
      <c r="A1011" s="32">
        <v>1813</v>
      </c>
      <c r="B1011" s="453"/>
      <c r="C1011" s="250" t="str">
        <f>+VLOOKUP(A1011,bd_lista!$A$3:$C$590,3,FALSE)</f>
        <v>Gobierno Autónomo Municipal de San Andrés</v>
      </c>
      <c r="D1011" s="457"/>
      <c r="E1011" s="247" t="s">
        <v>1312</v>
      </c>
      <c r="F1011" s="246">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6">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6">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6">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6">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6">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6">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6">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6">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6">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6">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6">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6">
        <f ca="1">+SUM(F1011:Q1011)</f>
        <v>0</v>
      </c>
      <c r="S1011" s="253">
        <f ca="1">+R1010+R1011</f>
        <v>0</v>
      </c>
      <c r="T1011" s="246">
        <f ca="1">+S1011</f>
        <v>0</v>
      </c>
      <c r="U1011" s="245">
        <f>+IF(E1011="Débitos",1,2)</f>
        <v>2</v>
      </c>
      <c r="V1011" s="350" t="str">
        <f>+VLOOKUP(A1011,bd_lista!$A$3:$E$590,5,FALSE)</f>
        <v>Gobiernos Autonomos Municipales</v>
      </c>
      <c r="W1011" s="455"/>
      <c r="X1011" s="245">
        <f>+VLOOKUP(A1011,[2]Sheet1!$A$13:$D$744,4,FALSE)</f>
        <v>0</v>
      </c>
      <c r="Y1011" s="245" t="e">
        <f>+VLOOKUP(X1011,bd_lista!$A$3:$C$590,3,FALSE)</f>
        <v>#N/A</v>
      </c>
      <c r="Z1011" s="304"/>
      <c r="AA1011" s="305"/>
    </row>
    <row r="1012" spans="1:27" customFormat="1" ht="15" hidden="1" customHeight="1">
      <c r="A1012" s="32">
        <v>1814</v>
      </c>
      <c r="B1012" s="452">
        <f>+A1012</f>
        <v>1814</v>
      </c>
      <c r="C1012" s="250" t="str">
        <f>+VLOOKUP(A1012,bd_lista!$A$3:$C$590,3,FALSE)</f>
        <v>Gobierno Autónomo Municipal de San Joaquín</v>
      </c>
      <c r="D1012" s="456" t="str">
        <f>+C1012</f>
        <v>Gobierno Autónomo Municipal de San Joaquín</v>
      </c>
      <c r="E1012" s="245" t="s">
        <v>1311</v>
      </c>
      <c r="F1012" s="246">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6">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6">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6">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6">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6">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6">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6">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6">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6">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6">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6">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6">
        <f ca="1">+SUM(F1012:Q1012)</f>
        <v>0</v>
      </c>
      <c r="S1012" s="253"/>
      <c r="T1012" s="246">
        <f ca="1">+T1013</f>
        <v>0</v>
      </c>
      <c r="U1012" s="245">
        <f>+IF(E1012="Débitos",1,2)</f>
        <v>1</v>
      </c>
      <c r="V1012" s="350" t="str">
        <f>+VLOOKUP(A1012,bd_lista!$A$3:$E$590,5,FALSE)</f>
        <v>Gobiernos Autonomos Municipales</v>
      </c>
      <c r="W1012" s="454" t="str">
        <f>+V1012</f>
        <v>Gobiernos Autonomos Municipales</v>
      </c>
      <c r="X1012" s="245">
        <f>+VLOOKUP(A1012,[2]Sheet1!$A$13:$D$744,4,FALSE)</f>
        <v>0</v>
      </c>
      <c r="Y1012" s="245" t="e">
        <f>+VLOOKUP(X1012,bd_lista!$A$3:$C$590,3,FALSE)</f>
        <v>#N/A</v>
      </c>
      <c r="Z1012" s="306">
        <f>+X1012</f>
        <v>0</v>
      </c>
      <c r="AA1012" s="307" t="e">
        <f>+Y1012</f>
        <v>#N/A</v>
      </c>
    </row>
    <row r="1013" spans="1:27" customFormat="1" ht="15" hidden="1" customHeight="1">
      <c r="A1013" s="32">
        <v>1814</v>
      </c>
      <c r="B1013" s="453"/>
      <c r="C1013" s="250" t="str">
        <f>+VLOOKUP(A1013,bd_lista!$A$3:$C$590,3,FALSE)</f>
        <v>Gobierno Autónomo Municipal de San Joaquín</v>
      </c>
      <c r="D1013" s="457"/>
      <c r="E1013" s="247" t="s">
        <v>1312</v>
      </c>
      <c r="F1013" s="246">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6">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6">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6">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6">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6">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6">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6">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6">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6">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6">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6">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6">
        <f ca="1">+SUM(F1013:Q1013)</f>
        <v>0</v>
      </c>
      <c r="S1013" s="253">
        <f ca="1">+R1012+R1013</f>
        <v>0</v>
      </c>
      <c r="T1013" s="246">
        <f ca="1">+S1013</f>
        <v>0</v>
      </c>
      <c r="U1013" s="245">
        <f>+IF(E1013="Débitos",1,2)</f>
        <v>2</v>
      </c>
      <c r="V1013" s="350" t="str">
        <f>+VLOOKUP(A1013,bd_lista!$A$3:$E$590,5,FALSE)</f>
        <v>Gobiernos Autonomos Municipales</v>
      </c>
      <c r="W1013" s="455"/>
      <c r="X1013" s="245">
        <f>+VLOOKUP(A1013,[2]Sheet1!$A$13:$D$744,4,FALSE)</f>
        <v>0</v>
      </c>
      <c r="Y1013" s="245" t="e">
        <f>+VLOOKUP(X1013,bd_lista!$A$3:$C$590,3,FALSE)</f>
        <v>#N/A</v>
      </c>
      <c r="Z1013" s="304"/>
      <c r="AA1013" s="305"/>
    </row>
    <row r="1014" spans="1:27" customFormat="1" ht="15" hidden="1" customHeight="1">
      <c r="A1014" s="32">
        <v>1815</v>
      </c>
      <c r="B1014" s="452">
        <f>+A1014</f>
        <v>1815</v>
      </c>
      <c r="C1014" s="250" t="str">
        <f>+VLOOKUP(A1014,bd_lista!$A$3:$C$590,3,FALSE)</f>
        <v>Gobierno Autónomo Municipal de San Ramón</v>
      </c>
      <c r="D1014" s="456" t="str">
        <f>+C1014</f>
        <v>Gobierno Autónomo Municipal de San Ramón</v>
      </c>
      <c r="E1014" s="245" t="s">
        <v>1311</v>
      </c>
      <c r="F1014" s="246">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6">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6">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6">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6">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6">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6">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6">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6">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6">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6">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6">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6">
        <f ca="1">+SUM(F1014:Q1014)</f>
        <v>0</v>
      </c>
      <c r="S1014" s="253"/>
      <c r="T1014" s="274">
        <f ca="1">+T1015</f>
        <v>0</v>
      </c>
      <c r="U1014" s="281">
        <f>+IF(E1014="Débitos",1,2)</f>
        <v>1</v>
      </c>
      <c r="V1014" s="350" t="str">
        <f>+VLOOKUP(A1014,bd_lista!$A$3:$E$590,5,FALSE)</f>
        <v>Gobiernos Autonomos Municipales</v>
      </c>
      <c r="W1014" s="454" t="str">
        <f>+V1014</f>
        <v>Gobiernos Autonomos Municipales</v>
      </c>
      <c r="X1014" s="245">
        <f>+VLOOKUP(A1014,[2]Sheet1!$A$13:$D$744,4,FALSE)</f>
        <v>0</v>
      </c>
      <c r="Y1014" s="245" t="e">
        <f>+VLOOKUP(X1014,bd_lista!$A$3:$C$590,3,FALSE)</f>
        <v>#N/A</v>
      </c>
      <c r="Z1014" s="306">
        <f>+X1014</f>
        <v>0</v>
      </c>
      <c r="AA1014" s="307" t="e">
        <f>+Y1014</f>
        <v>#N/A</v>
      </c>
    </row>
    <row r="1015" spans="1:27" customFormat="1" ht="15" hidden="1" customHeight="1">
      <c r="A1015" s="32">
        <v>1815</v>
      </c>
      <c r="B1015" s="453"/>
      <c r="C1015" s="250" t="str">
        <f>+VLOOKUP(A1015,bd_lista!$A$3:$C$590,3,FALSE)</f>
        <v>Gobierno Autónomo Municipal de San Ramón</v>
      </c>
      <c r="D1015" s="457"/>
      <c r="E1015" s="247" t="s">
        <v>1312</v>
      </c>
      <c r="F1015" s="248">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8">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8">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8">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8">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8">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8">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8">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8">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8">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8">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8">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8">
        <f ca="1">+SUM(F1015:Q1015)</f>
        <v>0</v>
      </c>
      <c r="S1015" s="253">
        <f ca="1">+R1014+R1015</f>
        <v>0</v>
      </c>
      <c r="T1015" s="248">
        <f ca="1">+S1015</f>
        <v>0</v>
      </c>
      <c r="U1015" s="247">
        <f>+IF(E1015="Débitos",1,2)</f>
        <v>2</v>
      </c>
      <c r="V1015" s="350" t="str">
        <f>+VLOOKUP(A1015,bd_lista!$A$3:$E$590,5,FALSE)</f>
        <v>Gobiernos Autonomos Municipales</v>
      </c>
      <c r="W1015" s="455"/>
      <c r="X1015" s="245">
        <f>+VLOOKUP(A1015,[2]Sheet1!$A$13:$D$744,4,FALSE)</f>
        <v>0</v>
      </c>
      <c r="Y1015" s="245" t="e">
        <f>+VLOOKUP(X1015,bd_lista!$A$3:$C$590,3,FALSE)</f>
        <v>#N/A</v>
      </c>
      <c r="Z1015" s="304"/>
      <c r="AA1015" s="305"/>
    </row>
    <row r="1016" spans="1:27" customFormat="1" ht="15" hidden="1" customHeight="1">
      <c r="A1016" s="32">
        <v>1816</v>
      </c>
      <c r="B1016" s="452">
        <f>+A1016</f>
        <v>1816</v>
      </c>
      <c r="C1016" s="250" t="str">
        <f>+VLOOKUP(A1016,bd_lista!$A$3:$C$590,3,FALSE)</f>
        <v>Gobierno Autónomo Municipal de Puerto Síles</v>
      </c>
      <c r="D1016" s="456" t="str">
        <f>+C1016</f>
        <v>Gobierno Autónomo Municipal de Puerto Síles</v>
      </c>
      <c r="E1016" s="245" t="s">
        <v>1311</v>
      </c>
      <c r="F1016" s="246">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6">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6">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6">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6">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6">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6">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6">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6">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6">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6">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6">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6">
        <f ca="1">+SUM(F1016:Q1016)</f>
        <v>0</v>
      </c>
      <c r="S1016" s="276"/>
      <c r="T1016" s="246">
        <f ca="1">+T1017</f>
        <v>0</v>
      </c>
      <c r="U1016" s="245">
        <f>+IF(E1016="Débitos",1,2)</f>
        <v>1</v>
      </c>
      <c r="V1016" s="350" t="str">
        <f>+VLOOKUP(A1016,bd_lista!$A$3:$E$590,5,FALSE)</f>
        <v>Gobiernos Autonomos Municipales</v>
      </c>
      <c r="W1016" s="454" t="str">
        <f>+V1016</f>
        <v>Gobiernos Autonomos Municipales</v>
      </c>
      <c r="X1016" s="245">
        <f>+VLOOKUP(A1016,[2]Sheet1!$A$13:$D$744,4,FALSE)</f>
        <v>0</v>
      </c>
      <c r="Y1016" s="245" t="e">
        <f>+VLOOKUP(X1016,bd_lista!$A$3:$C$590,3,FALSE)</f>
        <v>#N/A</v>
      </c>
      <c r="Z1016" s="306">
        <f>+X1016</f>
        <v>0</v>
      </c>
      <c r="AA1016" s="307" t="e">
        <f>+Y1016</f>
        <v>#N/A</v>
      </c>
    </row>
    <row r="1017" spans="1:27" customFormat="1" ht="15" hidden="1" customHeight="1">
      <c r="A1017" s="32">
        <v>1816</v>
      </c>
      <c r="B1017" s="453"/>
      <c r="C1017" s="250" t="str">
        <f>+VLOOKUP(A1017,bd_lista!$A$3:$C$590,3,FALSE)</f>
        <v>Gobierno Autónomo Municipal de Puerto Síles</v>
      </c>
      <c r="D1017" s="457"/>
      <c r="E1017" s="247" t="s">
        <v>1312</v>
      </c>
      <c r="F1017" s="248">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8">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8">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8">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8">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8">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8">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8">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8">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8">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8">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8">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8">
        <f ca="1">+SUM(F1017:Q1017)</f>
        <v>0</v>
      </c>
      <c r="S1017" s="265">
        <f ca="1">+R1016+R1017</f>
        <v>0</v>
      </c>
      <c r="T1017" s="248">
        <f ca="1">+S1017</f>
        <v>0</v>
      </c>
      <c r="U1017" s="247">
        <f>+IF(E1017="Débitos",1,2)</f>
        <v>2</v>
      </c>
      <c r="V1017" s="350" t="str">
        <f>+VLOOKUP(A1017,bd_lista!$A$3:$E$590,5,FALSE)</f>
        <v>Gobiernos Autonomos Municipales</v>
      </c>
      <c r="W1017" s="455"/>
      <c r="X1017" s="245">
        <f>+VLOOKUP(A1017,[2]Sheet1!$A$13:$D$744,4,FALSE)</f>
        <v>0</v>
      </c>
      <c r="Y1017" s="245" t="e">
        <f>+VLOOKUP(X1017,bd_lista!$A$3:$C$590,3,FALSE)</f>
        <v>#N/A</v>
      </c>
      <c r="Z1017" s="304"/>
      <c r="AA1017" s="305"/>
    </row>
    <row r="1018" spans="1:27" customFormat="1" ht="15" hidden="1" customHeight="1">
      <c r="A1018" s="32">
        <v>1817</v>
      </c>
      <c r="B1018" s="452">
        <f>+A1018</f>
        <v>1817</v>
      </c>
      <c r="C1018" s="250" t="str">
        <f>+VLOOKUP(A1018,bd_lista!$A$3:$C$590,3,FALSE)</f>
        <v>Gobierno Autónomo Municipal de Magdalena</v>
      </c>
      <c r="D1018" s="456" t="str">
        <f>+C1018</f>
        <v>Gobierno Autónomo Municipal de Magdalena</v>
      </c>
      <c r="E1018" s="245" t="s">
        <v>1311</v>
      </c>
      <c r="F1018" s="246">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6">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6">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6">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6">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6">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6">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6">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6">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6">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6">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6">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6">
        <f ca="1">+SUM(F1018:Q1018)</f>
        <v>0</v>
      </c>
      <c r="S1018" s="253"/>
      <c r="T1018" s="246">
        <f ca="1">+T1019</f>
        <v>0</v>
      </c>
      <c r="U1018" s="245">
        <f>+IF(E1018="Débitos",1,2)</f>
        <v>1</v>
      </c>
      <c r="V1018" s="350" t="str">
        <f>+VLOOKUP(A1018,bd_lista!$A$3:$E$590,5,FALSE)</f>
        <v>Gobiernos Autonomos Municipales</v>
      </c>
      <c r="W1018" s="454" t="str">
        <f>+V1018</f>
        <v>Gobiernos Autonomos Municipales</v>
      </c>
      <c r="X1018" s="245">
        <f>+VLOOKUP(A1018,[2]Sheet1!$A$13:$D$744,4,FALSE)</f>
        <v>0</v>
      </c>
      <c r="Y1018" s="245" t="e">
        <f>+VLOOKUP(X1018,bd_lista!$A$3:$C$590,3,FALSE)</f>
        <v>#N/A</v>
      </c>
      <c r="Z1018" s="306">
        <f>+X1018</f>
        <v>0</v>
      </c>
      <c r="AA1018" s="307" t="e">
        <f>+Y1018</f>
        <v>#N/A</v>
      </c>
    </row>
    <row r="1019" spans="1:27" customFormat="1" ht="15" hidden="1" customHeight="1">
      <c r="A1019" s="32">
        <v>1817</v>
      </c>
      <c r="B1019" s="453"/>
      <c r="C1019" s="250" t="str">
        <f>+VLOOKUP(A1019,bd_lista!$A$3:$C$590,3,FALSE)</f>
        <v>Gobierno Autónomo Municipal de Magdalena</v>
      </c>
      <c r="D1019" s="457"/>
      <c r="E1019" s="247" t="s">
        <v>1312</v>
      </c>
      <c r="F1019" s="248">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8">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8">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8">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8">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8">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8">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8">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8">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8">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8">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8">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8">
        <f ca="1">+SUM(F1019:Q1019)</f>
        <v>0</v>
      </c>
      <c r="S1019" s="265">
        <f ca="1">+R1018+R1019</f>
        <v>0</v>
      </c>
      <c r="T1019" s="248">
        <f ca="1">+S1019</f>
        <v>0</v>
      </c>
      <c r="U1019" s="247">
        <f>+IF(E1019="Débitos",1,2)</f>
        <v>2</v>
      </c>
      <c r="V1019" s="350" t="str">
        <f>+VLOOKUP(A1019,bd_lista!$A$3:$E$590,5,FALSE)</f>
        <v>Gobiernos Autonomos Municipales</v>
      </c>
      <c r="W1019" s="455"/>
      <c r="X1019" s="245">
        <f>+VLOOKUP(A1019,[2]Sheet1!$A$13:$D$744,4,FALSE)</f>
        <v>0</v>
      </c>
      <c r="Y1019" s="245" t="e">
        <f>+VLOOKUP(X1019,bd_lista!$A$3:$C$590,3,FALSE)</f>
        <v>#N/A</v>
      </c>
      <c r="Z1019" s="304"/>
      <c r="AA1019" s="305"/>
    </row>
    <row r="1020" spans="1:27" customFormat="1" ht="15" hidden="1" customHeight="1">
      <c r="A1020" s="32">
        <v>1818</v>
      </c>
      <c r="B1020" s="452">
        <f>+A1020</f>
        <v>1818</v>
      </c>
      <c r="C1020" s="250" t="str">
        <f>+VLOOKUP(A1020,bd_lista!$A$3:$C$590,3,FALSE)</f>
        <v>Gobierno Autónomo Municipal de Baures</v>
      </c>
      <c r="D1020" s="456" t="str">
        <f>+C1020</f>
        <v>Gobierno Autónomo Municipal de Baures</v>
      </c>
      <c r="E1020" s="245" t="s">
        <v>1311</v>
      </c>
      <c r="F1020" s="246">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6">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6">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6">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6">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6">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6">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6">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6">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6">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6">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6">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6">
        <f ca="1">+SUM(F1020:Q1020)</f>
        <v>0</v>
      </c>
      <c r="S1020" s="253"/>
      <c r="T1020" s="246">
        <f ca="1">+T1021</f>
        <v>0</v>
      </c>
      <c r="U1020" s="245">
        <f>+IF(E1020="Débitos",1,2)</f>
        <v>1</v>
      </c>
      <c r="V1020" s="350" t="str">
        <f>+VLOOKUP(A1020,bd_lista!$A$3:$E$590,5,FALSE)</f>
        <v>Gobiernos Autonomos Municipales</v>
      </c>
      <c r="W1020" s="454" t="str">
        <f>+V1020</f>
        <v>Gobiernos Autonomos Municipales</v>
      </c>
      <c r="X1020" s="245">
        <f>+VLOOKUP(A1020,[2]Sheet1!$A$13:$D$744,4,FALSE)</f>
        <v>0</v>
      </c>
      <c r="Y1020" s="245" t="e">
        <f>+VLOOKUP(X1020,bd_lista!$A$3:$C$590,3,FALSE)</f>
        <v>#N/A</v>
      </c>
      <c r="Z1020" s="306">
        <f>+X1020</f>
        <v>0</v>
      </c>
      <c r="AA1020" s="307" t="e">
        <f>+Y1020</f>
        <v>#N/A</v>
      </c>
    </row>
    <row r="1021" spans="1:27" customFormat="1" ht="15" hidden="1" customHeight="1">
      <c r="A1021" s="32">
        <v>1818</v>
      </c>
      <c r="B1021" s="453"/>
      <c r="C1021" s="250" t="str">
        <f>+VLOOKUP(A1021,bd_lista!$A$3:$C$590,3,FALSE)</f>
        <v>Gobierno Autónomo Municipal de Baures</v>
      </c>
      <c r="D1021" s="457"/>
      <c r="E1021" s="247" t="s">
        <v>1312</v>
      </c>
      <c r="F1021" s="246">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6">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6">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6">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6">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6">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6">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6">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6">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6">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6">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6">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6">
        <f ca="1">+SUM(F1021:Q1021)</f>
        <v>0</v>
      </c>
      <c r="S1021" s="253">
        <f ca="1">+R1020+R1021</f>
        <v>0</v>
      </c>
      <c r="T1021" s="246">
        <f ca="1">+S1021</f>
        <v>0</v>
      </c>
      <c r="U1021" s="245">
        <f>+IF(E1021="Débitos",1,2)</f>
        <v>2</v>
      </c>
      <c r="V1021" s="350" t="str">
        <f>+VLOOKUP(A1021,bd_lista!$A$3:$E$590,5,FALSE)</f>
        <v>Gobiernos Autonomos Municipales</v>
      </c>
      <c r="W1021" s="455"/>
      <c r="X1021" s="245">
        <f>+VLOOKUP(A1021,[2]Sheet1!$A$13:$D$744,4,FALSE)</f>
        <v>0</v>
      </c>
      <c r="Y1021" s="245" t="e">
        <f>+VLOOKUP(X1021,bd_lista!$A$3:$C$590,3,FALSE)</f>
        <v>#N/A</v>
      </c>
      <c r="Z1021" s="304"/>
      <c r="AA1021" s="305"/>
    </row>
    <row r="1022" spans="1:27" customFormat="1" ht="15" hidden="1" customHeight="1">
      <c r="A1022" s="32">
        <v>1819</v>
      </c>
      <c r="B1022" s="452">
        <f>+A1022</f>
        <v>1819</v>
      </c>
      <c r="C1022" s="250" t="str">
        <f>+VLOOKUP(A1022,bd_lista!$A$3:$C$590,3,FALSE)</f>
        <v>Gobierno Autónomo Municipal de Huacaraje</v>
      </c>
      <c r="D1022" s="456" t="str">
        <f>+C1022</f>
        <v>Gobierno Autónomo Municipal de Huacaraje</v>
      </c>
      <c r="E1022" s="245" t="s">
        <v>1311</v>
      </c>
      <c r="F1022" s="246">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6">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6">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6">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6">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6">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6">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6">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6">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6">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6">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6">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6">
        <f ca="1">+SUM(F1022:Q1022)</f>
        <v>0</v>
      </c>
      <c r="S1022" s="253"/>
      <c r="T1022" s="246">
        <f ca="1">+T1023</f>
        <v>0</v>
      </c>
      <c r="U1022" s="245">
        <f>+IF(E1022="Débitos",1,2)</f>
        <v>1</v>
      </c>
      <c r="V1022" s="350" t="str">
        <f>+VLOOKUP(A1022,bd_lista!$A$3:$E$590,5,FALSE)</f>
        <v>Gobiernos Autonomos Municipales</v>
      </c>
      <c r="W1022" s="454" t="str">
        <f>+V1022</f>
        <v>Gobiernos Autonomos Municipales</v>
      </c>
      <c r="X1022" s="245">
        <f>+VLOOKUP(A1022,[2]Sheet1!$A$13:$D$744,4,FALSE)</f>
        <v>0</v>
      </c>
      <c r="Y1022" s="245" t="e">
        <f>+VLOOKUP(X1022,bd_lista!$A$3:$C$590,3,FALSE)</f>
        <v>#N/A</v>
      </c>
      <c r="Z1022" s="306">
        <f>+X1022</f>
        <v>0</v>
      </c>
      <c r="AA1022" s="307" t="e">
        <f>+Y1022</f>
        <v>#N/A</v>
      </c>
    </row>
    <row r="1023" spans="1:27" customFormat="1" ht="15" hidden="1" customHeight="1">
      <c r="A1023" s="32">
        <v>1819</v>
      </c>
      <c r="B1023" s="453"/>
      <c r="C1023" s="250" t="str">
        <f>+VLOOKUP(A1023,bd_lista!$A$3:$C$590,3,FALSE)</f>
        <v>Gobierno Autónomo Municipal de Huacaraje</v>
      </c>
      <c r="D1023" s="457"/>
      <c r="E1023" s="247" t="s">
        <v>1312</v>
      </c>
      <c r="F1023" s="246">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6">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6">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6">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6">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6">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6">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6">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6">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6">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6">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6">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6">
        <f ca="1">+SUM(F1023:Q1023)</f>
        <v>0</v>
      </c>
      <c r="S1023" s="253">
        <f ca="1">+R1022+R1023</f>
        <v>0</v>
      </c>
      <c r="T1023" s="246">
        <f ca="1">+S1023</f>
        <v>0</v>
      </c>
      <c r="U1023" s="245">
        <f>+IF(E1023="Débitos",1,2)</f>
        <v>2</v>
      </c>
      <c r="V1023" s="350" t="str">
        <f>+VLOOKUP(A1023,bd_lista!$A$3:$E$590,5,FALSE)</f>
        <v>Gobiernos Autonomos Municipales</v>
      </c>
      <c r="W1023" s="455"/>
      <c r="X1023" s="245">
        <f>+VLOOKUP(A1023,[2]Sheet1!$A$13:$D$744,4,FALSE)</f>
        <v>0</v>
      </c>
      <c r="Y1023" s="245" t="e">
        <f>+VLOOKUP(X1023,bd_lista!$A$3:$C$590,3,FALSE)</f>
        <v>#N/A</v>
      </c>
      <c r="Z1023" s="304"/>
      <c r="AA1023" s="305"/>
    </row>
    <row r="1024" spans="1:27" customFormat="1" ht="15" hidden="1" customHeight="1">
      <c r="A1024" s="32">
        <v>1820</v>
      </c>
      <c r="B1024" s="452">
        <f>+A1024</f>
        <v>1820</v>
      </c>
      <c r="C1024" s="250" t="str">
        <f>+VLOOKUP(A1024,bd_lista!$A$3:$C$590,3,FALSE)</f>
        <v>Gobierno Autónomo Municipal de Exaltación</v>
      </c>
      <c r="D1024" s="456" t="str">
        <f>+C1024</f>
        <v>Gobierno Autónomo Municipal de Exaltación</v>
      </c>
      <c r="E1024" s="245" t="s">
        <v>1311</v>
      </c>
      <c r="F1024" s="246">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6">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6">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6">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6">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6">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6">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6">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6">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6">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6">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6">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6">
        <f ca="1">+SUM(F1024:Q1024)</f>
        <v>0</v>
      </c>
      <c r="S1024" s="253"/>
      <c r="T1024" s="246">
        <f ca="1">+T1025</f>
        <v>0</v>
      </c>
      <c r="U1024" s="245">
        <f>+IF(E1024="Débitos",1,2)</f>
        <v>1</v>
      </c>
      <c r="V1024" s="350" t="str">
        <f>+VLOOKUP(A1024,bd_lista!$A$3:$E$590,5,FALSE)</f>
        <v>Gobiernos Autonomos Municipales</v>
      </c>
      <c r="W1024" s="454" t="str">
        <f>+V1024</f>
        <v>Gobiernos Autonomos Municipales</v>
      </c>
      <c r="X1024" s="245">
        <f>+VLOOKUP(A1024,[2]Sheet1!$A$13:$D$744,4,FALSE)</f>
        <v>0</v>
      </c>
      <c r="Y1024" s="245" t="e">
        <f>+VLOOKUP(X1024,bd_lista!$A$3:$C$590,3,FALSE)</f>
        <v>#N/A</v>
      </c>
      <c r="Z1024" s="306">
        <f>+X1024</f>
        <v>0</v>
      </c>
      <c r="AA1024" s="307" t="e">
        <f>+Y1024</f>
        <v>#N/A</v>
      </c>
    </row>
    <row r="1025" spans="1:27" customFormat="1" ht="15" hidden="1" customHeight="1">
      <c r="A1025" s="32">
        <v>1820</v>
      </c>
      <c r="B1025" s="453"/>
      <c r="C1025" s="250" t="str">
        <f>+VLOOKUP(A1025,bd_lista!$A$3:$C$590,3,FALSE)</f>
        <v>Gobierno Autónomo Municipal de Exaltación</v>
      </c>
      <c r="D1025" s="457"/>
      <c r="E1025" s="247" t="s">
        <v>1312</v>
      </c>
      <c r="F1025" s="248">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8">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8">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8">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8">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8">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8">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8">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8">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8">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8">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8">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8">
        <f ca="1">+SUM(F1025:Q1025)</f>
        <v>0</v>
      </c>
      <c r="S1025" s="265">
        <f ca="1">+R1024+R1025</f>
        <v>0</v>
      </c>
      <c r="T1025" s="246">
        <f ca="1">+S1025</f>
        <v>0</v>
      </c>
      <c r="U1025" s="247">
        <f>+IF(E1025="Débitos",1,2)</f>
        <v>2</v>
      </c>
      <c r="V1025" s="350" t="str">
        <f>+VLOOKUP(A1025,bd_lista!$A$3:$E$590,5,FALSE)</f>
        <v>Gobiernos Autonomos Municipales</v>
      </c>
      <c r="W1025" s="455"/>
      <c r="X1025" s="245">
        <f>+VLOOKUP(A1025,[2]Sheet1!$A$13:$D$744,4,FALSE)</f>
        <v>0</v>
      </c>
      <c r="Y1025" s="245" t="e">
        <f>+VLOOKUP(X1025,bd_lista!$A$3:$C$590,3,FALSE)</f>
        <v>#N/A</v>
      </c>
      <c r="Z1025" s="304"/>
      <c r="AA1025" s="305"/>
    </row>
    <row r="1026" spans="1:27" customFormat="1" ht="15" hidden="1" customHeight="1">
      <c r="A1026" s="32">
        <v>1901</v>
      </c>
      <c r="B1026" s="452">
        <f>+A1026</f>
        <v>1901</v>
      </c>
      <c r="C1026" s="250" t="str">
        <f>+VLOOKUP(A1026,bd_lista!$A$3:$C$590,3,FALSE)</f>
        <v>Gobierno Autónomo Municipal de Cobija</v>
      </c>
      <c r="D1026" s="456" t="str">
        <f>+C1026</f>
        <v>Gobierno Autónomo Municipal de Cobija</v>
      </c>
      <c r="E1026" s="245" t="s">
        <v>1311</v>
      </c>
      <c r="F1026" s="246">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6">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6">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6">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6">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6">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6">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6">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6">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6">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6">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6">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6">
        <f ca="1">+SUM(F1026:Q1026)</f>
        <v>0</v>
      </c>
      <c r="S1026" s="253"/>
      <c r="T1026" s="274">
        <f ca="1">+T1027</f>
        <v>0</v>
      </c>
      <c r="U1026" s="245">
        <f>+IF(E1026="Débitos",1,2)</f>
        <v>1</v>
      </c>
      <c r="V1026" s="350" t="str">
        <f>+VLOOKUP(A1026,bd_lista!$A$3:$E$590,5,FALSE)</f>
        <v>Gobiernos Autonomos Municipales</v>
      </c>
      <c r="W1026" s="454" t="str">
        <f>+V1026</f>
        <v>Gobiernos Autonomos Municipales</v>
      </c>
      <c r="X1026" s="245">
        <f>+VLOOKUP(A1026,[2]Sheet1!$A$13:$D$744,4,FALSE)</f>
        <v>0</v>
      </c>
      <c r="Y1026" s="245" t="e">
        <f>+VLOOKUP(X1026,bd_lista!$A$3:$C$590,3,FALSE)</f>
        <v>#N/A</v>
      </c>
      <c r="Z1026" s="306">
        <f>+X1026</f>
        <v>0</v>
      </c>
      <c r="AA1026" s="307" t="e">
        <f>+Y1026</f>
        <v>#N/A</v>
      </c>
    </row>
    <row r="1027" spans="1:27" customFormat="1" ht="15" hidden="1" customHeight="1">
      <c r="A1027" s="32">
        <v>1901</v>
      </c>
      <c r="B1027" s="453"/>
      <c r="C1027" s="250" t="str">
        <f>+VLOOKUP(A1027,bd_lista!$A$3:$C$590,3,FALSE)</f>
        <v>Gobierno Autónomo Municipal de Cobija</v>
      </c>
      <c r="D1027" s="457"/>
      <c r="E1027" s="247" t="s">
        <v>1312</v>
      </c>
      <c r="F1027" s="248">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8">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8">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8">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8">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8">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8">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8">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8">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8">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8">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8">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8">
        <f ca="1">+SUM(F1027:Q1027)</f>
        <v>0</v>
      </c>
      <c r="S1027" s="253">
        <f ca="1">+R1026+R1027</f>
        <v>0</v>
      </c>
      <c r="T1027" s="246">
        <f ca="1">+S1027</f>
        <v>0</v>
      </c>
      <c r="U1027" s="247">
        <f>+IF(E1027="Débitos",1,2)</f>
        <v>2</v>
      </c>
      <c r="V1027" s="350" t="str">
        <f>+VLOOKUP(A1027,bd_lista!$A$3:$E$590,5,FALSE)</f>
        <v>Gobiernos Autonomos Municipales</v>
      </c>
      <c r="W1027" s="455"/>
      <c r="X1027" s="245">
        <f>+VLOOKUP(A1027,[2]Sheet1!$A$13:$D$744,4,FALSE)</f>
        <v>0</v>
      </c>
      <c r="Y1027" s="245" t="e">
        <f>+VLOOKUP(X1027,bd_lista!$A$3:$C$590,3,FALSE)</f>
        <v>#N/A</v>
      </c>
      <c r="Z1027" s="304"/>
      <c r="AA1027" s="305"/>
    </row>
    <row r="1028" spans="1:27" customFormat="1" ht="27" hidden="1" customHeight="1">
      <c r="A1028" s="32">
        <v>1902</v>
      </c>
      <c r="B1028" s="452">
        <f>+A1028</f>
        <v>1902</v>
      </c>
      <c r="C1028" s="250" t="str">
        <f>+VLOOKUP(A1028,bd_lista!$A$3:$C$590,3,FALSE)</f>
        <v>Gobierno Autónomo Municipal de Porvenir</v>
      </c>
      <c r="D1028" s="456" t="str">
        <f>+C1028</f>
        <v>Gobierno Autónomo Municipal de Porvenir</v>
      </c>
      <c r="E1028" s="245" t="s">
        <v>1311</v>
      </c>
      <c r="F1028" s="246">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6">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6">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6">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6">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6">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6">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6">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6">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6">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6">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6">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6">
        <f ca="1">+SUM(F1028:Q1028)</f>
        <v>0</v>
      </c>
      <c r="S1028" s="253"/>
      <c r="T1028" s="246">
        <f ca="1">+T1029</f>
        <v>0</v>
      </c>
      <c r="U1028" s="245">
        <f>+IF(E1028="Débitos",1,2)</f>
        <v>1</v>
      </c>
      <c r="V1028" s="350" t="str">
        <f>+VLOOKUP(A1028,bd_lista!$A$3:$E$590,5,FALSE)</f>
        <v>Gobiernos Autonomos Municipales</v>
      </c>
      <c r="W1028" s="454" t="str">
        <f>+V1028</f>
        <v>Gobiernos Autonomos Municipales</v>
      </c>
      <c r="X1028" s="245">
        <f>+VLOOKUP(A1028,[2]Sheet1!$A$13:$D$744,4,FALSE)</f>
        <v>0</v>
      </c>
      <c r="Y1028" s="245" t="e">
        <f>+VLOOKUP(X1028,bd_lista!$A$3:$C$590,3,FALSE)</f>
        <v>#N/A</v>
      </c>
      <c r="Z1028" s="306">
        <f>+X1028</f>
        <v>0</v>
      </c>
      <c r="AA1028" s="307" t="e">
        <f>+Y1028</f>
        <v>#N/A</v>
      </c>
    </row>
    <row r="1029" spans="1:27" customFormat="1" ht="27" hidden="1" customHeight="1">
      <c r="A1029" s="32">
        <v>1902</v>
      </c>
      <c r="B1029" s="453"/>
      <c r="C1029" s="250" t="str">
        <f>+VLOOKUP(A1029,bd_lista!$A$3:$C$590,3,FALSE)</f>
        <v>Gobierno Autónomo Municipal de Porvenir</v>
      </c>
      <c r="D1029" s="457"/>
      <c r="E1029" s="247" t="s">
        <v>1312</v>
      </c>
      <c r="F1029" s="246">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6">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6">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6">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6">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6">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6">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6">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6">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6">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6">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6">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6">
        <f ca="1">+SUM(F1029:Q1029)</f>
        <v>0</v>
      </c>
      <c r="S1029" s="253">
        <f ca="1">+R1028+R1029</f>
        <v>0</v>
      </c>
      <c r="T1029" s="246">
        <f ca="1">+S1029</f>
        <v>0</v>
      </c>
      <c r="U1029" s="245">
        <f>+IF(E1029="Débitos",1,2)</f>
        <v>2</v>
      </c>
      <c r="V1029" s="350" t="str">
        <f>+VLOOKUP(A1029,bd_lista!$A$3:$E$590,5,FALSE)</f>
        <v>Gobiernos Autonomos Municipales</v>
      </c>
      <c r="W1029" s="455"/>
      <c r="X1029" s="245">
        <f>+VLOOKUP(A1029,[2]Sheet1!$A$13:$D$744,4,FALSE)</f>
        <v>0</v>
      </c>
      <c r="Y1029" s="245" t="e">
        <f>+VLOOKUP(X1029,bd_lista!$A$3:$C$590,3,FALSE)</f>
        <v>#N/A</v>
      </c>
      <c r="Z1029" s="304"/>
      <c r="AA1029" s="305"/>
    </row>
    <row r="1030" spans="1:27" customFormat="1" ht="15" hidden="1" customHeight="1">
      <c r="A1030" s="32">
        <v>1903</v>
      </c>
      <c r="B1030" s="452">
        <f>+A1030</f>
        <v>1903</v>
      </c>
      <c r="C1030" s="250" t="str">
        <f>+VLOOKUP(A1030,bd_lista!$A$3:$C$590,3,FALSE)</f>
        <v>Gobierno Autónomo Municipal de Bolpebra</v>
      </c>
      <c r="D1030" s="456" t="str">
        <f>+C1030</f>
        <v>Gobierno Autónomo Municipal de Bolpebra</v>
      </c>
      <c r="E1030" s="245" t="s">
        <v>1311</v>
      </c>
      <c r="F1030" s="246">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6">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6">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6">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6">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6">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6">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6">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6">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6">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6">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6">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6">
        <f ca="1">+SUM(F1030:Q1030)</f>
        <v>0</v>
      </c>
      <c r="S1030" s="253"/>
      <c r="T1030" s="246">
        <f ca="1">+T1031</f>
        <v>0</v>
      </c>
      <c r="U1030" s="245">
        <f>+IF(E1030="Débitos",1,2)</f>
        <v>1</v>
      </c>
      <c r="V1030" s="350" t="str">
        <f>+VLOOKUP(A1030,bd_lista!$A$3:$E$590,5,FALSE)</f>
        <v>Gobiernos Autonomos Municipales</v>
      </c>
      <c r="W1030" s="454" t="str">
        <f>+V1030</f>
        <v>Gobiernos Autonomos Municipales</v>
      </c>
      <c r="X1030" s="245">
        <f>+VLOOKUP(A1030,[2]Sheet1!$A$13:$D$744,4,FALSE)</f>
        <v>0</v>
      </c>
      <c r="Y1030" s="245" t="e">
        <f>+VLOOKUP(X1030,bd_lista!$A$3:$C$590,3,FALSE)</f>
        <v>#N/A</v>
      </c>
      <c r="Z1030" s="306">
        <f>+X1030</f>
        <v>0</v>
      </c>
      <c r="AA1030" s="307" t="e">
        <f>+Y1030</f>
        <v>#N/A</v>
      </c>
    </row>
    <row r="1031" spans="1:27" customFormat="1" ht="15" hidden="1" customHeight="1">
      <c r="A1031" s="32">
        <v>1903</v>
      </c>
      <c r="B1031" s="453"/>
      <c r="C1031" s="250" t="str">
        <f>+VLOOKUP(A1031,bd_lista!$A$3:$C$590,3,FALSE)</f>
        <v>Gobierno Autónomo Municipal de Bolpebra</v>
      </c>
      <c r="D1031" s="457"/>
      <c r="E1031" s="247" t="s">
        <v>1312</v>
      </c>
      <c r="F1031" s="248">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8">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8">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8">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8">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8">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8">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8">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8">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8">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8">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8">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8">
        <f ca="1">+SUM(F1031:Q1031)</f>
        <v>0</v>
      </c>
      <c r="S1031" s="253">
        <f ca="1">+R1030+R1031</f>
        <v>0</v>
      </c>
      <c r="T1031" s="246">
        <f ca="1">+S1031</f>
        <v>0</v>
      </c>
      <c r="U1031" s="245">
        <f>+IF(E1031="Débitos",1,2)</f>
        <v>2</v>
      </c>
      <c r="V1031" s="350" t="str">
        <f>+VLOOKUP(A1031,bd_lista!$A$3:$E$590,5,FALSE)</f>
        <v>Gobiernos Autonomos Municipales</v>
      </c>
      <c r="W1031" s="455"/>
      <c r="X1031" s="245">
        <f>+VLOOKUP(A1031,[2]Sheet1!$A$13:$D$744,4,FALSE)</f>
        <v>0</v>
      </c>
      <c r="Y1031" s="245" t="e">
        <f>+VLOOKUP(X1031,bd_lista!$A$3:$C$590,3,FALSE)</f>
        <v>#N/A</v>
      </c>
      <c r="Z1031" s="304"/>
      <c r="AA1031" s="305"/>
    </row>
    <row r="1032" spans="1:27" customFormat="1" ht="15" hidden="1" customHeight="1">
      <c r="A1032" s="32">
        <v>1904</v>
      </c>
      <c r="B1032" s="452">
        <f>+A1032</f>
        <v>1904</v>
      </c>
      <c r="C1032" s="250" t="str">
        <f>+VLOOKUP(A1032,bd_lista!$A$3:$C$590,3,FALSE)</f>
        <v>Gobierno Autónomo Municipal de Bella Flor</v>
      </c>
      <c r="D1032" s="456" t="str">
        <f>+C1032</f>
        <v>Gobierno Autónomo Municipal de Bella Flor</v>
      </c>
      <c r="E1032" s="245" t="s">
        <v>1311</v>
      </c>
      <c r="F1032" s="246">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6">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6">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6">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6">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6">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6">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6">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6">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6">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6">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6">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6">
        <f ca="1">+SUM(F1032:Q1032)</f>
        <v>0</v>
      </c>
      <c r="S1032" s="253"/>
      <c r="T1032" s="246">
        <f ca="1">+T1033</f>
        <v>0</v>
      </c>
      <c r="U1032" s="245">
        <f>+IF(E1032="Débitos",1,2)</f>
        <v>1</v>
      </c>
      <c r="V1032" s="350" t="str">
        <f>+VLOOKUP(A1032,bd_lista!$A$3:$E$590,5,FALSE)</f>
        <v>Gobiernos Autonomos Municipales</v>
      </c>
      <c r="W1032" s="454" t="str">
        <f>+V1032</f>
        <v>Gobiernos Autonomos Municipales</v>
      </c>
      <c r="X1032" s="245">
        <f>+VLOOKUP(A1032,[2]Sheet1!$A$13:$D$744,4,FALSE)</f>
        <v>0</v>
      </c>
      <c r="Y1032" s="245" t="e">
        <f>+VLOOKUP(X1032,bd_lista!$A$3:$C$590,3,FALSE)</f>
        <v>#N/A</v>
      </c>
      <c r="Z1032" s="306">
        <f>+X1032</f>
        <v>0</v>
      </c>
      <c r="AA1032" s="307" t="e">
        <f>+Y1032</f>
        <v>#N/A</v>
      </c>
    </row>
    <row r="1033" spans="1:27" customFormat="1" ht="15" hidden="1" customHeight="1">
      <c r="A1033" s="32">
        <v>1904</v>
      </c>
      <c r="B1033" s="453"/>
      <c r="C1033" s="250" t="str">
        <f>+VLOOKUP(A1033,bd_lista!$A$3:$C$590,3,FALSE)</f>
        <v>Gobierno Autónomo Municipal de Bella Flor</v>
      </c>
      <c r="D1033" s="457"/>
      <c r="E1033" s="247" t="s">
        <v>1312</v>
      </c>
      <c r="F1033" s="246">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6">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6">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6">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6">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6">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6">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6">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6">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6">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6">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6">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6">
        <f ca="1">+SUM(F1033:Q1033)</f>
        <v>0</v>
      </c>
      <c r="S1033" s="253">
        <f ca="1">+R1032+R1033</f>
        <v>0</v>
      </c>
      <c r="T1033" s="246">
        <f ca="1">+S1033</f>
        <v>0</v>
      </c>
      <c r="U1033" s="245">
        <f>+IF(E1033="Débitos",1,2)</f>
        <v>2</v>
      </c>
      <c r="V1033" s="350" t="str">
        <f>+VLOOKUP(A1033,bd_lista!$A$3:$E$590,5,FALSE)</f>
        <v>Gobiernos Autonomos Municipales</v>
      </c>
      <c r="W1033" s="455"/>
      <c r="X1033" s="245">
        <f>+VLOOKUP(A1033,[2]Sheet1!$A$13:$D$744,4,FALSE)</f>
        <v>0</v>
      </c>
      <c r="Y1033" s="245" t="e">
        <f>+VLOOKUP(X1033,bd_lista!$A$3:$C$590,3,FALSE)</f>
        <v>#N/A</v>
      </c>
      <c r="Z1033" s="304"/>
      <c r="AA1033" s="305"/>
    </row>
    <row r="1034" spans="1:27" customFormat="1" ht="15" hidden="1" customHeight="1">
      <c r="A1034" s="32">
        <v>1905</v>
      </c>
      <c r="B1034" s="452">
        <f>+A1034</f>
        <v>1905</v>
      </c>
      <c r="C1034" s="250" t="str">
        <f>+VLOOKUP(A1034,bd_lista!$A$3:$C$590,3,FALSE)</f>
        <v>Gobierno Autónomo Municipal de Puerto Rico</v>
      </c>
      <c r="D1034" s="456" t="str">
        <f>+C1034</f>
        <v>Gobierno Autónomo Municipal de Puerto Rico</v>
      </c>
      <c r="E1034" s="245" t="s">
        <v>1311</v>
      </c>
      <c r="F1034" s="246">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6">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6">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6">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6">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6">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6">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6">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6">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6">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6">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6">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6">
        <f ca="1">+SUM(F1034:Q1034)</f>
        <v>0</v>
      </c>
      <c r="S1034" s="253"/>
      <c r="T1034" s="246">
        <f ca="1">+T1035</f>
        <v>0</v>
      </c>
      <c r="U1034" s="245">
        <f>+IF(E1034="Débitos",1,2)</f>
        <v>1</v>
      </c>
      <c r="V1034" s="350" t="str">
        <f>+VLOOKUP(A1034,bd_lista!$A$3:$E$590,5,FALSE)</f>
        <v>Gobiernos Autonomos Municipales</v>
      </c>
      <c r="W1034" s="454" t="str">
        <f>+V1034</f>
        <v>Gobiernos Autonomos Municipales</v>
      </c>
      <c r="X1034" s="245">
        <f>+VLOOKUP(A1034,[2]Sheet1!$A$13:$D$744,4,FALSE)</f>
        <v>0</v>
      </c>
      <c r="Y1034" s="245" t="e">
        <f>+VLOOKUP(X1034,bd_lista!$A$3:$C$590,3,FALSE)</f>
        <v>#N/A</v>
      </c>
      <c r="Z1034" s="306">
        <f>+X1034</f>
        <v>0</v>
      </c>
      <c r="AA1034" s="307" t="e">
        <f>+Y1034</f>
        <v>#N/A</v>
      </c>
    </row>
    <row r="1035" spans="1:27" customFormat="1" ht="15" hidden="1" customHeight="1">
      <c r="A1035" s="32">
        <v>1905</v>
      </c>
      <c r="B1035" s="453"/>
      <c r="C1035" s="250" t="str">
        <f>+VLOOKUP(A1035,bd_lista!$A$3:$C$590,3,FALSE)</f>
        <v>Gobierno Autónomo Municipal de Puerto Rico</v>
      </c>
      <c r="D1035" s="457"/>
      <c r="E1035" s="247" t="s">
        <v>1312</v>
      </c>
      <c r="F1035" s="246">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6">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6">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6">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6">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6">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6">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6">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6">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6">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6">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6">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6">
        <f ca="1">+SUM(F1035:Q1035)</f>
        <v>0</v>
      </c>
      <c r="S1035" s="253">
        <f ca="1">+R1034+R1035</f>
        <v>0</v>
      </c>
      <c r="T1035" s="246">
        <f ca="1">+S1035</f>
        <v>0</v>
      </c>
      <c r="U1035" s="245">
        <f>+IF(E1035="Débitos",1,2)</f>
        <v>2</v>
      </c>
      <c r="V1035" s="350" t="str">
        <f>+VLOOKUP(A1035,bd_lista!$A$3:$E$590,5,FALSE)</f>
        <v>Gobiernos Autonomos Municipales</v>
      </c>
      <c r="W1035" s="455"/>
      <c r="X1035" s="245">
        <f>+VLOOKUP(A1035,[2]Sheet1!$A$13:$D$744,4,FALSE)</f>
        <v>0</v>
      </c>
      <c r="Y1035" s="245" t="e">
        <f>+VLOOKUP(X1035,bd_lista!$A$3:$C$590,3,FALSE)</f>
        <v>#N/A</v>
      </c>
      <c r="Z1035" s="304"/>
      <c r="AA1035" s="305"/>
    </row>
    <row r="1036" spans="1:27" customFormat="1" ht="27" hidden="1" customHeight="1">
      <c r="A1036" s="32">
        <v>1906</v>
      </c>
      <c r="B1036" s="452">
        <f>+A1036</f>
        <v>1906</v>
      </c>
      <c r="C1036" s="250" t="str">
        <f>+VLOOKUP(A1036,bd_lista!$A$3:$C$590,3,FALSE)</f>
        <v>Gobierno Autónomo Municipal de San Pedro</v>
      </c>
      <c r="D1036" s="456" t="str">
        <f>+C1036</f>
        <v>Gobierno Autónomo Municipal de San Pedro</v>
      </c>
      <c r="E1036" s="245" t="s">
        <v>1311</v>
      </c>
      <c r="F1036" s="246">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6">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6">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6">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6">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6">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6">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6">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6">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6">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6">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6">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6">
        <f ca="1">+SUM(F1036:Q1036)</f>
        <v>0</v>
      </c>
      <c r="S1036" s="253"/>
      <c r="T1036" s="246">
        <f ca="1">+T1037</f>
        <v>0</v>
      </c>
      <c r="U1036" s="245">
        <f>+IF(E1036="Débitos",1,2)</f>
        <v>1</v>
      </c>
      <c r="V1036" s="350" t="str">
        <f>+VLOOKUP(A1036,bd_lista!$A$3:$E$590,5,FALSE)</f>
        <v>Gobiernos Autonomos Municipales</v>
      </c>
      <c r="W1036" s="454" t="str">
        <f>+V1036</f>
        <v>Gobiernos Autonomos Municipales</v>
      </c>
      <c r="X1036" s="245">
        <f>+VLOOKUP(A1036,[2]Sheet1!$A$13:$D$744,4,FALSE)</f>
        <v>0</v>
      </c>
      <c r="Y1036" s="245" t="e">
        <f>+VLOOKUP(X1036,bd_lista!$A$3:$C$590,3,FALSE)</f>
        <v>#N/A</v>
      </c>
      <c r="Z1036" s="306">
        <f>+X1036</f>
        <v>0</v>
      </c>
      <c r="AA1036" s="307" t="e">
        <f>+Y1036</f>
        <v>#N/A</v>
      </c>
    </row>
    <row r="1037" spans="1:27" customFormat="1" ht="27" hidden="1" customHeight="1">
      <c r="A1037" s="32">
        <v>1906</v>
      </c>
      <c r="B1037" s="453"/>
      <c r="C1037" s="250" t="str">
        <f>+VLOOKUP(A1037,bd_lista!$A$3:$C$590,3,FALSE)</f>
        <v>Gobierno Autónomo Municipal de San Pedro</v>
      </c>
      <c r="D1037" s="457"/>
      <c r="E1037" s="247" t="s">
        <v>1312</v>
      </c>
      <c r="F1037" s="246">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6">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6">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6">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6">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6">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6">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6">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6">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6">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6">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6">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6">
        <f ca="1">+SUM(F1037:Q1037)</f>
        <v>0</v>
      </c>
      <c r="S1037" s="253">
        <f ca="1">+R1036+R1037</f>
        <v>0</v>
      </c>
      <c r="T1037" s="246">
        <f ca="1">+S1037</f>
        <v>0</v>
      </c>
      <c r="U1037" s="245">
        <f>+IF(E1037="Débitos",1,2)</f>
        <v>2</v>
      </c>
      <c r="V1037" s="350" t="str">
        <f>+VLOOKUP(A1037,bd_lista!$A$3:$E$590,5,FALSE)</f>
        <v>Gobiernos Autonomos Municipales</v>
      </c>
      <c r="W1037" s="455"/>
      <c r="X1037" s="245">
        <f>+VLOOKUP(A1037,[2]Sheet1!$A$13:$D$744,4,FALSE)</f>
        <v>0</v>
      </c>
      <c r="Y1037" s="245" t="e">
        <f>+VLOOKUP(X1037,bd_lista!$A$3:$C$590,3,FALSE)</f>
        <v>#N/A</v>
      </c>
      <c r="Z1037" s="304"/>
      <c r="AA1037" s="305"/>
    </row>
    <row r="1038" spans="1:27" customFormat="1" ht="15" hidden="1" customHeight="1">
      <c r="A1038" s="32">
        <v>1907</v>
      </c>
      <c r="B1038" s="452">
        <f>+A1038</f>
        <v>1907</v>
      </c>
      <c r="C1038" s="250" t="str">
        <f>+VLOOKUP(A1038,bd_lista!$A$3:$C$590,3,FALSE)</f>
        <v>Gobierno Autónomo Municipal de Filadelfia</v>
      </c>
      <c r="D1038" s="456" t="str">
        <f>+C1038</f>
        <v>Gobierno Autónomo Municipal de Filadelfia</v>
      </c>
      <c r="E1038" s="245" t="s">
        <v>1311</v>
      </c>
      <c r="F1038" s="246">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6">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6">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6">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6">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6">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6">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6">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6">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6">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6">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6">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6">
        <f ca="1">+SUM(F1038:Q1038)</f>
        <v>0</v>
      </c>
      <c r="S1038" s="276"/>
      <c r="T1038" s="274">
        <f ca="1">+T1039</f>
        <v>0</v>
      </c>
      <c r="U1038" s="245">
        <f>+IF(E1038="Débitos",1,2)</f>
        <v>1</v>
      </c>
      <c r="V1038" s="350" t="str">
        <f>+VLOOKUP(A1038,bd_lista!$A$3:$E$590,5,FALSE)</f>
        <v>Gobiernos Autonomos Municipales</v>
      </c>
      <c r="W1038" s="454" t="str">
        <f>+V1038</f>
        <v>Gobiernos Autonomos Municipales</v>
      </c>
      <c r="X1038" s="245">
        <f>+VLOOKUP(A1038,[2]Sheet1!$A$13:$D$744,4,FALSE)</f>
        <v>0</v>
      </c>
      <c r="Y1038" s="245" t="e">
        <f>+VLOOKUP(X1038,bd_lista!$A$3:$C$590,3,FALSE)</f>
        <v>#N/A</v>
      </c>
      <c r="Z1038" s="306">
        <f>+X1038</f>
        <v>0</v>
      </c>
      <c r="AA1038" s="307" t="e">
        <f>+Y1038</f>
        <v>#N/A</v>
      </c>
    </row>
    <row r="1039" spans="1:27" customFormat="1" ht="15" hidden="1" customHeight="1">
      <c r="A1039" s="32">
        <v>1907</v>
      </c>
      <c r="B1039" s="453"/>
      <c r="C1039" s="250" t="str">
        <f>+VLOOKUP(A1039,bd_lista!$A$3:$C$590,3,FALSE)</f>
        <v>Gobierno Autónomo Municipal de Filadelfia</v>
      </c>
      <c r="D1039" s="457"/>
      <c r="E1039" s="247" t="s">
        <v>1312</v>
      </c>
      <c r="F1039" s="248">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8">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8">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8">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8">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8">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8">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8">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8">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8">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8">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8">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8">
        <f ca="1">+SUM(F1039:Q1039)</f>
        <v>0</v>
      </c>
      <c r="S1039" s="253">
        <f ca="1">+R1038+R1039</f>
        <v>0</v>
      </c>
      <c r="T1039" s="248">
        <f ca="1">+S1039</f>
        <v>0</v>
      </c>
      <c r="U1039" s="245">
        <f>+IF(E1039="Débitos",1,2)</f>
        <v>2</v>
      </c>
      <c r="V1039" s="350" t="str">
        <f>+VLOOKUP(A1039,bd_lista!$A$3:$E$590,5,FALSE)</f>
        <v>Gobiernos Autonomos Municipales</v>
      </c>
      <c r="W1039" s="455"/>
      <c r="X1039" s="245">
        <f>+VLOOKUP(A1039,[2]Sheet1!$A$13:$D$744,4,FALSE)</f>
        <v>0</v>
      </c>
      <c r="Y1039" s="245" t="e">
        <f>+VLOOKUP(X1039,bd_lista!$A$3:$C$590,3,FALSE)</f>
        <v>#N/A</v>
      </c>
      <c r="Z1039" s="304"/>
      <c r="AA1039" s="305"/>
    </row>
    <row r="1040" spans="1:27" customFormat="1" ht="27" hidden="1" customHeight="1">
      <c r="A1040" s="32">
        <v>1908</v>
      </c>
      <c r="B1040" s="452">
        <f>+A1040</f>
        <v>1908</v>
      </c>
      <c r="C1040" s="250" t="str">
        <f>+VLOOKUP(A1040,bd_lista!$A$3:$C$590,3,FALSE)</f>
        <v>Gobierno Autónomo Municipal de Puerto Gonzalo Moreno</v>
      </c>
      <c r="D1040" s="456" t="str">
        <f>+C1040</f>
        <v>Gobierno Autónomo Municipal de Puerto Gonzalo Moreno</v>
      </c>
      <c r="E1040" s="245" t="s">
        <v>1311</v>
      </c>
      <c r="F1040" s="246">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6">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6">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6">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6">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6">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6">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6">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6">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6">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6">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6">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6">
        <f ca="1">+SUM(F1040:Q1040)</f>
        <v>0</v>
      </c>
      <c r="S1040" s="253"/>
      <c r="T1040" s="246">
        <f ca="1">+T1041</f>
        <v>0</v>
      </c>
      <c r="U1040" s="245">
        <f>+IF(E1040="Débitos",1,2)</f>
        <v>1</v>
      </c>
      <c r="V1040" s="350" t="str">
        <f>+VLOOKUP(A1040,bd_lista!$A$3:$E$590,5,FALSE)</f>
        <v>Gobiernos Autonomos Municipales</v>
      </c>
      <c r="W1040" s="454" t="str">
        <f>+V1040</f>
        <v>Gobiernos Autonomos Municipales</v>
      </c>
      <c r="X1040" s="245">
        <f>+VLOOKUP(A1040,[2]Sheet1!$A$13:$D$744,4,FALSE)</f>
        <v>0</v>
      </c>
      <c r="Y1040" s="245" t="e">
        <f>+VLOOKUP(X1040,bd_lista!$A$3:$C$590,3,FALSE)</f>
        <v>#N/A</v>
      </c>
      <c r="Z1040" s="306">
        <f>+X1040</f>
        <v>0</v>
      </c>
      <c r="AA1040" s="307" t="e">
        <f>+Y1040</f>
        <v>#N/A</v>
      </c>
    </row>
    <row r="1041" spans="1:27" customFormat="1" ht="27" hidden="1" customHeight="1">
      <c r="A1041" s="32">
        <v>1908</v>
      </c>
      <c r="B1041" s="453"/>
      <c r="C1041" s="250" t="str">
        <f>+VLOOKUP(A1041,bd_lista!$A$3:$C$590,3,FALSE)</f>
        <v>Gobierno Autónomo Municipal de Puerto Gonzalo Moreno</v>
      </c>
      <c r="D1041" s="457"/>
      <c r="E1041" s="247" t="s">
        <v>1312</v>
      </c>
      <c r="F1041" s="246">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6">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6">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6">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6">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6">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6">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6">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6">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6">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6">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6">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6">
        <f ca="1">+SUM(F1041:Q1041)</f>
        <v>0</v>
      </c>
      <c r="S1041" s="253">
        <f ca="1">+R1040+R1041</f>
        <v>0</v>
      </c>
      <c r="T1041" s="246">
        <f ca="1">+S1041</f>
        <v>0</v>
      </c>
      <c r="U1041" s="245">
        <f>+IF(E1041="Débitos",1,2)</f>
        <v>2</v>
      </c>
      <c r="V1041" s="350" t="str">
        <f>+VLOOKUP(A1041,bd_lista!$A$3:$E$590,5,FALSE)</f>
        <v>Gobiernos Autonomos Municipales</v>
      </c>
      <c r="W1041" s="455"/>
      <c r="X1041" s="245">
        <f>+VLOOKUP(A1041,[2]Sheet1!$A$13:$D$744,4,FALSE)</f>
        <v>0</v>
      </c>
      <c r="Y1041" s="245" t="e">
        <f>+VLOOKUP(X1041,bd_lista!$A$3:$C$590,3,FALSE)</f>
        <v>#N/A</v>
      </c>
      <c r="Z1041" s="304"/>
      <c r="AA1041" s="305"/>
    </row>
    <row r="1042" spans="1:27" customFormat="1" ht="15" hidden="1" customHeight="1">
      <c r="A1042" s="32">
        <v>1909</v>
      </c>
      <c r="B1042" s="452">
        <f>+A1042</f>
        <v>1909</v>
      </c>
      <c r="C1042" s="250" t="str">
        <f>+VLOOKUP(A1042,bd_lista!$A$3:$C$590,3,FALSE)</f>
        <v>Gobierno Autónomo Municipal de San Lorenzo</v>
      </c>
      <c r="D1042" s="456" t="str">
        <f>+C1042</f>
        <v>Gobierno Autónomo Municipal de San Lorenzo</v>
      </c>
      <c r="E1042" s="245" t="s">
        <v>1311</v>
      </c>
      <c r="F1042" s="246">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6">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6">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6">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6">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6">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6">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6">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6">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6">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6">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6">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6">
        <f ca="1">+SUM(F1042:Q1042)</f>
        <v>0</v>
      </c>
      <c r="S1042" s="253"/>
      <c r="T1042" s="246">
        <f ca="1">+T1043</f>
        <v>0</v>
      </c>
      <c r="U1042" s="245">
        <f>+IF(E1042="Débitos",1,2)</f>
        <v>1</v>
      </c>
      <c r="V1042" s="350" t="str">
        <f>+VLOOKUP(A1042,bd_lista!$A$3:$E$590,5,FALSE)</f>
        <v>Gobiernos Autonomos Municipales</v>
      </c>
      <c r="W1042" s="454" t="str">
        <f>+V1042</f>
        <v>Gobiernos Autonomos Municipales</v>
      </c>
      <c r="X1042" s="245">
        <f>+VLOOKUP(A1042,[2]Sheet1!$A$13:$D$744,4,FALSE)</f>
        <v>0</v>
      </c>
      <c r="Y1042" s="245" t="e">
        <f>+VLOOKUP(X1042,bd_lista!$A$3:$C$590,3,FALSE)</f>
        <v>#N/A</v>
      </c>
      <c r="Z1042" s="306">
        <f>+X1042</f>
        <v>0</v>
      </c>
      <c r="AA1042" s="307" t="e">
        <f>+Y1042</f>
        <v>#N/A</v>
      </c>
    </row>
    <row r="1043" spans="1:27" customFormat="1" ht="15" hidden="1" customHeight="1">
      <c r="A1043" s="32">
        <v>1909</v>
      </c>
      <c r="B1043" s="453"/>
      <c r="C1043" s="250" t="str">
        <f>+VLOOKUP(A1043,bd_lista!$A$3:$C$590,3,FALSE)</f>
        <v>Gobierno Autónomo Municipal de San Lorenzo</v>
      </c>
      <c r="D1043" s="457"/>
      <c r="E1043" s="247" t="s">
        <v>1312</v>
      </c>
      <c r="F1043" s="246">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6">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6">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6">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6">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6">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6">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6">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6">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6">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6">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6">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6">
        <f ca="1">+SUM(F1043:Q1043)</f>
        <v>0</v>
      </c>
      <c r="S1043" s="253">
        <f ca="1">+R1042+R1043</f>
        <v>0</v>
      </c>
      <c r="T1043" s="246">
        <f ca="1">+S1043</f>
        <v>0</v>
      </c>
      <c r="U1043" s="245">
        <f>+IF(E1043="Débitos",1,2)</f>
        <v>2</v>
      </c>
      <c r="V1043" s="350" t="str">
        <f>+VLOOKUP(A1043,bd_lista!$A$3:$E$590,5,FALSE)</f>
        <v>Gobiernos Autonomos Municipales</v>
      </c>
      <c r="W1043" s="455"/>
      <c r="X1043" s="245">
        <f>+VLOOKUP(A1043,[2]Sheet1!$A$13:$D$744,4,FALSE)</f>
        <v>0</v>
      </c>
      <c r="Y1043" s="245" t="e">
        <f>+VLOOKUP(X1043,bd_lista!$A$3:$C$590,3,FALSE)</f>
        <v>#N/A</v>
      </c>
      <c r="Z1043" s="304"/>
      <c r="AA1043" s="305"/>
    </row>
    <row r="1044" spans="1:27" customFormat="1" ht="15" hidden="1" customHeight="1">
      <c r="A1044" s="32">
        <v>1910</v>
      </c>
      <c r="B1044" s="452">
        <f>+A1044</f>
        <v>1910</v>
      </c>
      <c r="C1044" s="250" t="str">
        <f>+VLOOKUP(A1044,bd_lista!$A$3:$C$590,3,FALSE)</f>
        <v>Gobierno Autónomo Municipal de Sena</v>
      </c>
      <c r="D1044" s="456" t="str">
        <f>+C1044</f>
        <v>Gobierno Autónomo Municipal de Sena</v>
      </c>
      <c r="E1044" s="245" t="s">
        <v>1311</v>
      </c>
      <c r="F1044" s="246">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6">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6">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6">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6">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6">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6">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6">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6">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6">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6">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6">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6">
        <f ca="1">+SUM(F1044:Q1044)</f>
        <v>0</v>
      </c>
      <c r="S1044" s="253"/>
      <c r="T1044" s="246">
        <f ca="1">+T1045</f>
        <v>0</v>
      </c>
      <c r="U1044" s="245">
        <f>+IF(E1044="Débitos",1,2)</f>
        <v>1</v>
      </c>
      <c r="V1044" s="350" t="str">
        <f>+VLOOKUP(A1044,bd_lista!$A$3:$E$590,5,FALSE)</f>
        <v>Gobiernos Autonomos Municipales</v>
      </c>
      <c r="W1044" s="454" t="str">
        <f>+V1044</f>
        <v>Gobiernos Autonomos Municipales</v>
      </c>
      <c r="X1044" s="245">
        <f>+VLOOKUP(A1044,[2]Sheet1!$A$13:$D$744,4,FALSE)</f>
        <v>0</v>
      </c>
      <c r="Y1044" s="245" t="e">
        <f>+VLOOKUP(X1044,bd_lista!$A$3:$C$590,3,FALSE)</f>
        <v>#N/A</v>
      </c>
      <c r="Z1044" s="306">
        <f>+X1044</f>
        <v>0</v>
      </c>
      <c r="AA1044" s="307" t="e">
        <f>+Y1044</f>
        <v>#N/A</v>
      </c>
    </row>
    <row r="1045" spans="1:27" customFormat="1" ht="15" hidden="1" customHeight="1">
      <c r="A1045" s="32">
        <v>1910</v>
      </c>
      <c r="B1045" s="453"/>
      <c r="C1045" s="250" t="str">
        <f>+VLOOKUP(A1045,bd_lista!$A$3:$C$590,3,FALSE)</f>
        <v>Gobierno Autónomo Municipal de Sena</v>
      </c>
      <c r="D1045" s="457"/>
      <c r="E1045" s="247" t="s">
        <v>1312</v>
      </c>
      <c r="F1045" s="246">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6">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6">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6">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6">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6">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6">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6">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6">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6">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6">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6">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6">
        <f ca="1">+SUM(F1045:Q1045)</f>
        <v>0</v>
      </c>
      <c r="S1045" s="253">
        <f ca="1">+R1044+R1045</f>
        <v>0</v>
      </c>
      <c r="T1045" s="246">
        <f ca="1">+S1045</f>
        <v>0</v>
      </c>
      <c r="U1045" s="245">
        <f>+IF(E1045="Débitos",1,2)</f>
        <v>2</v>
      </c>
      <c r="V1045" s="350" t="str">
        <f>+VLOOKUP(A1045,bd_lista!$A$3:$E$590,5,FALSE)</f>
        <v>Gobiernos Autonomos Municipales</v>
      </c>
      <c r="W1045" s="455"/>
      <c r="X1045" s="245">
        <f>+VLOOKUP(A1045,[2]Sheet1!$A$13:$D$744,4,FALSE)</f>
        <v>0</v>
      </c>
      <c r="Y1045" s="245" t="e">
        <f>+VLOOKUP(X1045,bd_lista!$A$3:$C$590,3,FALSE)</f>
        <v>#N/A</v>
      </c>
      <c r="Z1045" s="304"/>
      <c r="AA1045" s="305"/>
    </row>
    <row r="1046" spans="1:27" customFormat="1" ht="15" hidden="1" customHeight="1">
      <c r="A1046" s="32">
        <v>1911</v>
      </c>
      <c r="B1046" s="452">
        <f>+A1046</f>
        <v>1911</v>
      </c>
      <c r="C1046" s="250" t="str">
        <f>+VLOOKUP(A1046,bd_lista!$A$3:$C$590,3,FALSE)</f>
        <v>Gobierno Autónomo Municipal de Santa Rosa del Abuná</v>
      </c>
      <c r="D1046" s="456" t="str">
        <f>+C1046</f>
        <v>Gobierno Autónomo Municipal de Santa Rosa del Abuná</v>
      </c>
      <c r="E1046" s="245" t="s">
        <v>1311</v>
      </c>
      <c r="F1046" s="246">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6">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6">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6">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6">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6">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6">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6">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6">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6">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6">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6">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6">
        <f ca="1">+SUM(F1046:Q1046)</f>
        <v>0</v>
      </c>
      <c r="S1046" s="253"/>
      <c r="T1046" s="246">
        <f ca="1">+T1047</f>
        <v>0</v>
      </c>
      <c r="U1046" s="245">
        <f>+IF(E1046="Débitos",1,2)</f>
        <v>1</v>
      </c>
      <c r="V1046" s="350" t="str">
        <f>+VLOOKUP(A1046,bd_lista!$A$3:$E$590,5,FALSE)</f>
        <v>Gobiernos Autonomos Municipales</v>
      </c>
      <c r="W1046" s="454" t="str">
        <f>+V1046</f>
        <v>Gobiernos Autonomos Municipales</v>
      </c>
      <c r="X1046" s="245">
        <f>+VLOOKUP(A1046,[2]Sheet1!$A$13:$D$744,4,FALSE)</f>
        <v>0</v>
      </c>
      <c r="Y1046" s="245" t="e">
        <f>+VLOOKUP(X1046,bd_lista!$A$3:$C$590,3,FALSE)</f>
        <v>#N/A</v>
      </c>
      <c r="Z1046" s="306">
        <f>+X1046</f>
        <v>0</v>
      </c>
      <c r="AA1046" s="307" t="e">
        <f>+Y1046</f>
        <v>#N/A</v>
      </c>
    </row>
    <row r="1047" spans="1:27" customFormat="1" ht="15" hidden="1" customHeight="1">
      <c r="A1047" s="32">
        <v>1911</v>
      </c>
      <c r="B1047" s="453"/>
      <c r="C1047" s="250" t="str">
        <f>+VLOOKUP(A1047,bd_lista!$A$3:$C$590,3,FALSE)</f>
        <v>Gobierno Autónomo Municipal de Santa Rosa del Abuná</v>
      </c>
      <c r="D1047" s="457"/>
      <c r="E1047" s="247" t="s">
        <v>1312</v>
      </c>
      <c r="F1047" s="246">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6">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6">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6">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6">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6">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6">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6">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6">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6">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6">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6">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6">
        <f ca="1">+SUM(F1047:Q1047)</f>
        <v>0</v>
      </c>
      <c r="S1047" s="253">
        <f ca="1">+R1046+R1047</f>
        <v>0</v>
      </c>
      <c r="T1047" s="246">
        <f ca="1">+S1047</f>
        <v>0</v>
      </c>
      <c r="U1047" s="245">
        <f>+IF(E1047="Débitos",1,2)</f>
        <v>2</v>
      </c>
      <c r="V1047" s="350" t="str">
        <f>+VLOOKUP(A1047,bd_lista!$A$3:$E$590,5,FALSE)</f>
        <v>Gobiernos Autonomos Municipales</v>
      </c>
      <c r="W1047" s="455"/>
      <c r="X1047" s="245">
        <f>+VLOOKUP(A1047,[2]Sheet1!$A$13:$D$744,4,FALSE)</f>
        <v>0</v>
      </c>
      <c r="Y1047" s="245" t="e">
        <f>+VLOOKUP(X1047,bd_lista!$A$3:$C$590,3,FALSE)</f>
        <v>#N/A</v>
      </c>
      <c r="Z1047" s="304"/>
      <c r="AA1047" s="305"/>
    </row>
    <row r="1048" spans="1:27" customFormat="1" ht="15" hidden="1" customHeight="1">
      <c r="A1048" s="32">
        <v>1912</v>
      </c>
      <c r="B1048" s="452">
        <f>+A1048</f>
        <v>1912</v>
      </c>
      <c r="C1048" s="250" t="str">
        <f>+VLOOKUP(A1048,bd_lista!$A$3:$C$590,3,FALSE)</f>
        <v>Gobierno Autónomo Municipal de Ingavi (Humaita)</v>
      </c>
      <c r="D1048" s="456" t="str">
        <f>+C1048</f>
        <v>Gobierno Autónomo Municipal de Ingavi (Humaita)</v>
      </c>
      <c r="E1048" s="245" t="s">
        <v>1311</v>
      </c>
      <c r="F1048" s="246">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6">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6">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6">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6">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6">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6">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6">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6">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6">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6">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6">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6">
        <f ca="1">+SUM(F1048:Q1048)</f>
        <v>0</v>
      </c>
      <c r="S1048" s="253"/>
      <c r="T1048" s="246">
        <f ca="1">+T1049</f>
        <v>0</v>
      </c>
      <c r="U1048" s="245">
        <f>+IF(E1048="Débitos",1,2)</f>
        <v>1</v>
      </c>
      <c r="V1048" s="350" t="str">
        <f>+VLOOKUP(A1048,bd_lista!$A$3:$E$590,5,FALSE)</f>
        <v>Gobiernos Autonomos Municipales</v>
      </c>
      <c r="W1048" s="454" t="str">
        <f>+V1048</f>
        <v>Gobiernos Autonomos Municipales</v>
      </c>
      <c r="X1048" s="245">
        <f>+VLOOKUP(A1048,[2]Sheet1!$A$13:$D$744,4,FALSE)</f>
        <v>0</v>
      </c>
      <c r="Y1048" s="245" t="e">
        <f>+VLOOKUP(X1048,bd_lista!$A$3:$C$590,3,FALSE)</f>
        <v>#N/A</v>
      </c>
      <c r="Z1048" s="306">
        <f>+X1048</f>
        <v>0</v>
      </c>
      <c r="AA1048" s="307" t="e">
        <f>+Y1048</f>
        <v>#N/A</v>
      </c>
    </row>
    <row r="1049" spans="1:27" customFormat="1" ht="15" hidden="1" customHeight="1">
      <c r="A1049" s="32">
        <v>1912</v>
      </c>
      <c r="B1049" s="453"/>
      <c r="C1049" s="250" t="str">
        <f>+VLOOKUP(A1049,bd_lista!$A$3:$C$590,3,FALSE)</f>
        <v>Gobierno Autónomo Municipal de Ingavi (Humaita)</v>
      </c>
      <c r="D1049" s="457"/>
      <c r="E1049" s="247" t="s">
        <v>1312</v>
      </c>
      <c r="F1049" s="246">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6">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6">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6">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6">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6">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6">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6">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6">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6">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6">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6">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6">
        <f ca="1">+SUM(F1049:Q1049)</f>
        <v>0</v>
      </c>
      <c r="S1049" s="253">
        <f ca="1">+R1048+R1049</f>
        <v>0</v>
      </c>
      <c r="T1049" s="246">
        <f ca="1">+S1049</f>
        <v>0</v>
      </c>
      <c r="U1049" s="245">
        <f>+IF(E1049="Débitos",1,2)</f>
        <v>2</v>
      </c>
      <c r="V1049" s="350" t="str">
        <f>+VLOOKUP(A1049,bd_lista!$A$3:$E$590,5,FALSE)</f>
        <v>Gobiernos Autonomos Municipales</v>
      </c>
      <c r="W1049" s="455"/>
      <c r="X1049" s="245">
        <f>+VLOOKUP(A1049,[2]Sheet1!$A$13:$D$744,4,FALSE)</f>
        <v>0</v>
      </c>
      <c r="Y1049" s="245" t="e">
        <f>+VLOOKUP(X1049,bd_lista!$A$3:$C$590,3,FALSE)</f>
        <v>#N/A</v>
      </c>
      <c r="Z1049" s="304"/>
      <c r="AA1049" s="305"/>
    </row>
    <row r="1050" spans="1:27" customFormat="1" ht="15" hidden="1" customHeight="1">
      <c r="A1050" s="32">
        <v>1913</v>
      </c>
      <c r="B1050" s="452">
        <f>+A1050</f>
        <v>1913</v>
      </c>
      <c r="C1050" s="250" t="str">
        <f>+VLOOKUP(A1050,bd_lista!$A$3:$C$590,3,FALSE)</f>
        <v>Gobierno Autónomo Municipal de Nueva Esperanza</v>
      </c>
      <c r="D1050" s="456" t="str">
        <f>+C1050</f>
        <v>Gobierno Autónomo Municipal de Nueva Esperanza</v>
      </c>
      <c r="E1050" s="245" t="s">
        <v>1311</v>
      </c>
      <c r="F1050" s="246">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6">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6">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6">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6">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6">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6">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6">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6">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6">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6">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6">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6">
        <f ca="1">+SUM(F1050:Q1050)</f>
        <v>0</v>
      </c>
      <c r="S1050" s="253"/>
      <c r="T1050" s="246">
        <f ca="1">+T1051</f>
        <v>0</v>
      </c>
      <c r="U1050" s="245">
        <f>+IF(E1050="Débitos",1,2)</f>
        <v>1</v>
      </c>
      <c r="V1050" s="350" t="str">
        <f>+VLOOKUP(A1050,bd_lista!$A$3:$E$590,5,FALSE)</f>
        <v>Gobiernos Autonomos Municipales</v>
      </c>
      <c r="W1050" s="454" t="str">
        <f>+V1050</f>
        <v>Gobiernos Autonomos Municipales</v>
      </c>
      <c r="X1050" s="245">
        <f>+VLOOKUP(A1050,[2]Sheet1!$A$13:$D$744,4,FALSE)</f>
        <v>0</v>
      </c>
      <c r="Y1050" s="245" t="e">
        <f>+VLOOKUP(X1050,bd_lista!$A$3:$C$590,3,FALSE)</f>
        <v>#N/A</v>
      </c>
      <c r="Z1050" s="306">
        <f>+X1050</f>
        <v>0</v>
      </c>
      <c r="AA1050" s="307" t="e">
        <f>+Y1050</f>
        <v>#N/A</v>
      </c>
    </row>
    <row r="1051" spans="1:27" customFormat="1" ht="15" hidden="1" customHeight="1">
      <c r="A1051" s="32">
        <v>1913</v>
      </c>
      <c r="B1051" s="453"/>
      <c r="C1051" s="250" t="str">
        <f>+VLOOKUP(A1051,bd_lista!$A$3:$C$590,3,FALSE)</f>
        <v>Gobierno Autónomo Municipal de Nueva Esperanza</v>
      </c>
      <c r="D1051" s="457"/>
      <c r="E1051" s="247" t="s">
        <v>1312</v>
      </c>
      <c r="F1051" s="246">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6">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6">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6">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6">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6">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6">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6">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6">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6">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6">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6">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6">
        <f ca="1">+SUM(F1051:Q1051)</f>
        <v>0</v>
      </c>
      <c r="S1051" s="253">
        <f ca="1">+R1050+R1051</f>
        <v>0</v>
      </c>
      <c r="T1051" s="246">
        <f ca="1">+S1051</f>
        <v>0</v>
      </c>
      <c r="U1051" s="245">
        <f>+IF(E1051="Débitos",1,2)</f>
        <v>2</v>
      </c>
      <c r="V1051" s="350" t="str">
        <f>+VLOOKUP(A1051,bd_lista!$A$3:$E$590,5,FALSE)</f>
        <v>Gobiernos Autonomos Municipales</v>
      </c>
      <c r="W1051" s="455"/>
      <c r="X1051" s="245">
        <f>+VLOOKUP(A1051,[2]Sheet1!$A$13:$D$744,4,FALSE)</f>
        <v>0</v>
      </c>
      <c r="Y1051" s="245" t="e">
        <f>+VLOOKUP(X1051,bd_lista!$A$3:$C$590,3,FALSE)</f>
        <v>#N/A</v>
      </c>
      <c r="Z1051" s="304"/>
      <c r="AA1051" s="305"/>
    </row>
    <row r="1052" spans="1:27" customFormat="1" ht="15" hidden="1" customHeight="1">
      <c r="A1052" s="32">
        <v>1914</v>
      </c>
      <c r="B1052" s="452">
        <f>+A1052</f>
        <v>1914</v>
      </c>
      <c r="C1052" s="250" t="str">
        <f>+VLOOKUP(A1052,bd_lista!$A$3:$C$590,3,FALSE)</f>
        <v>Gobierno Autónomo Municipal de Villa Nueva (Loma Alta)</v>
      </c>
      <c r="D1052" s="456" t="str">
        <f>+C1052</f>
        <v>Gobierno Autónomo Municipal de Villa Nueva (Loma Alta)</v>
      </c>
      <c r="E1052" s="245" t="s">
        <v>1311</v>
      </c>
      <c r="F1052" s="246">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6">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6">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6">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6">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6">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6">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6">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6">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6">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6">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6">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6">
        <f ca="1">+SUM(F1052:Q1052)</f>
        <v>0</v>
      </c>
      <c r="S1052" s="253"/>
      <c r="T1052" s="246">
        <f ca="1">+T1053</f>
        <v>0</v>
      </c>
      <c r="U1052" s="245">
        <f>+IF(E1052="Débitos",1,2)</f>
        <v>1</v>
      </c>
      <c r="V1052" s="350" t="str">
        <f>+VLOOKUP(A1052,bd_lista!$A$3:$E$590,5,FALSE)</f>
        <v>Gobiernos Autonomos Municipales</v>
      </c>
      <c r="W1052" s="454" t="str">
        <f>+V1052</f>
        <v>Gobiernos Autonomos Municipales</v>
      </c>
      <c r="X1052" s="245">
        <f>+VLOOKUP(A1052,[2]Sheet1!$A$13:$D$744,4,FALSE)</f>
        <v>0</v>
      </c>
      <c r="Y1052" s="245" t="e">
        <f>+VLOOKUP(X1052,bd_lista!$A$3:$C$590,3,FALSE)</f>
        <v>#N/A</v>
      </c>
      <c r="Z1052" s="306">
        <f>+X1052</f>
        <v>0</v>
      </c>
      <c r="AA1052" s="307" t="e">
        <f>+Y1052</f>
        <v>#N/A</v>
      </c>
    </row>
    <row r="1053" spans="1:27" customFormat="1" ht="15" hidden="1" customHeight="1">
      <c r="A1053" s="32">
        <v>1914</v>
      </c>
      <c r="B1053" s="453"/>
      <c r="C1053" s="250" t="str">
        <f>+VLOOKUP(A1053,bd_lista!$A$3:$C$590,3,FALSE)</f>
        <v>Gobierno Autónomo Municipal de Villa Nueva (Loma Alta)</v>
      </c>
      <c r="D1053" s="457"/>
      <c r="E1053" s="247" t="s">
        <v>1312</v>
      </c>
      <c r="F1053" s="246">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6">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6">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6">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6">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6">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6">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6">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6">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6">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6">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6">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6">
        <f ca="1">+SUM(F1053:Q1053)</f>
        <v>0</v>
      </c>
      <c r="S1053" s="253">
        <f ca="1">+R1052+R1053</f>
        <v>0</v>
      </c>
      <c r="T1053" s="246">
        <f ca="1">+S1053</f>
        <v>0</v>
      </c>
      <c r="U1053" s="245">
        <f>+IF(E1053="Débitos",1,2)</f>
        <v>2</v>
      </c>
      <c r="V1053" s="350" t="str">
        <f>+VLOOKUP(A1053,bd_lista!$A$3:$E$590,5,FALSE)</f>
        <v>Gobiernos Autonomos Municipales</v>
      </c>
      <c r="W1053" s="455"/>
      <c r="X1053" s="245">
        <f>+VLOOKUP(A1053,[2]Sheet1!$A$13:$D$744,4,FALSE)</f>
        <v>0</v>
      </c>
      <c r="Y1053" s="245" t="e">
        <f>+VLOOKUP(X1053,bd_lista!$A$3:$C$590,3,FALSE)</f>
        <v>#N/A</v>
      </c>
      <c r="Z1053" s="304"/>
      <c r="AA1053" s="305"/>
    </row>
    <row r="1054" spans="1:27" customFormat="1" ht="15" hidden="1" customHeight="1">
      <c r="A1054" s="32">
        <v>3301</v>
      </c>
      <c r="B1054" s="452">
        <f>+A1054</f>
        <v>3301</v>
      </c>
      <c r="C1054" s="250" t="str">
        <f>+VLOOKUP(A1054,bd_lista!$A$3:$C$590,3,FALSE)</f>
        <v>Gobierno Autónomo Indígena Originario Campesino del Territorio de Raqaypampa</v>
      </c>
      <c r="D1054" s="456" t="str">
        <f>+C1054</f>
        <v>Gobierno Autónomo Indígena Originario Campesino del Territorio de Raqaypampa</v>
      </c>
      <c r="E1054" s="245" t="s">
        <v>1311</v>
      </c>
      <c r="F1054" s="246">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6">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6">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6">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6">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6">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6">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6">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6">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6">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6">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6">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6">
        <f ca="1">+SUM(F1054:Q1054)</f>
        <v>0</v>
      </c>
      <c r="S1054" s="253"/>
      <c r="T1054" s="246">
        <f ca="1">+T1055</f>
        <v>0</v>
      </c>
      <c r="U1054" s="245">
        <f>+IF(E1054="Débitos",1,2)</f>
        <v>1</v>
      </c>
      <c r="V1054" s="350" t="str">
        <f>+VLOOKUP(A1054,bd_lista!$A$3:$E$590,5,FALSE)</f>
        <v>Gobiernos Autónomos Indígenas Originarias Campesinas</v>
      </c>
      <c r="W1054" s="454" t="str">
        <f>+V1054</f>
        <v>Gobiernos Autónomos Indígenas Originarias Campesinas</v>
      </c>
      <c r="X1054" s="245">
        <f>+VLOOKUP(A1054,[2]Sheet1!$A$13:$D$744,4,FALSE)</f>
        <v>0</v>
      </c>
      <c r="Y1054" s="245" t="e">
        <f>+VLOOKUP(X1054,bd_lista!$A$3:$C$590,3,FALSE)</f>
        <v>#N/A</v>
      </c>
      <c r="Z1054" s="306">
        <f>+X1054</f>
        <v>0</v>
      </c>
      <c r="AA1054" s="307" t="e">
        <f>+Y1054</f>
        <v>#N/A</v>
      </c>
    </row>
    <row r="1055" spans="1:27" customFormat="1" ht="15" hidden="1" customHeight="1">
      <c r="A1055" s="32">
        <v>3301</v>
      </c>
      <c r="B1055" s="453"/>
      <c r="C1055" s="250" t="str">
        <f>+VLOOKUP(A1055,bd_lista!$A$3:$C$590,3,FALSE)</f>
        <v>Gobierno Autónomo Indígena Originario Campesino del Territorio de Raqaypampa</v>
      </c>
      <c r="D1055" s="457"/>
      <c r="E1055" s="247" t="s">
        <v>1312</v>
      </c>
      <c r="F1055" s="246">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6">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6">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6">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6">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6">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6">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6">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6">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6">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6">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6">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6">
        <f ca="1">+SUM(F1055:Q1055)</f>
        <v>0</v>
      </c>
      <c r="S1055" s="253">
        <f ca="1">+R1054+R1055</f>
        <v>0</v>
      </c>
      <c r="T1055" s="246">
        <f ca="1">+S1055</f>
        <v>0</v>
      </c>
      <c r="U1055" s="245">
        <f>+IF(E1055="Débitos",1,2)</f>
        <v>2</v>
      </c>
      <c r="V1055" s="350" t="str">
        <f>+VLOOKUP(A1055,bd_lista!$A$3:$E$590,5,FALSE)</f>
        <v>Gobiernos Autónomos Indígenas Originarias Campesinas</v>
      </c>
      <c r="W1055" s="455"/>
      <c r="X1055" s="245">
        <f>+VLOOKUP(A1055,[2]Sheet1!$A$13:$D$744,4,FALSE)</f>
        <v>0</v>
      </c>
      <c r="Y1055" s="245" t="e">
        <f>+VLOOKUP(X1055,bd_lista!$A$3:$C$590,3,FALSE)</f>
        <v>#N/A</v>
      </c>
      <c r="Z1055" s="304"/>
      <c r="AA1055" s="305"/>
    </row>
    <row r="1056" spans="1:27" customFormat="1" ht="15" hidden="1" customHeight="1">
      <c r="A1056" s="32">
        <v>3401</v>
      </c>
      <c r="B1056" s="452">
        <f>+A1056</f>
        <v>3401</v>
      </c>
      <c r="C1056" s="250" t="str">
        <f>+VLOOKUP(A1056,bd_lista!$A$3:$C$590,3,FALSE)</f>
        <v>GAIOC de la Nación Originaria Uru Chipaya</v>
      </c>
      <c r="D1056" s="456" t="str">
        <f>+C1056</f>
        <v>GAIOC de la Nación Originaria Uru Chipaya</v>
      </c>
      <c r="E1056" s="245" t="s">
        <v>1311</v>
      </c>
      <c r="F1056" s="246">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6">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6">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6">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6">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6">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6">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6">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6">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6">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6">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6">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6">
        <f ca="1">+SUM(F1056:Q1056)</f>
        <v>0</v>
      </c>
      <c r="S1056" s="253"/>
      <c r="T1056" s="246">
        <f ca="1">+T1057</f>
        <v>0</v>
      </c>
      <c r="U1056" s="245">
        <f>+IF(E1056="Débitos",1,2)</f>
        <v>1</v>
      </c>
      <c r="V1056" s="350" t="str">
        <f>+VLOOKUP(A1056,bd_lista!$A$3:$E$590,5,FALSE)</f>
        <v>Gobiernos Autónomos Indígenas Originarias Campesinas</v>
      </c>
      <c r="W1056" s="454" t="str">
        <f>+V1056</f>
        <v>Gobiernos Autónomos Indígenas Originarias Campesinas</v>
      </c>
      <c r="X1056" s="245">
        <f>+VLOOKUP(A1056,[2]Sheet1!$A$13:$D$744,4,FALSE)</f>
        <v>0</v>
      </c>
      <c r="Y1056" s="245" t="e">
        <f>+VLOOKUP(X1056,bd_lista!$A$3:$C$590,3,FALSE)</f>
        <v>#N/A</v>
      </c>
      <c r="Z1056" s="306">
        <f>+X1056</f>
        <v>0</v>
      </c>
      <c r="AA1056" s="307" t="e">
        <f>+Y1056</f>
        <v>#N/A</v>
      </c>
    </row>
    <row r="1057" spans="1:27" customFormat="1" ht="15" hidden="1" customHeight="1">
      <c r="A1057" s="32">
        <v>3401</v>
      </c>
      <c r="B1057" s="453"/>
      <c r="C1057" s="250" t="str">
        <f>+VLOOKUP(A1057,bd_lista!$A$3:$C$590,3,FALSE)</f>
        <v>GAIOC de la Nación Originaria Uru Chipaya</v>
      </c>
      <c r="D1057" s="457"/>
      <c r="E1057" s="247" t="s">
        <v>1312</v>
      </c>
      <c r="F1057" s="246">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6">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6">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6">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6">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6">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6">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6">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6">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6">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6">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6">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6">
        <f ca="1">+SUM(F1057:Q1057)</f>
        <v>0</v>
      </c>
      <c r="S1057" s="253">
        <f ca="1">+R1056+R1057</f>
        <v>0</v>
      </c>
      <c r="T1057" s="246">
        <f ca="1">+S1057</f>
        <v>0</v>
      </c>
      <c r="U1057" s="245">
        <f>+IF(E1057="Débitos",1,2)</f>
        <v>2</v>
      </c>
      <c r="V1057" s="350" t="str">
        <f>+VLOOKUP(A1057,bd_lista!$A$3:$E$590,5,FALSE)</f>
        <v>Gobiernos Autónomos Indígenas Originarias Campesinas</v>
      </c>
      <c r="W1057" s="455"/>
      <c r="X1057" s="245">
        <f>+VLOOKUP(A1057,[2]Sheet1!$A$13:$D$744,4,FALSE)</f>
        <v>0</v>
      </c>
      <c r="Y1057" s="245" t="e">
        <f>+VLOOKUP(X1057,bd_lista!$A$3:$C$590,3,FALSE)</f>
        <v>#N/A</v>
      </c>
      <c r="Z1057" s="304"/>
      <c r="AA1057" s="305"/>
    </row>
    <row r="1058" spans="1:27" customFormat="1" ht="15" hidden="1" customHeight="1">
      <c r="A1058" s="32">
        <v>902</v>
      </c>
      <c r="B1058" s="452">
        <f>+A1058</f>
        <v>902</v>
      </c>
      <c r="C1058" s="250" t="str">
        <f>+VLOOKUP(A1058,bd_lista!$A$3:$C$590,3,FALSE)</f>
        <v>Gobierno Autónomo Departamental de La Paz</v>
      </c>
      <c r="D1058" s="456" t="str">
        <f>+C1058</f>
        <v>Gobierno Autónomo Departamental de La Paz</v>
      </c>
      <c r="E1058" s="245" t="s">
        <v>1311</v>
      </c>
      <c r="F1058" s="246">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6">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6">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46">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6">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46">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6">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6">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6">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6">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6">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6">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6">
        <f ca="1">+SUM(F1058:Q1058)</f>
        <v>0</v>
      </c>
      <c r="S1058" s="276"/>
      <c r="T1058" s="246">
        <f ca="1">+T1059</f>
        <v>900</v>
      </c>
      <c r="U1058" s="281">
        <f>+IF(E1058="Débitos",1,2)</f>
        <v>1</v>
      </c>
      <c r="V1058" s="250" t="str">
        <f>+VLOOKUP(A1058,bd_lista!$A$3:$E$590,5,FALSE)</f>
        <v>Gobiernos Autónomos Departamentales</v>
      </c>
      <c r="W1058" s="454" t="str">
        <f>+V1058</f>
        <v>Gobiernos Autónomos Departamentales</v>
      </c>
      <c r="X1058" s="245">
        <f>+VLOOKUP(A1058,[2]Sheet1!$A$13:$D$744,4,FALSE)</f>
        <v>0</v>
      </c>
      <c r="Y1058" s="245" t="e">
        <f>+VLOOKUP(X1058,bd_lista!$A$3:$C$590,3,FALSE)</f>
        <v>#N/A</v>
      </c>
      <c r="Z1058" s="306">
        <f>+X1058</f>
        <v>0</v>
      </c>
      <c r="AA1058" s="307" t="e">
        <f>+Y1058</f>
        <v>#N/A</v>
      </c>
    </row>
    <row r="1059" spans="1:27" customFormat="1" ht="27" hidden="1" customHeight="1">
      <c r="A1059" s="32">
        <v>902</v>
      </c>
      <c r="B1059" s="453"/>
      <c r="C1059" s="250" t="str">
        <f>+VLOOKUP(A1059,bd_lista!$A$3:$C$590,3,FALSE)</f>
        <v>Gobierno Autónomo Departamental de La Paz</v>
      </c>
      <c r="D1059" s="457"/>
      <c r="E1059" s="247" t="s">
        <v>1312</v>
      </c>
      <c r="F1059" s="248">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248">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900</v>
      </c>
      <c r="H1059" s="248">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248">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8">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48">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8">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8">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8">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8">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8">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8">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8">
        <f ca="1">+SUM(F1059:Q1059)</f>
        <v>900</v>
      </c>
      <c r="S1059" s="265">
        <f ca="1">+R1058+R1059</f>
        <v>900</v>
      </c>
      <c r="T1059" s="248">
        <f ca="1">+S1059</f>
        <v>900</v>
      </c>
      <c r="U1059" s="247">
        <f>+IF(E1059="Débitos",1,2)</f>
        <v>2</v>
      </c>
      <c r="V1059" s="350" t="str">
        <f>+VLOOKUP(A1059,bd_lista!$A$3:$E$590,5,FALSE)</f>
        <v>Gobiernos Autónomos Departamentales</v>
      </c>
      <c r="W1059" s="455"/>
      <c r="X1059" s="245">
        <f>+VLOOKUP(A1059,[2]Sheet1!$A$13:$D$744,4,FALSE)</f>
        <v>0</v>
      </c>
      <c r="Y1059" s="245" t="e">
        <f>+VLOOKUP(X1059,bd_lista!$A$3:$C$590,3,FALSE)</f>
        <v>#N/A</v>
      </c>
      <c r="Z1059" s="304"/>
      <c r="AA1059" s="305"/>
    </row>
    <row r="1060" spans="1:27" customFormat="1" ht="15" hidden="1" customHeight="1">
      <c r="A1060" s="32">
        <v>903</v>
      </c>
      <c r="B1060" s="452">
        <f>+A1060</f>
        <v>903</v>
      </c>
      <c r="C1060" s="250" t="str">
        <f>+VLOOKUP(A1060,bd_lista!$A$3:$C$590,3,FALSE)</f>
        <v>Gobierno Autónomo Departamental de Cochabamba</v>
      </c>
      <c r="D1060" s="456" t="str">
        <f>+C1060</f>
        <v>Gobierno Autónomo Departamental de Cochabamba</v>
      </c>
      <c r="E1060" s="245" t="s">
        <v>1311</v>
      </c>
      <c r="F1060" s="246">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6">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6">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6">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6">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6">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6">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6">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6">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6">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6">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6">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6">
        <f ca="1">+SUM(F1060:Q1060)</f>
        <v>0</v>
      </c>
      <c r="S1060" s="253"/>
      <c r="T1060" s="246">
        <f ca="1">+T1061</f>
        <v>0</v>
      </c>
      <c r="U1060" s="245">
        <f>+IF(E1060="Débitos",1,2)</f>
        <v>1</v>
      </c>
      <c r="V1060" s="350" t="str">
        <f>+VLOOKUP(A1060,bd_lista!$A$3:$E$590,5,FALSE)</f>
        <v>Gobiernos Autónomos Departamentales</v>
      </c>
      <c r="W1060" s="454" t="str">
        <f>+V1060</f>
        <v>Gobiernos Autónomos Departamentales</v>
      </c>
      <c r="X1060" s="245">
        <f>+VLOOKUP(A1060,[2]Sheet1!$A$13:$D$744,4,FALSE)</f>
        <v>0</v>
      </c>
      <c r="Y1060" s="245" t="e">
        <f>+VLOOKUP(X1060,bd_lista!$A$3:$C$590,3,FALSE)</f>
        <v>#N/A</v>
      </c>
      <c r="Z1060" s="306">
        <f>+X1060</f>
        <v>0</v>
      </c>
      <c r="AA1060" s="307" t="e">
        <f>+Y1060</f>
        <v>#N/A</v>
      </c>
    </row>
    <row r="1061" spans="1:27" customFormat="1" ht="15" hidden="1" customHeight="1">
      <c r="A1061" s="32">
        <v>903</v>
      </c>
      <c r="B1061" s="453"/>
      <c r="C1061" s="250" t="str">
        <f>+VLOOKUP(A1061,bd_lista!$A$3:$C$590,3,FALSE)</f>
        <v>Gobierno Autónomo Departamental de Cochabamba</v>
      </c>
      <c r="D1061" s="457"/>
      <c r="E1061" s="247" t="s">
        <v>1312</v>
      </c>
      <c r="F1061" s="246">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6">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0</v>
      </c>
      <c r="H1061" s="246">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46">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6">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6">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6">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6">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6">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6">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6">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6">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6">
        <f ca="1">+SUM(F1061:Q1061)</f>
        <v>0</v>
      </c>
      <c r="S1061" s="253">
        <f ca="1">+R1060+R1061</f>
        <v>0</v>
      </c>
      <c r="T1061" s="246">
        <f ca="1">+S1061</f>
        <v>0</v>
      </c>
      <c r="U1061" s="245">
        <f>+IF(E1061="Débitos",1,2)</f>
        <v>2</v>
      </c>
      <c r="V1061" s="350" t="str">
        <f>+VLOOKUP(A1061,bd_lista!$A$3:$E$590,5,FALSE)</f>
        <v>Gobiernos Autónomos Departamentales</v>
      </c>
      <c r="W1061" s="455"/>
      <c r="X1061" s="245">
        <f>+VLOOKUP(A1061,[2]Sheet1!$A$13:$D$744,4,FALSE)</f>
        <v>0</v>
      </c>
      <c r="Y1061" s="245" t="e">
        <f>+VLOOKUP(X1061,bd_lista!$A$3:$C$590,3,FALSE)</f>
        <v>#N/A</v>
      </c>
      <c r="Z1061" s="304"/>
      <c r="AA1061" s="305"/>
    </row>
    <row r="1062" spans="1:27" customFormat="1" ht="27" hidden="1" customHeight="1">
      <c r="A1062" s="32">
        <v>904</v>
      </c>
      <c r="B1062" s="452">
        <f>+A1062</f>
        <v>904</v>
      </c>
      <c r="C1062" s="250" t="str">
        <f>+VLOOKUP(A1062,bd_lista!$A$3:$C$590,3,FALSE)</f>
        <v>Gobierno Autónomo Departamental de Oruro</v>
      </c>
      <c r="D1062" s="456" t="str">
        <f>+C1062</f>
        <v>Gobierno Autónomo Departamental de Oruro</v>
      </c>
      <c r="E1062" s="245" t="s">
        <v>1311</v>
      </c>
      <c r="F1062" s="246">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6">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6">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6">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6">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6">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6">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6">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6">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6">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6">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6">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6">
        <f ca="1">+SUM(F1062:Q1062)</f>
        <v>0</v>
      </c>
      <c r="S1062" s="253"/>
      <c r="T1062" s="246">
        <f ca="1">+T1063</f>
        <v>0</v>
      </c>
      <c r="U1062" s="245">
        <f>+IF(E1062="Débitos",1,2)</f>
        <v>1</v>
      </c>
      <c r="V1062" s="350" t="str">
        <f>+VLOOKUP(A1062,bd_lista!$A$3:$E$590,5,FALSE)</f>
        <v>Gobiernos Autónomos Departamentales</v>
      </c>
      <c r="W1062" s="454" t="str">
        <f>+V1062</f>
        <v>Gobiernos Autónomos Departamentales</v>
      </c>
      <c r="X1062" s="245">
        <f>+VLOOKUP(A1062,[2]Sheet1!$A$13:$D$744,4,FALSE)</f>
        <v>0</v>
      </c>
      <c r="Y1062" s="245" t="e">
        <f>+VLOOKUP(X1062,bd_lista!$A$3:$C$590,3,FALSE)</f>
        <v>#N/A</v>
      </c>
      <c r="Z1062" s="306">
        <f>+X1062</f>
        <v>0</v>
      </c>
      <c r="AA1062" s="307" t="e">
        <f>+Y1062</f>
        <v>#N/A</v>
      </c>
    </row>
    <row r="1063" spans="1:27" customFormat="1" ht="27" hidden="1" customHeight="1">
      <c r="A1063" s="32">
        <v>904</v>
      </c>
      <c r="B1063" s="453"/>
      <c r="C1063" s="250" t="str">
        <f>+VLOOKUP(A1063,bd_lista!$A$3:$C$590,3,FALSE)</f>
        <v>Gobierno Autónomo Departamental de Oruro</v>
      </c>
      <c r="D1063" s="457"/>
      <c r="E1063" s="247" t="s">
        <v>1312</v>
      </c>
      <c r="F1063" s="246">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6">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6">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6">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6">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6">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6">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6">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6">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6">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6">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6">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6">
        <f ca="1">+SUM(F1063:Q1063)</f>
        <v>0</v>
      </c>
      <c r="S1063" s="253">
        <f ca="1">+R1062+R1063</f>
        <v>0</v>
      </c>
      <c r="T1063" s="246">
        <f ca="1">+S1063</f>
        <v>0</v>
      </c>
      <c r="U1063" s="245">
        <f>+IF(E1063="Débitos",1,2)</f>
        <v>2</v>
      </c>
      <c r="V1063" s="350" t="str">
        <f>+VLOOKUP(A1063,bd_lista!$A$3:$E$590,5,FALSE)</f>
        <v>Gobiernos Autónomos Departamentales</v>
      </c>
      <c r="W1063" s="455"/>
      <c r="X1063" s="245">
        <f>+VLOOKUP(A1063,[2]Sheet1!$A$13:$D$744,4,FALSE)</f>
        <v>0</v>
      </c>
      <c r="Y1063" s="245" t="e">
        <f>+VLOOKUP(X1063,bd_lista!$A$3:$C$590,3,FALSE)</f>
        <v>#N/A</v>
      </c>
      <c r="Z1063" s="304"/>
      <c r="AA1063" s="305"/>
    </row>
    <row r="1064" spans="1:27" customFormat="1" ht="15" hidden="1" customHeight="1">
      <c r="A1064" s="32">
        <v>905</v>
      </c>
      <c r="B1064" s="452">
        <f>+A1064</f>
        <v>905</v>
      </c>
      <c r="C1064" s="250" t="str">
        <f>+VLOOKUP(A1064,bd_lista!$A$3:$C$590,3,FALSE)</f>
        <v>Gobierno Autónomo Departamental de Potosí</v>
      </c>
      <c r="D1064" s="456" t="str">
        <f>+C1064</f>
        <v>Gobierno Autónomo Departamental de Potosí</v>
      </c>
      <c r="E1064" s="245" t="s">
        <v>1311</v>
      </c>
      <c r="F1064" s="246">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6">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6">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46">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6">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6">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6">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6">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6">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6">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6">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6">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6">
        <f ca="1">+SUM(F1064:Q1064)</f>
        <v>0</v>
      </c>
      <c r="S1064" s="253"/>
      <c r="T1064" s="246">
        <f ca="1">+T1065</f>
        <v>11543.1</v>
      </c>
      <c r="U1064" s="245">
        <f>+IF(E1064="Débitos",1,2)</f>
        <v>1</v>
      </c>
      <c r="V1064" s="350" t="str">
        <f>+VLOOKUP(A1064,bd_lista!$A$3:$E$590,5,FALSE)</f>
        <v>Gobiernos Autónomos Departamentales</v>
      </c>
      <c r="W1064" s="454" t="str">
        <f>+V1064</f>
        <v>Gobiernos Autónomos Departamentales</v>
      </c>
      <c r="X1064" s="245">
        <f>+VLOOKUP(A1064,[2]Sheet1!$A$13:$D$744,4,FALSE)</f>
        <v>0</v>
      </c>
      <c r="Y1064" s="245" t="e">
        <f>+VLOOKUP(X1064,bd_lista!$A$3:$C$590,3,FALSE)</f>
        <v>#N/A</v>
      </c>
      <c r="Z1064" s="306">
        <f>+X1064</f>
        <v>0</v>
      </c>
      <c r="AA1064" s="307" t="e">
        <f>+Y1064</f>
        <v>#N/A</v>
      </c>
    </row>
    <row r="1065" spans="1:27" customFormat="1" ht="15" hidden="1" customHeight="1">
      <c r="A1065" s="32">
        <v>905</v>
      </c>
      <c r="B1065" s="453"/>
      <c r="C1065" s="250" t="str">
        <f>+VLOOKUP(A1065,bd_lista!$A$3:$C$590,3,FALSE)</f>
        <v>Gobierno Autónomo Departamental de Potosí</v>
      </c>
      <c r="D1065" s="457"/>
      <c r="E1065" s="247" t="s">
        <v>1312</v>
      </c>
      <c r="F1065" s="246">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3349.35</v>
      </c>
      <c r="G1065" s="246">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8193.75</v>
      </c>
      <c r="H1065" s="246">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6">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6">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46">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6">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246">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6">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6">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6">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6">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6">
        <f ca="1">+SUM(F1065:Q1065)</f>
        <v>11543.1</v>
      </c>
      <c r="S1065" s="253">
        <f ca="1">+R1064+R1065</f>
        <v>11543.1</v>
      </c>
      <c r="T1065" s="246">
        <f ca="1">+S1065</f>
        <v>11543.1</v>
      </c>
      <c r="U1065" s="245">
        <f>+IF(E1065="Débitos",1,2)</f>
        <v>2</v>
      </c>
      <c r="V1065" s="350" t="str">
        <f>+VLOOKUP(A1065,bd_lista!$A$3:$E$590,5,FALSE)</f>
        <v>Gobiernos Autónomos Departamentales</v>
      </c>
      <c r="W1065" s="455"/>
      <c r="X1065" s="245">
        <f>+VLOOKUP(A1065,[2]Sheet1!$A$13:$D$744,4,FALSE)</f>
        <v>0</v>
      </c>
      <c r="Y1065" s="245" t="e">
        <f>+VLOOKUP(X1065,bd_lista!$A$3:$C$590,3,FALSE)</f>
        <v>#N/A</v>
      </c>
      <c r="Z1065" s="304"/>
      <c r="AA1065" s="305"/>
    </row>
    <row r="1066" spans="1:27" customFormat="1" ht="15" hidden="1" customHeight="1">
      <c r="A1066" s="32">
        <v>909</v>
      </c>
      <c r="B1066" s="452">
        <f>+A1066</f>
        <v>909</v>
      </c>
      <c r="C1066" s="250" t="str">
        <f>+VLOOKUP(A1066,bd_lista!$A$3:$C$590,3,FALSE)</f>
        <v>Gobierno Autónomo Departamental de Pando</v>
      </c>
      <c r="D1066" s="456" t="str">
        <f>+C1066</f>
        <v>Gobierno Autónomo Departamental de Pando</v>
      </c>
      <c r="E1066" s="245" t="s">
        <v>1311</v>
      </c>
      <c r="F1066" s="246">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6">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6">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6">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6">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6">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6">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6">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6">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6">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6">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6">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6">
        <f ca="1">+SUM(F1066:Q1066)</f>
        <v>0</v>
      </c>
      <c r="S1066" s="253"/>
      <c r="T1066" s="246">
        <f ca="1">+T1067</f>
        <v>0</v>
      </c>
      <c r="U1066" s="245">
        <f>+IF(E1066="Débitos",1,2)</f>
        <v>1</v>
      </c>
      <c r="V1066" s="350" t="str">
        <f>+VLOOKUP(A1066,bd_lista!$A$3:$E$590,5,FALSE)</f>
        <v>Gobiernos Autónomos Departamentales</v>
      </c>
      <c r="W1066" s="454" t="str">
        <f>+V1066</f>
        <v>Gobiernos Autónomos Departamentales</v>
      </c>
      <c r="X1066" s="245">
        <f>+VLOOKUP(A1066,[2]Sheet1!$A$13:$D$744,4,FALSE)</f>
        <v>0</v>
      </c>
      <c r="Y1066" s="245" t="e">
        <f>+VLOOKUP(X1066,bd_lista!$A$3:$C$590,3,FALSE)</f>
        <v>#N/A</v>
      </c>
      <c r="Z1066" s="306">
        <f>+X1066</f>
        <v>0</v>
      </c>
      <c r="AA1066" s="307" t="e">
        <f>+Y1066</f>
        <v>#N/A</v>
      </c>
    </row>
    <row r="1067" spans="1:27" customFormat="1" ht="15" hidden="1" customHeight="1">
      <c r="A1067" s="32">
        <v>909</v>
      </c>
      <c r="B1067" s="453"/>
      <c r="C1067" s="250" t="str">
        <f>+VLOOKUP(A1067,bd_lista!$A$3:$C$590,3,FALSE)</f>
        <v>Gobierno Autónomo Departamental de Pando</v>
      </c>
      <c r="D1067" s="457"/>
      <c r="E1067" s="247" t="s">
        <v>1312</v>
      </c>
      <c r="F1067" s="246">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6">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6">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6">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6">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6">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6">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6">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6">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6">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6">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6">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6">
        <f ca="1">+SUM(F1067:Q1067)</f>
        <v>0</v>
      </c>
      <c r="S1067" s="253">
        <f ca="1">+R1066+R1067</f>
        <v>0</v>
      </c>
      <c r="T1067" s="246">
        <f ca="1">+S1067</f>
        <v>0</v>
      </c>
      <c r="U1067" s="245">
        <f>+IF(E1067="Débitos",1,2)</f>
        <v>2</v>
      </c>
      <c r="V1067" s="350" t="str">
        <f>+VLOOKUP(A1067,bd_lista!$A$3:$E$590,5,FALSE)</f>
        <v>Gobiernos Autónomos Departamentales</v>
      </c>
      <c r="W1067" s="455"/>
      <c r="X1067" s="245">
        <f>+VLOOKUP(A1067,[2]Sheet1!$A$13:$D$744,4,FALSE)</f>
        <v>0</v>
      </c>
      <c r="Y1067" s="245" t="e">
        <f>+VLOOKUP(X1067,bd_lista!$A$3:$C$590,3,FALSE)</f>
        <v>#N/A</v>
      </c>
      <c r="Z1067" s="304"/>
      <c r="AA1067" s="305"/>
    </row>
    <row r="1068" spans="1:27" customFormat="1" ht="15" hidden="1" customHeight="1">
      <c r="A1068" s="32">
        <v>901</v>
      </c>
      <c r="B1068" s="452">
        <f>+A1068</f>
        <v>901</v>
      </c>
      <c r="C1068" s="250" t="str">
        <f>+VLOOKUP(A1068,bd_lista!$A$3:$C$590,3,FALSE)</f>
        <v>Gobierno Autónomo Departamental de Chuquisaca</v>
      </c>
      <c r="D1068" s="456" t="str">
        <f>+C1068</f>
        <v>Gobierno Autónomo Departamental de Chuquisaca</v>
      </c>
      <c r="E1068" s="245" t="s">
        <v>1311</v>
      </c>
      <c r="F1068" s="246">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6">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6">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6">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6">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6">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6">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6">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6">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6">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6">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6">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6">
        <f ca="1">+SUM(F1068:Q1068)</f>
        <v>0</v>
      </c>
      <c r="S1068" s="253"/>
      <c r="T1068" s="246">
        <f ca="1">+T1069</f>
        <v>0</v>
      </c>
      <c r="U1068" s="245">
        <f>+IF(E1068="Débitos",1,2)</f>
        <v>1</v>
      </c>
      <c r="V1068" s="350" t="str">
        <f>+VLOOKUP(A1068,bd_lista!$A$3:$E$590,5,FALSE)</f>
        <v>Gobiernos Autónomos Departamentales</v>
      </c>
      <c r="W1068" s="454" t="str">
        <f>+V1068</f>
        <v>Gobiernos Autónomos Departamentales</v>
      </c>
      <c r="X1068" s="245">
        <f>+VLOOKUP(A1068,[2]Sheet1!$A$13:$D$744,4,FALSE)</f>
        <v>0</v>
      </c>
      <c r="Y1068" s="245" t="e">
        <f>+VLOOKUP(X1068,bd_lista!$A$3:$C$590,3,FALSE)</f>
        <v>#N/A</v>
      </c>
      <c r="Z1068" s="306">
        <f>+X1068</f>
        <v>0</v>
      </c>
      <c r="AA1068" s="307" t="e">
        <f>+Y1068</f>
        <v>#N/A</v>
      </c>
    </row>
    <row r="1069" spans="1:27" customFormat="1" ht="15" hidden="1" customHeight="1">
      <c r="A1069" s="32">
        <v>901</v>
      </c>
      <c r="B1069" s="453"/>
      <c r="C1069" s="250" t="str">
        <f>+VLOOKUP(A1069,bd_lista!$A$3:$C$590,3,FALSE)</f>
        <v>Gobierno Autónomo Departamental de Chuquisaca</v>
      </c>
      <c r="D1069" s="457"/>
      <c r="E1069" s="247" t="s">
        <v>1312</v>
      </c>
      <c r="F1069" s="246">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6">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6">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6">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6">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6">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6">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6">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6">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6">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6">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6">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6">
        <f ca="1">+SUM(F1069:Q1069)</f>
        <v>0</v>
      </c>
      <c r="S1069" s="253">
        <f ca="1">+R1068+R1069</f>
        <v>0</v>
      </c>
      <c r="T1069" s="246">
        <f ca="1">+S1069</f>
        <v>0</v>
      </c>
      <c r="U1069" s="245">
        <f>+IF(E1069="Débitos",1,2)</f>
        <v>2</v>
      </c>
      <c r="V1069" s="350" t="str">
        <f>+VLOOKUP(A1069,bd_lista!$A$3:$E$590,5,FALSE)</f>
        <v>Gobiernos Autónomos Departamentales</v>
      </c>
      <c r="W1069" s="455"/>
      <c r="X1069" s="245">
        <f>+VLOOKUP(A1069,[2]Sheet1!$A$13:$D$744,4,FALSE)</f>
        <v>0</v>
      </c>
      <c r="Y1069" s="245" t="e">
        <f>+VLOOKUP(X1069,bd_lista!$A$3:$C$590,3,FALSE)</f>
        <v>#N/A</v>
      </c>
      <c r="Z1069" s="304"/>
      <c r="AA1069" s="305"/>
    </row>
    <row r="1070" spans="1:27" customFormat="1" ht="15" hidden="1" customHeight="1">
      <c r="A1070" s="32">
        <v>908</v>
      </c>
      <c r="B1070" s="452">
        <f>+A1070</f>
        <v>908</v>
      </c>
      <c r="C1070" s="250" t="str">
        <f>+VLOOKUP(A1070,bd_lista!$A$3:$C$590,3,FALSE)</f>
        <v>Gobierno Autónomo Departamental del Beni</v>
      </c>
      <c r="D1070" s="456" t="str">
        <f>+C1070</f>
        <v>Gobierno Autónomo Departamental del Beni</v>
      </c>
      <c r="E1070" s="245" t="s">
        <v>1311</v>
      </c>
      <c r="F1070" s="246">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6">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6">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6">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6">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6">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6">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6">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6">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6">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6">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6">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6">
        <f ca="1">+SUM(F1070:Q1070)</f>
        <v>0</v>
      </c>
      <c r="S1070" s="253"/>
      <c r="T1070" s="246">
        <f ca="1">+T1071</f>
        <v>0</v>
      </c>
      <c r="U1070" s="245">
        <f>+IF(E1070="Débitos",1,2)</f>
        <v>1</v>
      </c>
      <c r="V1070" s="350" t="str">
        <f>+VLOOKUP(A1070,bd_lista!$A$3:$E$590,5,FALSE)</f>
        <v>Gobiernos Autónomos Departamentales</v>
      </c>
      <c r="W1070" s="454" t="str">
        <f>+V1070</f>
        <v>Gobiernos Autónomos Departamentales</v>
      </c>
      <c r="X1070" s="245">
        <f>+VLOOKUP(A1070,[2]Sheet1!$A$13:$D$744,4,FALSE)</f>
        <v>0</v>
      </c>
      <c r="Y1070" s="245" t="e">
        <f>+VLOOKUP(X1070,bd_lista!$A$3:$C$590,3,FALSE)</f>
        <v>#N/A</v>
      </c>
      <c r="Z1070" s="306">
        <f>+X1070</f>
        <v>0</v>
      </c>
      <c r="AA1070" s="307" t="e">
        <f>+Y1070</f>
        <v>#N/A</v>
      </c>
    </row>
    <row r="1071" spans="1:27" customFormat="1" ht="15" hidden="1" customHeight="1">
      <c r="A1071" s="32">
        <v>908</v>
      </c>
      <c r="B1071" s="453"/>
      <c r="C1071" s="250" t="str">
        <f>+VLOOKUP(A1071,bd_lista!$A$3:$C$590,3,FALSE)</f>
        <v>Gobierno Autónomo Departamental del Beni</v>
      </c>
      <c r="D1071" s="457"/>
      <c r="E1071" s="247" t="s">
        <v>1312</v>
      </c>
      <c r="F1071" s="246">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6">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6">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6">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6">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6">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6">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6">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6">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6">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6">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6">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6">
        <f ca="1">+SUM(F1071:Q1071)</f>
        <v>0</v>
      </c>
      <c r="S1071" s="253">
        <f ca="1">+R1070+R1071</f>
        <v>0</v>
      </c>
      <c r="T1071" s="246">
        <f ca="1">+S1071</f>
        <v>0</v>
      </c>
      <c r="U1071" s="245">
        <f>+IF(E1071="Débitos",1,2)</f>
        <v>2</v>
      </c>
      <c r="V1071" s="350" t="str">
        <f>+VLOOKUP(A1071,bd_lista!$A$3:$E$590,5,FALSE)</f>
        <v>Gobiernos Autónomos Departamentales</v>
      </c>
      <c r="W1071" s="455"/>
      <c r="X1071" s="245">
        <f>+VLOOKUP(A1071,[2]Sheet1!$A$13:$D$744,4,FALSE)</f>
        <v>0</v>
      </c>
      <c r="Y1071" s="245" t="e">
        <f>+VLOOKUP(X1071,bd_lista!$A$3:$C$590,3,FALSE)</f>
        <v>#N/A</v>
      </c>
      <c r="Z1071" s="304"/>
      <c r="AA1071" s="305"/>
    </row>
    <row r="1072" spans="1:27" customFormat="1" ht="15" hidden="1" customHeight="1">
      <c r="A1072" s="32">
        <v>907</v>
      </c>
      <c r="B1072" s="452">
        <f>+A1072</f>
        <v>907</v>
      </c>
      <c r="C1072" s="250" t="str">
        <f>+VLOOKUP(A1072,bd_lista!$A$3:$C$590,3,FALSE)</f>
        <v>Gobierno Autónomo Departamental de Santa Cruz</v>
      </c>
      <c r="D1072" s="456" t="str">
        <f>+C1072</f>
        <v>Gobierno Autónomo Departamental de Santa Cruz</v>
      </c>
      <c r="E1072" s="245" t="s">
        <v>1311</v>
      </c>
      <c r="F1072" s="246">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6">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6">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6">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6">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6">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6">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6">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6">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6">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6">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6">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6">
        <f ca="1">+SUM(F1072:Q1072)</f>
        <v>0</v>
      </c>
      <c r="S1072" s="253"/>
      <c r="T1072" s="246">
        <f ca="1">+T1073</f>
        <v>0</v>
      </c>
      <c r="U1072" s="245">
        <f>+IF(E1072="Débitos",1,2)</f>
        <v>1</v>
      </c>
      <c r="V1072" s="350" t="str">
        <f>+VLOOKUP(A1072,bd_lista!$A$3:$E$590,5,FALSE)</f>
        <v>Gobiernos Autónomos Departamentales</v>
      </c>
      <c r="W1072" s="454" t="str">
        <f>+V1072</f>
        <v>Gobiernos Autónomos Departamentales</v>
      </c>
      <c r="X1072" s="245">
        <f>+VLOOKUP(A1072,[2]Sheet1!$A$13:$D$744,4,FALSE)</f>
        <v>0</v>
      </c>
      <c r="Y1072" s="245" t="e">
        <f>+VLOOKUP(X1072,bd_lista!$A$3:$C$590,3,FALSE)</f>
        <v>#N/A</v>
      </c>
      <c r="Z1072" s="306">
        <f>+X1072</f>
        <v>0</v>
      </c>
      <c r="AA1072" s="307" t="e">
        <f>+Y1072</f>
        <v>#N/A</v>
      </c>
    </row>
    <row r="1073" spans="1:27" customFormat="1" ht="15" hidden="1" customHeight="1">
      <c r="A1073" s="32">
        <v>907</v>
      </c>
      <c r="B1073" s="453"/>
      <c r="C1073" s="250" t="str">
        <f>+VLOOKUP(A1073,bd_lista!$A$3:$C$590,3,FALSE)</f>
        <v>Gobierno Autónomo Departamental de Santa Cruz</v>
      </c>
      <c r="D1073" s="457"/>
      <c r="E1073" s="247" t="s">
        <v>1312</v>
      </c>
      <c r="F1073" s="246">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6">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6">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6">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6">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6">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6">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6">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6">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6">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6">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6">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6">
        <f ca="1">+SUM(F1073:Q1073)</f>
        <v>0</v>
      </c>
      <c r="S1073" s="253">
        <f ca="1">+R1072+R1073</f>
        <v>0</v>
      </c>
      <c r="T1073" s="246">
        <f ca="1">+S1073</f>
        <v>0</v>
      </c>
      <c r="U1073" s="245">
        <f>+IF(E1073="Débitos",1,2)</f>
        <v>2</v>
      </c>
      <c r="V1073" s="350" t="str">
        <f>+VLOOKUP(A1073,bd_lista!$A$3:$E$590,5,FALSE)</f>
        <v>Gobiernos Autónomos Departamentales</v>
      </c>
      <c r="W1073" s="455"/>
      <c r="X1073" s="245">
        <f>+VLOOKUP(A1073,[2]Sheet1!$A$13:$D$744,4,FALSE)</f>
        <v>0</v>
      </c>
      <c r="Y1073" s="245" t="e">
        <f>+VLOOKUP(X1073,bd_lista!$A$3:$C$590,3,FALSE)</f>
        <v>#N/A</v>
      </c>
      <c r="Z1073" s="304"/>
      <c r="AA1073" s="305"/>
    </row>
    <row r="1074" spans="1:27" customFormat="1" ht="15" hidden="1" customHeight="1">
      <c r="A1074" s="32">
        <v>906</v>
      </c>
      <c r="B1074" s="452">
        <f>+A1074</f>
        <v>906</v>
      </c>
      <c r="C1074" s="250" t="str">
        <f>+VLOOKUP(A1074,bd_lista!$A$3:$C$590,3,FALSE)</f>
        <v>Gobierno Autónomo Departamental de Tarija</v>
      </c>
      <c r="D1074" s="456" t="str">
        <f>+C1074</f>
        <v>Gobierno Autónomo Departamental de Tarija</v>
      </c>
      <c r="E1074" s="245" t="s">
        <v>1311</v>
      </c>
      <c r="F1074" s="246">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6">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6">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6">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6">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6">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6">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6">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6">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6">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6">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6">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6">
        <f ca="1">+SUM(F1074:Q1074)</f>
        <v>0</v>
      </c>
      <c r="S1074" s="253"/>
      <c r="T1074" s="246">
        <f ca="1">+T1075</f>
        <v>0</v>
      </c>
      <c r="U1074" s="245">
        <f>+IF(E1074="Débitos",1,2)</f>
        <v>1</v>
      </c>
      <c r="V1074" s="350" t="str">
        <f>+VLOOKUP(A1074,bd_lista!$A$3:$E$590,5,FALSE)</f>
        <v>Gobiernos Autónomos Departamentales</v>
      </c>
      <c r="W1074" s="454" t="str">
        <f>+V1074</f>
        <v>Gobiernos Autónomos Departamentales</v>
      </c>
      <c r="X1074" s="245">
        <f>+VLOOKUP(A1074,[2]Sheet1!$A$13:$D$744,4,FALSE)</f>
        <v>0</v>
      </c>
      <c r="Y1074" s="245" t="e">
        <f>+VLOOKUP(X1074,bd_lista!$A$3:$C$590,3,FALSE)</f>
        <v>#N/A</v>
      </c>
      <c r="Z1074" s="306">
        <f>+X1074</f>
        <v>0</v>
      </c>
      <c r="AA1074" s="307" t="e">
        <f>+Y1074</f>
        <v>#N/A</v>
      </c>
    </row>
    <row r="1075" spans="1:27" customFormat="1" ht="15" hidden="1" customHeight="1">
      <c r="A1075" s="32">
        <v>906</v>
      </c>
      <c r="B1075" s="453"/>
      <c r="C1075" s="250" t="str">
        <f>+VLOOKUP(A1075,bd_lista!$A$3:$C$590,3,FALSE)</f>
        <v>Gobierno Autónomo Departamental de Tarija</v>
      </c>
      <c r="D1075" s="457"/>
      <c r="E1075" s="247" t="s">
        <v>1312</v>
      </c>
      <c r="F1075" s="246">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6">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6">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6">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6">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6">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6">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6">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6">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6">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6">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6">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6">
        <f ca="1">+SUM(F1075:Q1075)</f>
        <v>0</v>
      </c>
      <c r="S1075" s="253">
        <f ca="1">+R1074+R1075</f>
        <v>0</v>
      </c>
      <c r="T1075" s="246">
        <f ca="1">+S1075</f>
        <v>0</v>
      </c>
      <c r="U1075" s="245">
        <f>+IF(E1075="Débitos",1,2)</f>
        <v>2</v>
      </c>
      <c r="V1075" s="350" t="str">
        <f>+VLOOKUP(A1075,bd_lista!$A$3:$E$590,5,FALSE)</f>
        <v>Gobiernos Autónomos Departamentales</v>
      </c>
      <c r="W1075" s="455"/>
      <c r="X1075" s="245">
        <f>+VLOOKUP(A1075,[2]Sheet1!$A$13:$D$744,4,FALSE)</f>
        <v>0</v>
      </c>
      <c r="Y1075" s="245" t="e">
        <f>+VLOOKUP(X1075,bd_lista!$A$3:$C$590,3,FALSE)</f>
        <v>#N/A</v>
      </c>
      <c r="Z1075" s="304"/>
      <c r="AA1075" s="305"/>
    </row>
    <row r="1076" spans="1:27" customFormat="1" ht="15" hidden="1" customHeight="1">
      <c r="A1076" s="32">
        <v>129</v>
      </c>
      <c r="B1076" s="452">
        <f>+A1076</f>
        <v>129</v>
      </c>
      <c r="C1076" s="250" t="str">
        <f>+VLOOKUP(A1076,bd_lista!$A$3:$C$590,3,FALSE)</f>
        <v>Escuela de Gestión Pública Plurinacional</v>
      </c>
      <c r="D1076" s="456" t="str">
        <f>+C1076</f>
        <v>Escuela de Gestión Pública Plurinacional</v>
      </c>
      <c r="E1076" s="250" t="s">
        <v>1311</v>
      </c>
      <c r="F1076" s="246">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6">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6">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6">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6">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6">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6">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6">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6">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6">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6">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6">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6">
        <f ca="1">+SUM(F1076:Q1076)</f>
        <v>0</v>
      </c>
      <c r="S1076" s="246"/>
      <c r="T1076" s="246">
        <f ca="1">+T1077</f>
        <v>0</v>
      </c>
      <c r="U1076" s="245">
        <f>+IF(E1076="Débitos",1,2)</f>
        <v>1</v>
      </c>
      <c r="V1076" s="350" t="str">
        <f>+VLOOKUP(A1076,bd_lista!$A$3:$E$590,5,FALSE)</f>
        <v>Instituciones Descentralizadas</v>
      </c>
      <c r="W1076" s="454" t="str">
        <f>+V1076</f>
        <v>Instituciones Descentralizadas</v>
      </c>
      <c r="X1076" s="245">
        <f>+VLOOKUP(A1076,[2]Sheet1!$A$13:$D$744,4,FALSE)</f>
        <v>16</v>
      </c>
      <c r="Y1076" s="245" t="str">
        <f>+VLOOKUP(X1076,bd_lista!$A$3:$C$590,3,FALSE)</f>
        <v>Ministerio de Educación</v>
      </c>
      <c r="Z1076" s="306">
        <f>+X1076</f>
        <v>16</v>
      </c>
      <c r="AA1076" s="336" t="str">
        <f>+Y1076</f>
        <v>Ministerio de Educación</v>
      </c>
    </row>
    <row r="1077" spans="1:27" customFormat="1" ht="15" hidden="1" customHeight="1">
      <c r="A1077" s="32">
        <v>129</v>
      </c>
      <c r="B1077" s="453"/>
      <c r="C1077" s="250" t="str">
        <f>+VLOOKUP(A1077,bd_lista!$A$3:$C$590,3,FALSE)</f>
        <v>Escuela de Gestión Pública Plurinacional</v>
      </c>
      <c r="D1077" s="457"/>
      <c r="E1077" s="350" t="s">
        <v>1312</v>
      </c>
      <c r="F1077" s="248">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8">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8">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8">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8">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48">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48">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8">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8">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8">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8">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8">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8">
        <f ca="1">+SUM(F1077:Q1077)</f>
        <v>0</v>
      </c>
      <c r="S1077" s="248">
        <f ca="1">+R1076+R1077</f>
        <v>0</v>
      </c>
      <c r="T1077" s="246">
        <f ca="1">+S1077</f>
        <v>0</v>
      </c>
      <c r="U1077" s="245">
        <f>+IF(E1077="Débitos",1,2)</f>
        <v>2</v>
      </c>
      <c r="V1077" s="350" t="str">
        <f>+VLOOKUP(A1077,bd_lista!$A$3:$E$590,5,FALSE)</f>
        <v>Instituciones Descentralizadas</v>
      </c>
      <c r="W1077" s="455"/>
      <c r="X1077" s="245">
        <f>+VLOOKUP(A1077,[2]Sheet1!$A$13:$D$744,4,FALSE)</f>
        <v>16</v>
      </c>
      <c r="Y1077" s="245" t="str">
        <f>+VLOOKUP(X1077,bd_lista!$A$3:$C$590,3,FALSE)</f>
        <v>Ministerio de Educación</v>
      </c>
      <c r="Z1077" s="304"/>
      <c r="AA1077" s="338"/>
    </row>
    <row r="1078" spans="1:27" customFormat="1" ht="15" hidden="1" customHeight="1">
      <c r="A1078" s="32">
        <v>345</v>
      </c>
      <c r="B1078" s="452">
        <f>+A1078</f>
        <v>345</v>
      </c>
      <c r="C1078" s="250" t="str">
        <f>+VLOOKUP(A1078,bd_lista!$A$3:$C$590,3,FALSE)</f>
        <v>Mutual de Servicios al Policía</v>
      </c>
      <c r="D1078" s="456" t="str">
        <f>+C1078</f>
        <v>Mutual de Servicios al Policía</v>
      </c>
      <c r="E1078" s="250" t="s">
        <v>1311</v>
      </c>
      <c r="F1078" s="246">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6">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6">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6">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6">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6">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6">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6">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6">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6">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6">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6">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6">
        <f ca="1">+SUM(F1078:Q1078)</f>
        <v>0</v>
      </c>
      <c r="S1078" s="246"/>
      <c r="T1078" s="246">
        <f ca="1">+T1079</f>
        <v>0</v>
      </c>
      <c r="U1078" s="245">
        <f>+IF(E1078="Débitos",1,2)</f>
        <v>1</v>
      </c>
      <c r="V1078" s="350" t="str">
        <f>+VLOOKUP(A1078,bd_lista!$A$3:$E$590,5,FALSE)</f>
        <v>Instituciones Descentralizadas</v>
      </c>
      <c r="W1078" s="454" t="str">
        <f>+V1078</f>
        <v>Instituciones Descentralizadas</v>
      </c>
      <c r="X1078" s="245">
        <f>+VLOOKUP(A1078,[2]Sheet1!$A$13:$D$744,4,FALSE)</f>
        <v>15</v>
      </c>
      <c r="Y1078" s="245" t="str">
        <f>+VLOOKUP(X1078,bd_lista!$A$3:$C$590,3,FALSE)</f>
        <v>Ministerio de Gobierno</v>
      </c>
      <c r="Z1078" s="306">
        <f>+X1078</f>
        <v>15</v>
      </c>
      <c r="AA1078" s="336" t="str">
        <f>+Y1078</f>
        <v>Ministerio de Gobierno</v>
      </c>
    </row>
    <row r="1079" spans="1:27" customFormat="1" ht="15" hidden="1" customHeight="1">
      <c r="A1079" s="32">
        <v>345</v>
      </c>
      <c r="B1079" s="453"/>
      <c r="C1079" s="250" t="str">
        <f>+VLOOKUP(A1079,bd_lista!$A$3:$C$590,3,FALSE)</f>
        <v>Mutual de Servicios al Policía</v>
      </c>
      <c r="D1079" s="457"/>
      <c r="E1079" s="350" t="s">
        <v>1312</v>
      </c>
      <c r="F1079" s="246">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6">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6">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6">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246">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46">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6">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6">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6">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6">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6">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6">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6">
        <f ca="1">+SUM(F1079:Q1079)</f>
        <v>0</v>
      </c>
      <c r="S1079" s="246">
        <f ca="1">+R1078+R1079</f>
        <v>0</v>
      </c>
      <c r="T1079" s="246">
        <f ca="1">+S1079</f>
        <v>0</v>
      </c>
      <c r="U1079" s="245">
        <f>+IF(E1079="Débitos",1,2)</f>
        <v>2</v>
      </c>
      <c r="V1079" s="350" t="str">
        <f>+VLOOKUP(A1079,bd_lista!$A$3:$E$590,5,FALSE)</f>
        <v>Instituciones Descentralizadas</v>
      </c>
      <c r="W1079" s="455"/>
      <c r="X1079" s="245">
        <f>+VLOOKUP(A1079,[2]Sheet1!$A$13:$D$744,4,FALSE)</f>
        <v>15</v>
      </c>
      <c r="Y1079" s="245" t="str">
        <f>+VLOOKUP(X1079,bd_lista!$A$3:$C$590,3,FALSE)</f>
        <v>Ministerio de Gobierno</v>
      </c>
      <c r="Z1079" s="304"/>
      <c r="AA1079" s="338"/>
    </row>
    <row r="1080" spans="1:27" customFormat="1" ht="15" customHeight="1">
      <c r="A1080" s="32">
        <v>156</v>
      </c>
      <c r="B1080" s="452">
        <f>+A1080</f>
        <v>156</v>
      </c>
      <c r="C1080" s="250" t="str">
        <f>+VLOOKUP(A1080,bd_lista!$A$3:$C$590,3,FALSE)</f>
        <v>Servicio Plurinacional de Asistencia a la Víctima</v>
      </c>
      <c r="D1080" s="456" t="str">
        <f>+C1080</f>
        <v>Servicio Plurinacional de Asistencia a la Víctima</v>
      </c>
      <c r="E1080" s="250" t="s">
        <v>1311</v>
      </c>
      <c r="F1080" s="246">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6">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6">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6">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6">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6">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6">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6">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6">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6">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6">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6">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6">
        <f ca="1">+SUM(F1080:Q1080)</f>
        <v>0</v>
      </c>
      <c r="S1080" s="246"/>
      <c r="T1080" s="246">
        <f ca="1">+T1081</f>
        <v>18.5</v>
      </c>
      <c r="U1080" s="245">
        <f>+IF(E1080="Débitos",1,2)</f>
        <v>1</v>
      </c>
      <c r="V1080" s="350" t="str">
        <f>+VLOOKUP(A1080,bd_lista!$A$3:$E$590,5,FALSE)</f>
        <v>Instituciones Descentralizadas</v>
      </c>
      <c r="W1080" s="454" t="str">
        <f>+V1080</f>
        <v>Instituciones Descentralizadas</v>
      </c>
      <c r="X1080" s="245">
        <f>+VLOOKUP(A1080,[2]Sheet1!$A$13:$D$744,4,FALSE)</f>
        <v>30</v>
      </c>
      <c r="Y1080" s="245" t="str">
        <f>+VLOOKUP(X1080,bd_lista!$A$3:$C$590,3,FALSE)</f>
        <v>Ministerio de Justicia y Transparencia Institucional</v>
      </c>
      <c r="Z1080" s="306">
        <f>+X1080</f>
        <v>30</v>
      </c>
      <c r="AA1080" s="307" t="str">
        <f>+Y1080</f>
        <v>Ministerio de Justicia y Transparencia Institucional</v>
      </c>
    </row>
    <row r="1081" spans="1:27" customFormat="1" ht="15" customHeight="1">
      <c r="A1081" s="32">
        <v>156</v>
      </c>
      <c r="B1081" s="453"/>
      <c r="C1081" s="497" t="str">
        <f>+VLOOKUP(A1081,bd_lista!$A$3:$C$590,3,FALSE)</f>
        <v>Servicio Plurinacional de Asistencia a la Víctima</v>
      </c>
      <c r="D1081" s="457"/>
      <c r="E1081" s="350" t="s">
        <v>1312</v>
      </c>
      <c r="F1081" s="248">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8">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18.5</v>
      </c>
      <c r="H1081" s="248">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8">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8">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8">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8">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48">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8">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8">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8">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8">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8">
        <f ca="1">+SUM(F1081:Q1081)</f>
        <v>18.5</v>
      </c>
      <c r="S1081" s="248">
        <f ca="1">+R1080+R1081</f>
        <v>18.5</v>
      </c>
      <c r="T1081" s="248">
        <f ca="1">+S1081</f>
        <v>18.5</v>
      </c>
      <c r="U1081" s="247">
        <f>+IF(E1081="Débitos",1,2)</f>
        <v>2</v>
      </c>
      <c r="V1081" s="350" t="str">
        <f>+VLOOKUP(A1081,bd_lista!$A$3:$E$590,5,FALSE)</f>
        <v>Instituciones Descentralizadas</v>
      </c>
      <c r="W1081" s="455"/>
      <c r="X1081" s="245">
        <f>+VLOOKUP(A1081,[2]Sheet1!$A$13:$D$744,4,FALSE)</f>
        <v>30</v>
      </c>
      <c r="Y1081" s="245" t="str">
        <f>+VLOOKUP(X1081,bd_lista!$A$3:$C$590,3,FALSE)</f>
        <v>Ministerio de Justicia y Transparencia Institucional</v>
      </c>
      <c r="Z1081" s="304"/>
      <c r="AA1081" s="305"/>
    </row>
    <row r="1082" spans="1:27" customFormat="1" ht="15" hidden="1" customHeight="1">
      <c r="A1082" s="32">
        <v>348</v>
      </c>
      <c r="B1082" s="452">
        <f>+A1082</f>
        <v>348</v>
      </c>
      <c r="C1082" s="250" t="str">
        <f>+VLOOKUP(A1082,bd_lista!$A$3:$C$590,3,FALSE)</f>
        <v>Autoridad Plurinacional de la Madre Tierra</v>
      </c>
      <c r="D1082" s="456" t="str">
        <f>+C1082</f>
        <v>Autoridad Plurinacional de la Madre Tierra</v>
      </c>
      <c r="E1082" s="250" t="s">
        <v>1311</v>
      </c>
      <c r="F1082" s="246">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6">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6">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6">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6">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6">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6">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6">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6">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6">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6">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6">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6">
        <f ca="1">+SUM(F1082:Q1082)</f>
        <v>0</v>
      </c>
      <c r="S1082" s="246"/>
      <c r="T1082" s="246">
        <f ca="1">+T1083</f>
        <v>0</v>
      </c>
      <c r="U1082" s="245">
        <f>+IF(E1082="Débitos",1,2)</f>
        <v>1</v>
      </c>
      <c r="V1082" s="350" t="str">
        <f>+VLOOKUP(A1082,bd_lista!$A$3:$E$590,5,FALSE)</f>
        <v>Instituciones Descentralizadas</v>
      </c>
      <c r="W1082" s="454" t="str">
        <f>+V1082</f>
        <v>Instituciones Descentralizadas</v>
      </c>
      <c r="X1082" s="245">
        <f>+VLOOKUP(A1082,[2]Sheet1!$A$13:$D$744,4,FALSE)</f>
        <v>86</v>
      </c>
      <c r="Y1082" s="245" t="str">
        <f>+VLOOKUP(X1082,bd_lista!$A$3:$C$590,3,FALSE)</f>
        <v>Ministerio de Medio Ambiente y Agua</v>
      </c>
      <c r="Z1082" s="306">
        <f>+X1082</f>
        <v>86</v>
      </c>
      <c r="AA1082" s="336" t="str">
        <f>+Y1082</f>
        <v>Ministerio de Medio Ambiente y Agua</v>
      </c>
    </row>
    <row r="1083" spans="1:27" customFormat="1" ht="15" hidden="1" customHeight="1">
      <c r="A1083" s="32">
        <v>348</v>
      </c>
      <c r="B1083" s="453"/>
      <c r="C1083" s="250" t="str">
        <f>+VLOOKUP(A1083,bd_lista!$A$3:$C$590,3,FALSE)</f>
        <v>Autoridad Plurinacional de la Madre Tierra</v>
      </c>
      <c r="D1083" s="457"/>
      <c r="E1083" s="350" t="s">
        <v>1312</v>
      </c>
      <c r="F1083" s="248">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8">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8">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8">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8">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8">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8">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48">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8">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8">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8">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8">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6">
        <f ca="1">+SUM(F1083:Q1083)</f>
        <v>0</v>
      </c>
      <c r="S1083" s="246">
        <f ca="1">+R1082+R1083</f>
        <v>0</v>
      </c>
      <c r="T1083" s="246">
        <f ca="1">+S1083</f>
        <v>0</v>
      </c>
      <c r="U1083" s="245">
        <f>+IF(E1083="Débitos",1,2)</f>
        <v>2</v>
      </c>
      <c r="V1083" s="350" t="str">
        <f>+VLOOKUP(A1083,bd_lista!$A$3:$E$590,5,FALSE)</f>
        <v>Instituciones Descentralizadas</v>
      </c>
      <c r="W1083" s="455"/>
      <c r="X1083" s="245">
        <f>+VLOOKUP(A1083,[2]Sheet1!$A$13:$D$744,4,FALSE)</f>
        <v>86</v>
      </c>
      <c r="Y1083" s="245" t="str">
        <f>+VLOOKUP(X1083,bd_lista!$A$3:$C$590,3,FALSE)</f>
        <v>Ministerio de Medio Ambiente y Agua</v>
      </c>
      <c r="Z1083" s="304"/>
      <c r="AA1083" s="338"/>
    </row>
    <row r="1084" spans="1:27" customFormat="1" ht="15" hidden="1" customHeight="1">
      <c r="A1084" s="32">
        <v>862</v>
      </c>
      <c r="B1084" s="452">
        <f>+A1084</f>
        <v>862</v>
      </c>
      <c r="C1084" s="250" t="str">
        <f>+VLOOKUP(A1084,bd_lista!$A$3:$C$590,3,FALSE)</f>
        <v>Fondo Nacional de Desarrollo Regional</v>
      </c>
      <c r="D1084" s="456" t="str">
        <f>+C1084</f>
        <v>Fondo Nacional de Desarrollo Regional</v>
      </c>
      <c r="E1084" s="245" t="s">
        <v>1311</v>
      </c>
      <c r="F1084" s="274">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349313.09</v>
      </c>
      <c r="G1084" s="274">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403334.37</v>
      </c>
      <c r="H1084" s="274">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74">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74">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74">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74">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74">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74">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74">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6">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6">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74">
        <f ca="1">+SUM(F1084:Q1084)</f>
        <v>752647.46</v>
      </c>
      <c r="S1084" s="344"/>
      <c r="T1084" s="246">
        <f ca="1">+T1085</f>
        <v>3330079.9099999997</v>
      </c>
      <c r="U1084" s="245">
        <f>+IF(E1084="Débitos",1,2)</f>
        <v>1</v>
      </c>
      <c r="V1084" s="350" t="str">
        <f>+VLOOKUP(A1084,bd_lista!$A$3:$E$590,5,FALSE)</f>
        <v>Instituciones Financieras no Bancarias</v>
      </c>
      <c r="W1084" s="454" t="str">
        <f>+V1084</f>
        <v>Instituciones Financieras no Bancarias</v>
      </c>
      <c r="X1084" s="245">
        <v>66</v>
      </c>
      <c r="Y1084" s="245" t="str">
        <f>+VLOOKUP(X1084,bd_lista!$A$3:$C$590,3,FALSE)</f>
        <v>Ministerio de Planificación del Desarrollo</v>
      </c>
      <c r="Z1084" s="306">
        <f>+X1084</f>
        <v>66</v>
      </c>
      <c r="AA1084" s="336" t="str">
        <f>+Y1084</f>
        <v>Ministerio de Planificación del Desarrollo</v>
      </c>
    </row>
    <row r="1085" spans="1:27" customFormat="1" ht="15" hidden="1" customHeight="1">
      <c r="A1085" s="32">
        <v>862</v>
      </c>
      <c r="B1085" s="453"/>
      <c r="C1085" s="250" t="str">
        <f>+VLOOKUP(A1085,bd_lista!$A$3:$C$590,3,FALSE)</f>
        <v>Fondo Nacional de Desarrollo Regional</v>
      </c>
      <c r="D1085" s="457"/>
      <c r="E1085" s="247" t="s">
        <v>1312</v>
      </c>
      <c r="F1085" s="248">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48">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2577432.4499999997</v>
      </c>
      <c r="H1085" s="248">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48">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8">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48">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8">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8">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8">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8">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8">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8">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8">
        <f ca="1">+SUM(F1085:Q1085)</f>
        <v>2577432.4499999997</v>
      </c>
      <c r="S1085" s="248">
        <f ca="1">+R1084+R1085</f>
        <v>3330079.9099999997</v>
      </c>
      <c r="T1085" s="248">
        <f ca="1">+S1085</f>
        <v>3330079.9099999997</v>
      </c>
      <c r="U1085" s="247">
        <f>+IF(E1085="Débitos",1,2)</f>
        <v>2</v>
      </c>
      <c r="V1085" s="350" t="str">
        <f>+VLOOKUP(A1085,bd_lista!$A$3:$E$590,5,FALSE)</f>
        <v>Instituciones Financieras no Bancarias</v>
      </c>
      <c r="W1085" s="455"/>
      <c r="X1085" s="245">
        <v>66</v>
      </c>
      <c r="Y1085" s="245" t="str">
        <f>+VLOOKUP(X1085,bd_lista!$A$3:$C$590,3,FALSE)</f>
        <v>Ministerio de Planificación del Desarrollo</v>
      </c>
      <c r="Z1085" s="304"/>
      <c r="AA1085" s="338"/>
    </row>
    <row r="1086" spans="1:27" customFormat="1" ht="15" hidden="1" customHeight="1">
      <c r="A1086" s="32">
        <v>867</v>
      </c>
      <c r="B1086" s="452">
        <f>+A1086</f>
        <v>867</v>
      </c>
      <c r="C1086" s="250" t="str">
        <f>+VLOOKUP(A1086,bd_lista!$A$3:$C$590,3,FALSE)</f>
        <v>Fondo Rotatorio de Fomento Productivo Regional</v>
      </c>
      <c r="D1086" s="456" t="str">
        <f>+C1086</f>
        <v>Fondo Rotatorio de Fomento Productivo Regional</v>
      </c>
      <c r="E1086" s="245" t="s">
        <v>1311</v>
      </c>
      <c r="F1086" s="274">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74">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74">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74">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74">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74">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74">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74">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74">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74">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74">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74">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74">
        <f ca="1">+SUM(F1086:Q1086)</f>
        <v>0</v>
      </c>
      <c r="S1086" s="344"/>
      <c r="T1086" s="274">
        <f ca="1">+T1087</f>
        <v>0</v>
      </c>
      <c r="U1086" s="281">
        <f>+IF(E1086="Débitos",1,2)</f>
        <v>1</v>
      </c>
      <c r="V1086" s="350" t="str">
        <f>+VLOOKUP(A1086,bd_lista!$A$3:$E$590,5,FALSE)</f>
        <v>Instituciones Financieras no Bancarias Regionales</v>
      </c>
      <c r="W1086" s="454" t="str">
        <f>+V1086</f>
        <v>Instituciones Financieras no Bancarias Regionales</v>
      </c>
      <c r="X1086" s="245">
        <v>0</v>
      </c>
      <c r="Y1086" s="245" t="e">
        <f>+VLOOKUP(X1086,bd_lista!$A$3:$C$590,3,FALSE)</f>
        <v>#N/A</v>
      </c>
      <c r="Z1086" s="306">
        <f>+X1086</f>
        <v>0</v>
      </c>
      <c r="AA1086" s="336" t="e">
        <f>+Y1086</f>
        <v>#N/A</v>
      </c>
    </row>
    <row r="1087" spans="1:27" customFormat="1" ht="15" hidden="1" customHeight="1">
      <c r="A1087" s="32">
        <v>867</v>
      </c>
      <c r="B1087" s="453"/>
      <c r="C1087" s="250" t="str">
        <f>+VLOOKUP(A1087,bd_lista!$A$3:$C$590,3,FALSE)</f>
        <v>Fondo Rotatorio de Fomento Productivo Regional</v>
      </c>
      <c r="D1087" s="457"/>
      <c r="E1087" s="247" t="s">
        <v>1312</v>
      </c>
      <c r="F1087" s="248">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8">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8">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8">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8">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8">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8">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8">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8">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8">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8">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8">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8">
        <f ca="1">+SUM(F1087:Q1087)</f>
        <v>0</v>
      </c>
      <c r="S1087" s="268">
        <f ca="1">+R1086+R1087</f>
        <v>0</v>
      </c>
      <c r="T1087" s="248">
        <f ca="1">+S1087</f>
        <v>0</v>
      </c>
      <c r="U1087" s="247">
        <f>+IF(E1087="Débitos",1,2)</f>
        <v>2</v>
      </c>
      <c r="V1087" s="350" t="str">
        <f>+VLOOKUP(A1087,bd_lista!$A$3:$E$590,5,FALSE)</f>
        <v>Instituciones Financieras no Bancarias Regionales</v>
      </c>
      <c r="W1087" s="455"/>
      <c r="X1087" s="245">
        <v>0</v>
      </c>
      <c r="Y1087" s="245" t="e">
        <f>+VLOOKUP(X1087,bd_lista!$A$3:$C$590,3,FALSE)</f>
        <v>#N/A</v>
      </c>
      <c r="Z1087" s="304"/>
      <c r="AA1087" s="338"/>
    </row>
    <row r="1088" spans="1:27" customFormat="1" ht="15" hidden="1" customHeight="1">
      <c r="A1088" s="32">
        <v>865</v>
      </c>
      <c r="B1088" s="452">
        <f>+A1088</f>
        <v>865</v>
      </c>
      <c r="C1088" s="250" t="str">
        <f>+VLOOKUP(A1088,bd_lista!$A$3:$C$590,3,FALSE)</f>
        <v>Fondo de Desarrollo del Sist.Fin. y Apoyo al Sec.Productivo</v>
      </c>
      <c r="D1088" s="456" t="str">
        <f>+C1088</f>
        <v>Fondo de Desarrollo del Sist.Fin. y Apoyo al Sec.Productivo</v>
      </c>
      <c r="E1088" s="245" t="s">
        <v>1311</v>
      </c>
      <c r="F1088" s="246">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6">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6">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246">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6">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6">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246">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6">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6">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6">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6">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6">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6">
        <f ca="1">+SUM(F1088:Q1088)</f>
        <v>0</v>
      </c>
      <c r="S1088" s="390">
        <f ca="1">+R1088+R1089</f>
        <v>0</v>
      </c>
      <c r="T1088" s="246">
        <f ca="1">+T1089</f>
        <v>0</v>
      </c>
      <c r="U1088" s="245">
        <f>+IF(E1088="Débitos",1,2)</f>
        <v>1</v>
      </c>
      <c r="V1088" s="350" t="str">
        <f>+VLOOKUP(A1088,bd_lista!$A$3:$E$590,5,FALSE)</f>
        <v>Instituciones Financieras no Bancarias</v>
      </c>
      <c r="W1088" s="454" t="str">
        <f>+V1088</f>
        <v>Instituciones Financieras no Bancarias</v>
      </c>
      <c r="X1088" s="245">
        <v>0</v>
      </c>
      <c r="Y1088" s="245" t="e">
        <f>+VLOOKUP(X1088,bd_lista!$A$3:$C$590,3,FALSE)</f>
        <v>#N/A</v>
      </c>
      <c r="Z1088" s="306">
        <f>+X1088</f>
        <v>0</v>
      </c>
      <c r="AA1088" s="307" t="e">
        <f>+Y1088</f>
        <v>#N/A</v>
      </c>
    </row>
    <row r="1089" spans="1:27" customFormat="1" ht="15" hidden="1" customHeight="1">
      <c r="A1089" s="32">
        <v>865</v>
      </c>
      <c r="B1089" s="453"/>
      <c r="C1089" s="250" t="str">
        <f>+VLOOKUP(A1089,bd_lista!$A$3:$C$590,3,FALSE)</f>
        <v>Fondo de Desarrollo del Sist.Fin. y Apoyo al Sec.Productivo</v>
      </c>
      <c r="D1089" s="457"/>
      <c r="E1089" s="247" t="s">
        <v>1312</v>
      </c>
      <c r="F1089" s="248">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8">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8">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48">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8">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48">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8">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8">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8">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8">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8">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8">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8">
        <f ca="1">+SUM(F1089:Q1089)</f>
        <v>0</v>
      </c>
      <c r="S1089" s="392"/>
      <c r="T1089" s="248">
        <f ca="1">+S1088</f>
        <v>0</v>
      </c>
      <c r="U1089" s="247">
        <f>+IF(E1089="Débitos",1,2)</f>
        <v>2</v>
      </c>
      <c r="V1089" s="350" t="str">
        <f>+VLOOKUP(A1089,bd_lista!$A$3:$E$590,5,FALSE)</f>
        <v>Instituciones Financieras no Bancarias</v>
      </c>
      <c r="W1089" s="455"/>
      <c r="X1089" s="245">
        <v>0</v>
      </c>
      <c r="Y1089" s="245" t="e">
        <f>+VLOOKUP(X1089,bd_lista!$A$3:$C$590,3,FALSE)</f>
        <v>#N/A</v>
      </c>
      <c r="Z1089" s="304"/>
      <c r="AA1089" s="305"/>
    </row>
    <row r="1090" spans="1:27" customFormat="1" ht="15" customHeight="1">
      <c r="A1090" s="280" t="s">
        <v>542</v>
      </c>
      <c r="B1090" s="452" t="s">
        <v>542</v>
      </c>
      <c r="C1090" s="250" t="str">
        <f>+VLOOKUP(A1090,bd_lista!$A$3:$C$590,3,FALSE)</f>
        <v>Dirección General de Crédito Público</v>
      </c>
      <c r="D1090" s="456" t="str">
        <f>+C1090</f>
        <v>Dirección General de Crédito Público</v>
      </c>
      <c r="E1090" s="250" t="s">
        <v>1311</v>
      </c>
      <c r="F1090" s="246">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1157565704.8499999</v>
      </c>
      <c r="G1090" s="246">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353173019.14000005</v>
      </c>
      <c r="H1090" s="246">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246">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6">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246">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246">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6">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6">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6">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6">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6">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74">
        <f ca="1">+SUM(F1090:Q1090)</f>
        <v>1510738723.99</v>
      </c>
      <c r="S1090" s="274"/>
      <c r="T1090" s="246">
        <f ca="1">+T1091</f>
        <v>1671599131.9200001</v>
      </c>
      <c r="U1090" s="245">
        <f>+IF(E1090="Débitos",1,2)</f>
        <v>1</v>
      </c>
      <c r="V1090" s="350" t="str">
        <f>+VLOOKUP(A1090,bd_lista!$A$3:$E$590,5,FALSE)</f>
        <v>Órgano Ejecutivo</v>
      </c>
      <c r="W1090" s="454" t="str">
        <f>+V1090</f>
        <v>Órgano Ejecutivo</v>
      </c>
      <c r="X1090" s="245">
        <v>99</v>
      </c>
      <c r="Y1090" s="245" t="s">
        <v>1384</v>
      </c>
      <c r="Z1090" s="306">
        <f>+X1090</f>
        <v>99</v>
      </c>
      <c r="AA1090" s="336" t="str">
        <f>+Y1090</f>
        <v>Tesoro General de la Nación</v>
      </c>
    </row>
    <row r="1091" spans="1:27" customFormat="1" ht="15" customHeight="1">
      <c r="A1091" s="280" t="s">
        <v>542</v>
      </c>
      <c r="B1091" s="453"/>
      <c r="C1091" s="250" t="str">
        <f>+VLOOKUP(A1091,bd_lista!$A$3:$C$590,3,FALSE)</f>
        <v>Dirección General de Crédito Público</v>
      </c>
      <c r="D1091" s="457"/>
      <c r="E1091" s="350" t="s">
        <v>1312</v>
      </c>
      <c r="F1091" s="248">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34204588.590000004</v>
      </c>
      <c r="G1091" s="248">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126655819.34</v>
      </c>
      <c r="H1091" s="248">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248">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8">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8">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248">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248">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8">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8">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8">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8">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8">
        <f ca="1">+SUM(F1091:Q1091)</f>
        <v>160860407.93000001</v>
      </c>
      <c r="S1091" s="248">
        <f ca="1">+R1090+R1091</f>
        <v>1671599131.9200001</v>
      </c>
      <c r="T1091" s="248">
        <f ca="1">+S1091</f>
        <v>1671599131.9200001</v>
      </c>
      <c r="U1091" s="247">
        <f>+IF(E1091="Débitos",1,2)</f>
        <v>2</v>
      </c>
      <c r="V1091" s="350" t="str">
        <f>+VLOOKUP(A1091,bd_lista!$A$3:$E$590,5,FALSE)</f>
        <v>Órgano Ejecutivo</v>
      </c>
      <c r="W1091" s="455"/>
      <c r="X1091" s="245">
        <v>99</v>
      </c>
      <c r="Y1091" s="245" t="s">
        <v>1384</v>
      </c>
      <c r="Z1091" s="304"/>
      <c r="AA1091" s="338"/>
    </row>
    <row r="1092" spans="1:27" customFormat="1" ht="15" customHeight="1">
      <c r="A1092" s="280" t="s">
        <v>541</v>
      </c>
      <c r="B1092" s="452" t="s">
        <v>541</v>
      </c>
      <c r="C1092" s="250" t="str">
        <f>+VLOOKUP(A1092,bd_lista!$A$3:$C$590,3,FALSE)</f>
        <v>Dirección General de Programación y Operaciones del Tesoro</v>
      </c>
      <c r="D1092" s="456" t="str">
        <f>+C1092</f>
        <v>Dirección General de Programación y Operaciones del Tesoro</v>
      </c>
      <c r="E1092" s="250" t="s">
        <v>1311</v>
      </c>
      <c r="F1092" s="246">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563481882.61759996</v>
      </c>
      <c r="G1092" s="246">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882298.20460000006</v>
      </c>
      <c r="H1092" s="246">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6">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6">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46">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74">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6">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6">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6">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6">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6">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6">
        <f ca="1">+SUM(F1092:Q1092)</f>
        <v>564364180.82219994</v>
      </c>
      <c r="S1092" s="246"/>
      <c r="T1092" s="246">
        <f ca="1">+T1093</f>
        <v>1200836955.0821998</v>
      </c>
      <c r="U1092" s="245">
        <f>+IF(E1092="Débitos",1,2)</f>
        <v>1</v>
      </c>
      <c r="V1092" s="350" t="str">
        <f>+VLOOKUP(A1092,bd_lista!$A$3:$E$590,5,FALSE)</f>
        <v>Órgano Ejecutivo</v>
      </c>
      <c r="W1092" s="454" t="str">
        <f>+V1092</f>
        <v>Órgano Ejecutivo</v>
      </c>
      <c r="X1092" s="245">
        <v>99</v>
      </c>
      <c r="Y1092" s="245" t="s">
        <v>1384</v>
      </c>
      <c r="Z1092" s="306">
        <f>+X1092</f>
        <v>99</v>
      </c>
      <c r="AA1092" s="336" t="str">
        <f>+Y1092</f>
        <v>Tesoro General de la Nación</v>
      </c>
    </row>
    <row r="1093" spans="1:27" customFormat="1" ht="15" customHeight="1">
      <c r="A1093" s="280" t="s">
        <v>541</v>
      </c>
      <c r="B1093" s="453"/>
      <c r="C1093" s="250" t="str">
        <f>+VLOOKUP(A1093,bd_lista!$A$3:$C$590,3,FALSE)</f>
        <v>Dirección General de Programación y Operaciones del Tesoro</v>
      </c>
      <c r="D1093" s="457"/>
      <c r="E1093" s="350" t="s">
        <v>1312</v>
      </c>
      <c r="F1093" s="248">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574394563.88999987</v>
      </c>
      <c r="G1093" s="248">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62078210.370000005</v>
      </c>
      <c r="H1093" s="248">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48">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248">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48">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8">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48">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8">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8">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8">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8">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8">
        <f ca="1">+SUM(F1093:Q1093)</f>
        <v>636472774.25999987</v>
      </c>
      <c r="S1093" s="248">
        <f ca="1">+R1092+R1093</f>
        <v>1200836955.0821998</v>
      </c>
      <c r="T1093" s="248">
        <f ca="1">+S1093</f>
        <v>1200836955.0821998</v>
      </c>
      <c r="U1093" s="247">
        <f>+IF(E1093="Débitos",1,2)</f>
        <v>2</v>
      </c>
      <c r="V1093" s="350" t="str">
        <f>+VLOOKUP(A1093,bd_lista!$A$3:$E$590,5,FALSE)</f>
        <v>Órgano Ejecutivo</v>
      </c>
      <c r="W1093" s="455"/>
      <c r="X1093" s="245">
        <v>99</v>
      </c>
      <c r="Y1093" s="245" t="s">
        <v>1384</v>
      </c>
      <c r="Z1093" s="304"/>
      <c r="AA1093" s="338"/>
    </row>
    <row r="1094" spans="1:27" customFormat="1" ht="15" customHeight="1">
      <c r="A1094" s="32">
        <v>66</v>
      </c>
      <c r="B1094" s="452">
        <f>+A1094</f>
        <v>66</v>
      </c>
      <c r="C1094" s="250" t="str">
        <f>+VLOOKUP(A1094,bd_lista!$A$3:$C$590,3,FALSE)</f>
        <v>Ministerio de Planificación del Desarrollo</v>
      </c>
      <c r="D1094" s="456" t="str">
        <f>+C1094</f>
        <v>Ministerio de Planificación del Desarrollo</v>
      </c>
      <c r="E1094" s="250" t="s">
        <v>1311</v>
      </c>
      <c r="F1094" s="246">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6">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6">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46">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46">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246">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6">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46">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6">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6">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6">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6">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6">
        <f ca="1">+SUM(F1094:Q1094)</f>
        <v>0</v>
      </c>
      <c r="S1094" s="246"/>
      <c r="T1094" s="246">
        <f ca="1">+T1095</f>
        <v>18233404.099999998</v>
      </c>
      <c r="U1094" s="245">
        <f>+IF(E1094="Débitos",1,2)</f>
        <v>1</v>
      </c>
      <c r="V1094" s="350" t="str">
        <f>+VLOOKUP(A1094,bd_lista!$A$3:$E$590,5,FALSE)</f>
        <v>Órgano Ejecutivo</v>
      </c>
      <c r="W1094" s="454" t="str">
        <f>+V1094</f>
        <v>Órgano Ejecutivo</v>
      </c>
      <c r="X1094" s="245">
        <f>+A1094</f>
        <v>66</v>
      </c>
      <c r="Y1094" s="245" t="str">
        <f>+VLOOKUP(X1094,bd_lista!$A$3:$C$590,3,FALSE)</f>
        <v>Ministerio de Planificación del Desarrollo</v>
      </c>
      <c r="Z1094" s="306">
        <f>+X1094</f>
        <v>66</v>
      </c>
      <c r="AA1094" s="336" t="str">
        <f>+Y1094</f>
        <v>Ministerio de Planificación del Desarrollo</v>
      </c>
    </row>
    <row r="1095" spans="1:27" customFormat="1" ht="15" customHeight="1">
      <c r="A1095" s="32">
        <v>66</v>
      </c>
      <c r="B1095" s="453"/>
      <c r="C1095" s="250" t="str">
        <f>+VLOOKUP(A1095,bd_lista!$A$3:$C$590,3,FALSE)</f>
        <v>Ministerio de Planificación del Desarrollo</v>
      </c>
      <c r="D1095" s="457"/>
      <c r="E1095" s="350" t="s">
        <v>1312</v>
      </c>
      <c r="F1095" s="248">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8">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18233404.099999998</v>
      </c>
      <c r="H1095" s="248">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48">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8">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48">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48">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8">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8">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8">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8">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8">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8">
        <f ca="1">+SUM(F1095:Q1095)</f>
        <v>18233404.099999998</v>
      </c>
      <c r="S1095" s="248">
        <f ca="1">+R1094+R1095</f>
        <v>18233404.099999998</v>
      </c>
      <c r="T1095" s="248">
        <f ca="1">+S1095</f>
        <v>18233404.099999998</v>
      </c>
      <c r="U1095" s="247">
        <f>+IF(E1095="Débitos",1,2)</f>
        <v>2</v>
      </c>
      <c r="V1095" s="350" t="str">
        <f>+VLOOKUP(A1095,bd_lista!$A$3:$E$590,5,FALSE)</f>
        <v>Órgano Ejecutivo</v>
      </c>
      <c r="W1095" s="455"/>
      <c r="X1095" s="245">
        <f>+A1095</f>
        <v>66</v>
      </c>
      <c r="Y1095" s="245" t="str">
        <f>+VLOOKUP(X1095,bd_lista!$A$3:$C$590,3,FALSE)</f>
        <v>Ministerio de Planificación del Desarrollo</v>
      </c>
      <c r="Z1095" s="304"/>
      <c r="AA1095" s="338"/>
    </row>
    <row r="1096" spans="1:27" customFormat="1" ht="15" customHeight="1">
      <c r="A1096" s="32">
        <v>46</v>
      </c>
      <c r="B1096" s="452">
        <f>+A1096</f>
        <v>46</v>
      </c>
      <c r="C1096" s="250" t="str">
        <f>+VLOOKUP(A1096,bd_lista!$A$3:$C$590,3,FALSE)</f>
        <v>Ministerio de Salud y Deportes</v>
      </c>
      <c r="D1096" s="456" t="str">
        <f>+C1096</f>
        <v>Ministerio de Salud y Deportes</v>
      </c>
      <c r="E1096" s="250" t="s">
        <v>1311</v>
      </c>
      <c r="F1096" s="246">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292.97000000000003</v>
      </c>
      <c r="G1096" s="246">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4072.08</v>
      </c>
      <c r="H1096" s="246">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6">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6">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246">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46">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46">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6">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6">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6">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6">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6">
        <f ca="1">+SUM(F1096:Q1096)</f>
        <v>4365.05</v>
      </c>
      <c r="S1096" s="246"/>
      <c r="T1096" s="246">
        <f ca="1">+T1097</f>
        <v>14351645.150000002</v>
      </c>
      <c r="U1096" s="245">
        <f>+IF(E1096="Débitos",1,2)</f>
        <v>1</v>
      </c>
      <c r="V1096" s="350" t="str">
        <f>+VLOOKUP(A1096,bd_lista!$A$3:$E$590,5,FALSE)</f>
        <v>Órgano Ejecutivo</v>
      </c>
      <c r="W1096" s="454" t="str">
        <f>+V1096</f>
        <v>Órgano Ejecutivo</v>
      </c>
      <c r="X1096" s="245">
        <f>+A1096</f>
        <v>46</v>
      </c>
      <c r="Y1096" s="245" t="str">
        <f>+VLOOKUP(X1096,bd_lista!$A$3:$C$590,3,FALSE)</f>
        <v>Ministerio de Salud y Deportes</v>
      </c>
      <c r="Z1096" s="306">
        <f>+X1096</f>
        <v>46</v>
      </c>
      <c r="AA1096" s="336" t="str">
        <f>+Y1096</f>
        <v>Ministerio de Salud y Deportes</v>
      </c>
    </row>
    <row r="1097" spans="1:27" customFormat="1" ht="15" customHeight="1">
      <c r="A1097" s="32">
        <v>46</v>
      </c>
      <c r="B1097" s="453"/>
      <c r="C1097" s="250" t="str">
        <f>+VLOOKUP(A1097,bd_lista!$A$3:$C$590,3,FALSE)</f>
        <v>Ministerio de Salud y Deportes</v>
      </c>
      <c r="D1097" s="457"/>
      <c r="E1097" s="350" t="s">
        <v>1312</v>
      </c>
      <c r="F1097" s="248">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168372.29000000004</v>
      </c>
      <c r="G1097" s="248">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14178907.810000001</v>
      </c>
      <c r="H1097" s="248">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v>
      </c>
      <c r="I1097" s="248">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248">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48">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248">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248">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8">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8">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8">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8">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8">
        <f ca="1">+SUM(F1097:Q1097)</f>
        <v>14347280.100000001</v>
      </c>
      <c r="S1097" s="248">
        <f ca="1">+R1096+R1097</f>
        <v>14351645.150000002</v>
      </c>
      <c r="T1097" s="248">
        <f ca="1">+S1097</f>
        <v>14351645.150000002</v>
      </c>
      <c r="U1097" s="247">
        <f>+IF(E1097="Débitos",1,2)</f>
        <v>2</v>
      </c>
      <c r="V1097" s="350" t="str">
        <f>+VLOOKUP(A1097,bd_lista!$A$3:$E$590,5,FALSE)</f>
        <v>Órgano Ejecutivo</v>
      </c>
      <c r="W1097" s="455"/>
      <c r="X1097" s="245">
        <f>+A1097</f>
        <v>46</v>
      </c>
      <c r="Y1097" s="245" t="str">
        <f>+VLOOKUP(X1097,bd_lista!$A$3:$C$590,3,FALSE)</f>
        <v>Ministerio de Salud y Deportes</v>
      </c>
      <c r="Z1097" s="304"/>
      <c r="AA1097" s="338"/>
    </row>
    <row r="1098" spans="1:27" customFormat="1" ht="15" customHeight="1">
      <c r="A1098" s="32">
        <v>81</v>
      </c>
      <c r="B1098" s="452">
        <f>+A1098</f>
        <v>81</v>
      </c>
      <c r="C1098" s="250" t="str">
        <f>+VLOOKUP(A1098,bd_lista!$A$3:$C$590,3,FALSE)</f>
        <v>Ministerio de Obras Públicas, Servicios y Vivienda</v>
      </c>
      <c r="D1098" s="456" t="str">
        <f>+C1098</f>
        <v>Ministerio de Obras Públicas, Servicios y Vivienda</v>
      </c>
      <c r="E1098" s="250" t="s">
        <v>1311</v>
      </c>
      <c r="F1098" s="246">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1391649.03</v>
      </c>
      <c r="G1098" s="246">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8466291</v>
      </c>
      <c r="H1098" s="246">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6">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46">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46">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6">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6">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6">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6">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6">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6">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6">
        <f ca="1">+SUM(F1098:Q1098)</f>
        <v>9857940.0299999993</v>
      </c>
      <c r="S1098" s="246"/>
      <c r="T1098" s="246">
        <f ca="1">+T1099</f>
        <v>13319250.91</v>
      </c>
      <c r="U1098" s="245">
        <f>+IF(E1098="Débitos",1,2)</f>
        <v>1</v>
      </c>
      <c r="V1098" s="350" t="str">
        <f>+VLOOKUP(A1098,bd_lista!$A$3:$E$590,5,FALSE)</f>
        <v>Órgano Ejecutivo</v>
      </c>
      <c r="W1098" s="454" t="str">
        <f>+V1098</f>
        <v>Órgano Ejecutivo</v>
      </c>
      <c r="X1098" s="245">
        <f>+A1098</f>
        <v>81</v>
      </c>
      <c r="Y1098" s="245" t="str">
        <f>+VLOOKUP(X1098,bd_lista!$A$3:$C$590,3,FALSE)</f>
        <v>Ministerio de Obras Públicas, Servicios y Vivienda</v>
      </c>
      <c r="Z1098" s="306">
        <f>+X1098</f>
        <v>81</v>
      </c>
      <c r="AA1098" s="336" t="str">
        <f>+Y1098</f>
        <v>Ministerio de Obras Públicas, Servicios y Vivienda</v>
      </c>
    </row>
    <row r="1099" spans="1:27" customFormat="1" ht="15" customHeight="1">
      <c r="A1099" s="32">
        <v>81</v>
      </c>
      <c r="B1099" s="453"/>
      <c r="C1099" s="250" t="str">
        <f>+VLOOKUP(A1099,bd_lista!$A$3:$C$590,3,FALSE)</f>
        <v>Ministerio de Obras Públicas, Servicios y Vivienda</v>
      </c>
      <c r="D1099" s="457"/>
      <c r="E1099" s="350" t="s">
        <v>1312</v>
      </c>
      <c r="F1099" s="248">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62626.090000000011</v>
      </c>
      <c r="G1099" s="248">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3398684.79</v>
      </c>
      <c r="H1099" s="248">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0</v>
      </c>
      <c r="I1099" s="248">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248">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248">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48">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248">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8">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8">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8">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8">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8">
        <f ca="1">+SUM(F1099:Q1099)</f>
        <v>3461310.88</v>
      </c>
      <c r="S1099" s="248">
        <f ca="1">+R1098+R1099</f>
        <v>13319250.91</v>
      </c>
      <c r="T1099" s="248">
        <f ca="1">+S1099</f>
        <v>13319250.91</v>
      </c>
      <c r="U1099" s="247">
        <f>+IF(E1099="Débitos",1,2)</f>
        <v>2</v>
      </c>
      <c r="V1099" s="350" t="str">
        <f>+VLOOKUP(A1099,bd_lista!$A$3:$E$590,5,FALSE)</f>
        <v>Órgano Ejecutivo</v>
      </c>
      <c r="W1099" s="455"/>
      <c r="X1099" s="245">
        <f>+A1099</f>
        <v>81</v>
      </c>
      <c r="Y1099" s="245" t="str">
        <f>+VLOOKUP(X1099,bd_lista!$A$3:$C$590,3,FALSE)</f>
        <v>Ministerio de Obras Públicas, Servicios y Vivienda</v>
      </c>
      <c r="Z1099" s="304"/>
      <c r="AA1099" s="338"/>
    </row>
    <row r="1100" spans="1:27" customFormat="1" ht="15" customHeight="1">
      <c r="A1100" s="32">
        <v>86</v>
      </c>
      <c r="B1100" s="452">
        <f>+A1100</f>
        <v>86</v>
      </c>
      <c r="C1100" s="250" t="str">
        <f>+VLOOKUP(A1100,bd_lista!$A$3:$C$590,3,FALSE)</f>
        <v>Ministerio de Medio Ambiente y Agua</v>
      </c>
      <c r="D1100" s="456" t="str">
        <f>+C1100</f>
        <v>Ministerio de Medio Ambiente y Agua</v>
      </c>
      <c r="E1100" s="250" t="s">
        <v>1311</v>
      </c>
      <c r="F1100" s="246">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140944.06</v>
      </c>
      <c r="G1100" s="246">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50.01</v>
      </c>
      <c r="H1100" s="246">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6">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6">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6">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6">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6">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6">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6">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6">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6">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6">
        <f ca="1">+SUM(F1100:Q1100)</f>
        <v>140994.07</v>
      </c>
      <c r="S1100" s="246"/>
      <c r="T1100" s="246">
        <f ca="1">+T1101</f>
        <v>8997706.7800000012</v>
      </c>
      <c r="U1100" s="245">
        <f>+IF(E1100="Débitos",1,2)</f>
        <v>1</v>
      </c>
      <c r="V1100" s="350" t="str">
        <f>+VLOOKUP(A1100,bd_lista!$A$3:$E$590,5,FALSE)</f>
        <v>Órgano Ejecutivo</v>
      </c>
      <c r="W1100" s="454" t="str">
        <f>+V1100</f>
        <v>Órgano Ejecutivo</v>
      </c>
      <c r="X1100" s="245">
        <f>+A1100</f>
        <v>86</v>
      </c>
      <c r="Y1100" s="245" t="str">
        <f>+VLOOKUP(X1100,bd_lista!$A$3:$C$590,3,FALSE)</f>
        <v>Ministerio de Medio Ambiente y Agua</v>
      </c>
      <c r="Z1100" s="306">
        <f>+X1100</f>
        <v>86</v>
      </c>
      <c r="AA1100" s="336" t="str">
        <f>+Y1100</f>
        <v>Ministerio de Medio Ambiente y Agua</v>
      </c>
    </row>
    <row r="1101" spans="1:27" customFormat="1" ht="15" customHeight="1">
      <c r="A1101" s="32">
        <v>86</v>
      </c>
      <c r="B1101" s="453"/>
      <c r="C1101" s="250" t="str">
        <f>+VLOOKUP(A1101,bd_lista!$A$3:$C$590,3,FALSE)</f>
        <v>Ministerio de Medio Ambiente y Agua</v>
      </c>
      <c r="D1101" s="457"/>
      <c r="E1101" s="350" t="s">
        <v>1312</v>
      </c>
      <c r="F1101" s="248">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4512754.4400000004</v>
      </c>
      <c r="G1101" s="248">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4343958.2700000005</v>
      </c>
      <c r="H1101" s="248">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248">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8">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8">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8">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248">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8">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8">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8">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8">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8">
        <f ca="1">+SUM(F1101:Q1101)</f>
        <v>8856712.7100000009</v>
      </c>
      <c r="S1101" s="248">
        <f ca="1">+R1100+R1101</f>
        <v>8997706.7800000012</v>
      </c>
      <c r="T1101" s="248">
        <f ca="1">+S1101</f>
        <v>8997706.7800000012</v>
      </c>
      <c r="U1101" s="247">
        <f>+IF(E1101="Débitos",1,2)</f>
        <v>2</v>
      </c>
      <c r="V1101" s="350" t="str">
        <f>+VLOOKUP(A1101,bd_lista!$A$3:$E$590,5,FALSE)</f>
        <v>Órgano Ejecutivo</v>
      </c>
      <c r="W1101" s="455"/>
      <c r="X1101" s="245">
        <f>+A1101</f>
        <v>86</v>
      </c>
      <c r="Y1101" s="245" t="str">
        <f>+VLOOKUP(X1101,bd_lista!$A$3:$C$590,3,FALSE)</f>
        <v>Ministerio de Medio Ambiente y Agua</v>
      </c>
      <c r="Z1101" s="304"/>
      <c r="AA1101" s="338"/>
    </row>
    <row r="1102" spans="1:27" customFormat="1" ht="15" customHeight="1">
      <c r="A1102" s="32">
        <v>41</v>
      </c>
      <c r="B1102" s="452">
        <f>+A1102</f>
        <v>41</v>
      </c>
      <c r="C1102" s="250" t="str">
        <f>+VLOOKUP(A1102,bd_lista!$A$3:$C$590,3,FALSE)</f>
        <v>Ministerio de Desarrollo Productivo y Economía Plural</v>
      </c>
      <c r="D1102" s="456" t="str">
        <f>+C1102</f>
        <v>Ministerio de Desarrollo Productivo y Economía Plural</v>
      </c>
      <c r="E1102" s="250" t="s">
        <v>1311</v>
      </c>
      <c r="F1102" s="246">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6">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6">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6">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6">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6">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6">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6">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6">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6">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6">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6">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6">
        <f ca="1">+SUM(F1102:Q1102)</f>
        <v>0</v>
      </c>
      <c r="S1102" s="246"/>
      <c r="T1102" s="246">
        <f ca="1">+T1103</f>
        <v>7191638.54</v>
      </c>
      <c r="U1102" s="245">
        <f>+IF(E1102="Débitos",1,2)</f>
        <v>1</v>
      </c>
      <c r="V1102" s="350" t="str">
        <f>+VLOOKUP(A1102,bd_lista!$A$3:$E$590,5,FALSE)</f>
        <v>Órgano Ejecutivo</v>
      </c>
      <c r="W1102" s="454" t="str">
        <f>+V1102</f>
        <v>Órgano Ejecutivo</v>
      </c>
      <c r="X1102" s="245">
        <f>+A1102</f>
        <v>41</v>
      </c>
      <c r="Y1102" s="245" t="str">
        <f>+VLOOKUP(X1102,bd_lista!$A$3:$C$590,3,FALSE)</f>
        <v>Ministerio de Desarrollo Productivo y Economía Plural</v>
      </c>
      <c r="Z1102" s="306">
        <f>+X1102</f>
        <v>41</v>
      </c>
      <c r="AA1102" s="336" t="str">
        <f>+Y1102</f>
        <v>Ministerio de Desarrollo Productivo y Economía Plural</v>
      </c>
    </row>
    <row r="1103" spans="1:27" customFormat="1" ht="15" customHeight="1">
      <c r="A1103" s="32">
        <v>41</v>
      </c>
      <c r="B1103" s="453"/>
      <c r="C1103" s="250" t="str">
        <f>+VLOOKUP(A1103,bd_lista!$A$3:$C$590,3,FALSE)</f>
        <v>Ministerio de Desarrollo Productivo y Economía Plural</v>
      </c>
      <c r="D1103" s="457"/>
      <c r="E1103" s="350" t="s">
        <v>1312</v>
      </c>
      <c r="F1103" s="248">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568222.81999999995</v>
      </c>
      <c r="G1103" s="248">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6623415.7199999997</v>
      </c>
      <c r="H1103" s="248">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48">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48">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0</v>
      </c>
      <c r="K1103" s="248">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48">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48">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8">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8">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8">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8">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8">
        <f ca="1">+SUM(F1103:Q1103)</f>
        <v>7191638.54</v>
      </c>
      <c r="S1103" s="248">
        <f ca="1">+R1102+R1103</f>
        <v>7191638.54</v>
      </c>
      <c r="T1103" s="248">
        <f ca="1">+S1103</f>
        <v>7191638.54</v>
      </c>
      <c r="U1103" s="247">
        <f>+IF(E1103="Débitos",1,2)</f>
        <v>2</v>
      </c>
      <c r="V1103" s="350" t="str">
        <f>+VLOOKUP(A1103,bd_lista!$A$3:$E$590,5,FALSE)</f>
        <v>Órgano Ejecutivo</v>
      </c>
      <c r="W1103" s="455"/>
      <c r="X1103" s="245">
        <f>+A1103</f>
        <v>41</v>
      </c>
      <c r="Y1103" s="245" t="str">
        <f>+VLOOKUP(X1103,bd_lista!$A$3:$C$590,3,FALSE)</f>
        <v>Ministerio de Desarrollo Productivo y Economía Plural</v>
      </c>
      <c r="Z1103" s="304"/>
      <c r="AA1103" s="338"/>
    </row>
    <row r="1104" spans="1:27" customFormat="1" ht="15" customHeight="1">
      <c r="A1104" s="32">
        <v>20</v>
      </c>
      <c r="B1104" s="452">
        <f>+A1104</f>
        <v>20</v>
      </c>
      <c r="C1104" s="250" t="str">
        <f>+VLOOKUP(A1104,bd_lista!$A$3:$C$590,3,FALSE)</f>
        <v>Ministerio de Defensa</v>
      </c>
      <c r="D1104" s="456" t="str">
        <f>+C1104</f>
        <v>Ministerio de Defensa</v>
      </c>
      <c r="E1104" s="250" t="s">
        <v>1311</v>
      </c>
      <c r="F1104" s="246">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6">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200.04</v>
      </c>
      <c r="H1104" s="246">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6">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6">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6">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6">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6">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6">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6">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6">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6">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6">
        <f ca="1">+SUM(F1104:Q1104)</f>
        <v>200.04</v>
      </c>
      <c r="S1104" s="246"/>
      <c r="T1104" s="246">
        <f ca="1">+T1105</f>
        <v>6821364.7799999993</v>
      </c>
      <c r="U1104" s="245">
        <f>+IF(E1104="Débitos",1,2)</f>
        <v>1</v>
      </c>
      <c r="V1104" s="350" t="str">
        <f>+VLOOKUP(A1104,bd_lista!$A$3:$E$590,5,FALSE)</f>
        <v>Órgano Ejecutivo</v>
      </c>
      <c r="W1104" s="454" t="str">
        <f>+V1104</f>
        <v>Órgano Ejecutivo</v>
      </c>
      <c r="X1104" s="245">
        <f>+A1104</f>
        <v>20</v>
      </c>
      <c r="Y1104" s="245" t="str">
        <f>+VLOOKUP(X1104,bd_lista!$A$3:$C$590,3,FALSE)</f>
        <v>Ministerio de Defensa</v>
      </c>
      <c r="Z1104" s="306">
        <f>+X1104</f>
        <v>20</v>
      </c>
      <c r="AA1104" s="336" t="str">
        <f>+Y1104</f>
        <v>Ministerio de Defensa</v>
      </c>
    </row>
    <row r="1105" spans="1:27" customFormat="1" ht="15" customHeight="1">
      <c r="A1105" s="32">
        <v>20</v>
      </c>
      <c r="B1105" s="453"/>
      <c r="C1105" s="250" t="str">
        <f>+VLOOKUP(A1105,bd_lista!$A$3:$C$590,3,FALSE)</f>
        <v>Ministerio de Defensa</v>
      </c>
      <c r="D1105" s="457"/>
      <c r="E1105" s="350" t="s">
        <v>1312</v>
      </c>
      <c r="F1105" s="248">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8">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6821164.7399999993</v>
      </c>
      <c r="H1105" s="248">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48">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0</v>
      </c>
      <c r="J1105" s="248">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48">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48">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248">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8">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8">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8">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8">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8">
        <f ca="1">+SUM(F1105:Q1105)</f>
        <v>6821164.7399999993</v>
      </c>
      <c r="S1105" s="248">
        <f ca="1">+R1104+R1105</f>
        <v>6821364.7799999993</v>
      </c>
      <c r="T1105" s="248">
        <f ca="1">+S1105</f>
        <v>6821364.7799999993</v>
      </c>
      <c r="U1105" s="247">
        <f>+IF(E1105="Débitos",1,2)</f>
        <v>2</v>
      </c>
      <c r="V1105" s="350" t="str">
        <f>+VLOOKUP(A1105,bd_lista!$A$3:$E$590,5,FALSE)</f>
        <v>Órgano Ejecutivo</v>
      </c>
      <c r="W1105" s="455"/>
      <c r="X1105" s="245">
        <f>+A1105</f>
        <v>20</v>
      </c>
      <c r="Y1105" s="245" t="str">
        <f>+VLOOKUP(X1105,bd_lista!$A$3:$C$590,3,FALSE)</f>
        <v>Ministerio de Defensa</v>
      </c>
      <c r="Z1105" s="304"/>
      <c r="AA1105" s="338"/>
    </row>
    <row r="1106" spans="1:27" customFormat="1" ht="15" customHeight="1">
      <c r="A1106" s="280" t="s">
        <v>544</v>
      </c>
      <c r="B1106" s="452" t="s">
        <v>544</v>
      </c>
      <c r="C1106" s="250" t="str">
        <f>+VLOOKUP(A1106,bd_lista!$A$3:$C$590,3,FALSE)</f>
        <v>Dirección General de Administración y Finanzas Territoriales</v>
      </c>
      <c r="D1106" s="456" t="str">
        <f>+C1106</f>
        <v>Dirección General de Administración y Finanzas Territoriales</v>
      </c>
      <c r="E1106" s="250" t="s">
        <v>1311</v>
      </c>
      <c r="F1106" s="246">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6">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6">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6">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6">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6">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6">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6">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6">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6">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6">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6">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6">
        <f ca="1">+SUM(F1106:Q1106)</f>
        <v>0</v>
      </c>
      <c r="S1106" s="246"/>
      <c r="T1106" s="246">
        <f ca="1">+T1107</f>
        <v>4255808.22</v>
      </c>
      <c r="U1106" s="245">
        <f>+IF(E1106="Débitos",1,2)</f>
        <v>1</v>
      </c>
      <c r="V1106" s="350" t="str">
        <f>+VLOOKUP(A1106,bd_lista!$A$3:$E$590,5,FALSE)</f>
        <v>Órgano Ejecutivo</v>
      </c>
      <c r="W1106" s="454" t="str">
        <f>+V1106</f>
        <v>Órgano Ejecutivo</v>
      </c>
      <c r="X1106" s="245">
        <v>99</v>
      </c>
      <c r="Y1106" s="245" t="s">
        <v>1384</v>
      </c>
      <c r="Z1106" s="306">
        <f>+X1106</f>
        <v>99</v>
      </c>
      <c r="AA1106" s="336" t="str">
        <f>+Y1106</f>
        <v>Tesoro General de la Nación</v>
      </c>
    </row>
    <row r="1107" spans="1:27" customFormat="1" ht="15" customHeight="1">
      <c r="A1107" s="280" t="s">
        <v>544</v>
      </c>
      <c r="B1107" s="453"/>
      <c r="C1107" s="250" t="str">
        <f>+VLOOKUP(A1107,bd_lista!$A$3:$C$590,3,FALSE)</f>
        <v>Dirección General de Administración y Finanzas Territoriales</v>
      </c>
      <c r="D1107" s="457"/>
      <c r="E1107" s="350" t="s">
        <v>1312</v>
      </c>
      <c r="F1107" s="248">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1835789.18</v>
      </c>
      <c r="G1107" s="248">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2420019.04</v>
      </c>
      <c r="H1107" s="248">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48">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8">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48">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8">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8">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8">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8">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8">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8">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8">
        <f ca="1">+SUM(F1107:Q1107)</f>
        <v>4255808.22</v>
      </c>
      <c r="S1107" s="248">
        <f ca="1">+R1106+R1107</f>
        <v>4255808.22</v>
      </c>
      <c r="T1107" s="248">
        <f ca="1">+S1107</f>
        <v>4255808.22</v>
      </c>
      <c r="U1107" s="247">
        <f>+IF(E1107="Débitos",1,2)</f>
        <v>2</v>
      </c>
      <c r="V1107" s="350" t="str">
        <f>+VLOOKUP(A1107,bd_lista!$A$3:$E$590,5,FALSE)</f>
        <v>Órgano Ejecutivo</v>
      </c>
      <c r="W1107" s="455"/>
      <c r="X1107" s="245">
        <v>99</v>
      </c>
      <c r="Y1107" s="245" t="s">
        <v>1384</v>
      </c>
      <c r="Z1107" s="304"/>
      <c r="AA1107" s="338"/>
    </row>
    <row r="1108" spans="1:27" customFormat="1" ht="15" customHeight="1">
      <c r="A1108" s="32">
        <v>35</v>
      </c>
      <c r="B1108" s="452">
        <f>+A1108</f>
        <v>35</v>
      </c>
      <c r="C1108" s="250" t="str">
        <f>+VLOOKUP(A1108,bd_lista!$A$3:$C$590,3,FALSE)</f>
        <v>Ministerio de Economía y Finanzas Públicas</v>
      </c>
      <c r="D1108" s="456" t="str">
        <f>+C1108</f>
        <v>Ministerio de Economía y Finanzas Públicas</v>
      </c>
      <c r="E1108" s="250" t="s">
        <v>1311</v>
      </c>
      <c r="F1108" s="246">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6">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1.03</v>
      </c>
      <c r="H1108" s="246">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6">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6">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46">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6">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6">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6">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6">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6">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6">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6">
        <f ca="1">+SUM(F1108:Q1108)</f>
        <v>1.03</v>
      </c>
      <c r="S1108" s="246"/>
      <c r="T1108" s="274">
        <f ca="1">+T1109</f>
        <v>2843567.9</v>
      </c>
      <c r="U1108" s="281">
        <f>+IF(E1108="Débitos",1,2)</f>
        <v>1</v>
      </c>
      <c r="V1108" s="350" t="str">
        <f>+VLOOKUP(A1108,bd_lista!$A$3:$E$590,5,FALSE)</f>
        <v>Órgano Ejecutivo</v>
      </c>
      <c r="W1108" s="454" t="str">
        <f>+V1108</f>
        <v>Órgano Ejecutivo</v>
      </c>
      <c r="X1108" s="245">
        <f>+A1108</f>
        <v>35</v>
      </c>
      <c r="Y1108" s="245" t="str">
        <f>+VLOOKUP(X1108,bd_lista!$A$3:$C$590,3,FALSE)</f>
        <v>Ministerio de Economía y Finanzas Públicas</v>
      </c>
      <c r="Z1108" s="306">
        <f>+X1108</f>
        <v>35</v>
      </c>
      <c r="AA1108" s="336" t="str">
        <f>+Y1108</f>
        <v>Ministerio de Economía y Finanzas Públicas</v>
      </c>
    </row>
    <row r="1109" spans="1:27" customFormat="1" ht="15" customHeight="1">
      <c r="A1109" s="32">
        <v>35</v>
      </c>
      <c r="B1109" s="453"/>
      <c r="C1109" s="250" t="str">
        <f>+VLOOKUP(A1109,bd_lista!$A$3:$C$590,3,FALSE)</f>
        <v>Ministerio de Economía y Finanzas Públicas</v>
      </c>
      <c r="D1109" s="457"/>
      <c r="E1109" s="350" t="s">
        <v>1312</v>
      </c>
      <c r="F1109" s="248">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68768.5</v>
      </c>
      <c r="G1109" s="248">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2774798.37</v>
      </c>
      <c r="H1109" s="248">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48">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248">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48">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48">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48">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8">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8">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8">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8">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8">
        <f ca="1">+SUM(F1109:Q1109)</f>
        <v>2843566.87</v>
      </c>
      <c r="S1109" s="248">
        <f ca="1">+R1108+R1109</f>
        <v>2843567.9</v>
      </c>
      <c r="T1109" s="248">
        <f ca="1">+S1109</f>
        <v>2843567.9</v>
      </c>
      <c r="U1109" s="247">
        <f>+IF(E1109="Débitos",1,2)</f>
        <v>2</v>
      </c>
      <c r="V1109" s="350" t="str">
        <f>+VLOOKUP(A1109,bd_lista!$A$3:$E$590,5,FALSE)</f>
        <v>Órgano Ejecutivo</v>
      </c>
      <c r="W1109" s="455"/>
      <c r="X1109" s="245">
        <f>+A1109</f>
        <v>35</v>
      </c>
      <c r="Y1109" s="245" t="str">
        <f>+VLOOKUP(X1109,bd_lista!$A$3:$C$590,3,FALSE)</f>
        <v>Ministerio de Economía y Finanzas Públicas</v>
      </c>
      <c r="Z1109" s="304"/>
      <c r="AA1109" s="338"/>
    </row>
    <row r="1110" spans="1:27" customFormat="1" ht="15" customHeight="1">
      <c r="A1110" s="32">
        <v>10</v>
      </c>
      <c r="B1110" s="452">
        <f>+A1110</f>
        <v>10</v>
      </c>
      <c r="C1110" s="250" t="str">
        <f>+VLOOKUP(A1110,bd_lista!$A$3:$C$590,3,FALSE)</f>
        <v>Ministerio de Relaciones Exteriores</v>
      </c>
      <c r="D1110" s="456" t="str">
        <f>+C1110</f>
        <v>Ministerio de Relaciones Exteriores</v>
      </c>
      <c r="E1110" s="250" t="s">
        <v>1311</v>
      </c>
      <c r="F1110" s="246">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50</v>
      </c>
      <c r="G1110" s="246">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4850.01</v>
      </c>
      <c r="H1110" s="246">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6">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6">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6">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6">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6">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6">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6">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6">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6">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6">
        <f ca="1">+SUM(F1110:Q1110)</f>
        <v>4900.01</v>
      </c>
      <c r="S1110" s="246"/>
      <c r="T1110" s="246">
        <f ca="1">+T1111</f>
        <v>2710952.1646000003</v>
      </c>
      <c r="U1110" s="245">
        <f>+IF(E1110="Débitos",1,2)</f>
        <v>1</v>
      </c>
      <c r="V1110" s="350" t="str">
        <f>+VLOOKUP(A1110,bd_lista!$A$3:$E$590,5,FALSE)</f>
        <v>Órgano Ejecutivo</v>
      </c>
      <c r="W1110" s="454" t="str">
        <f>+V1110</f>
        <v>Órgano Ejecutivo</v>
      </c>
      <c r="X1110" s="245">
        <f>+A1110</f>
        <v>10</v>
      </c>
      <c r="Y1110" s="245" t="str">
        <f>+VLOOKUP(X1110,bd_lista!$A$3:$C$590,3,FALSE)</f>
        <v>Ministerio de Relaciones Exteriores</v>
      </c>
      <c r="Z1110" s="306">
        <f>+X1110</f>
        <v>10</v>
      </c>
      <c r="AA1110" s="336" t="str">
        <f>+Y1110</f>
        <v>Ministerio de Relaciones Exteriores</v>
      </c>
    </row>
    <row r="1111" spans="1:27" customFormat="1" ht="15" customHeight="1">
      <c r="A1111" s="32">
        <v>10</v>
      </c>
      <c r="B1111" s="453"/>
      <c r="C1111" s="250" t="str">
        <f>+VLOOKUP(A1111,bd_lista!$A$3:$C$590,3,FALSE)</f>
        <v>Ministerio de Relaciones Exteriores</v>
      </c>
      <c r="D1111" s="457"/>
      <c r="E1111" s="350" t="s">
        <v>1312</v>
      </c>
      <c r="F1111" s="248">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44554.12</v>
      </c>
      <c r="G1111" s="248">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2661498.0346000004</v>
      </c>
      <c r="H1111" s="248">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48">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8">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48">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48">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8">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8">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8">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8">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8">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8">
        <f ca="1">+SUM(F1111:Q1111)</f>
        <v>2706052.1546000005</v>
      </c>
      <c r="S1111" s="248">
        <f ca="1">+R1110+R1111</f>
        <v>2710952.1646000003</v>
      </c>
      <c r="T1111" s="248">
        <f ca="1">+S1111</f>
        <v>2710952.1646000003</v>
      </c>
      <c r="U1111" s="247">
        <f>+IF(E1111="Débitos",1,2)</f>
        <v>2</v>
      </c>
      <c r="V1111" s="350" t="str">
        <f>+VLOOKUP(A1111,bd_lista!$A$3:$E$590,5,FALSE)</f>
        <v>Órgano Ejecutivo</v>
      </c>
      <c r="W1111" s="455"/>
      <c r="X1111" s="245">
        <f>+A1111</f>
        <v>10</v>
      </c>
      <c r="Y1111" s="245" t="str">
        <f>+VLOOKUP(X1111,bd_lista!$A$3:$C$590,3,FALSE)</f>
        <v>Ministerio de Relaciones Exteriores</v>
      </c>
      <c r="Z1111" s="304"/>
      <c r="AA1111" s="338"/>
    </row>
    <row r="1112" spans="1:27" customFormat="1" ht="15" customHeight="1">
      <c r="A1112" s="32">
        <v>6</v>
      </c>
      <c r="B1112" s="452">
        <f>+A1112</f>
        <v>6</v>
      </c>
      <c r="C1112" s="250" t="str">
        <f>+VLOOKUP(A1112,bd_lista!$A$3:$C$590,3,FALSE)</f>
        <v>Vicepresidencia del Estado Plurinacional</v>
      </c>
      <c r="D1112" s="456" t="str">
        <f>+C1112</f>
        <v>Vicepresidencia del Estado Plurinacional</v>
      </c>
      <c r="E1112" s="250" t="s">
        <v>1311</v>
      </c>
      <c r="F1112" s="246">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6">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1652391.92</v>
      </c>
      <c r="H1112" s="246">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6">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6">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6">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6">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6">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6">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6">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6">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6">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6">
        <f ca="1">+SUM(F1112:Q1112)</f>
        <v>1652391.92</v>
      </c>
      <c r="S1112" s="246"/>
      <c r="T1112" s="246">
        <f ca="1">+T1113</f>
        <v>1652392.17</v>
      </c>
      <c r="U1112" s="245">
        <f>+IF(E1112="Débitos",1,2)</f>
        <v>1</v>
      </c>
      <c r="V1112" s="350" t="str">
        <f>+VLOOKUP(A1112,bd_lista!$A$3:$E$590,5,FALSE)</f>
        <v>Órgano Ejecutivo</v>
      </c>
      <c r="W1112" s="454" t="str">
        <f>+V1112</f>
        <v>Órgano Ejecutivo</v>
      </c>
      <c r="X1112" s="245">
        <f>+A1112</f>
        <v>6</v>
      </c>
      <c r="Y1112" s="245" t="str">
        <f>+VLOOKUP(X1112,bd_lista!$A$3:$C$590,3,FALSE)</f>
        <v>Vicepresidencia del Estado Plurinacional</v>
      </c>
      <c r="Z1112" s="306">
        <f>+X1112</f>
        <v>6</v>
      </c>
      <c r="AA1112" s="336" t="str">
        <f>+Y1112</f>
        <v>Vicepresidencia del Estado Plurinacional</v>
      </c>
    </row>
    <row r="1113" spans="1:27" customFormat="1" ht="15" customHeight="1">
      <c r="A1113" s="32">
        <v>6</v>
      </c>
      <c r="B1113" s="453"/>
      <c r="C1113" s="250" t="str">
        <f>+VLOOKUP(A1113,bd_lista!$A$3:$C$590,3,FALSE)</f>
        <v>Vicepresidencia del Estado Plurinacional</v>
      </c>
      <c r="D1113" s="457"/>
      <c r="E1113" s="350" t="s">
        <v>1312</v>
      </c>
      <c r="F1113" s="248">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0.25</v>
      </c>
      <c r="G1113" s="248">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8">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8">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8">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48">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48">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248">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8">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8">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8">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8">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8">
        <f ca="1">+SUM(F1113:Q1113)</f>
        <v>0.25</v>
      </c>
      <c r="S1113" s="248">
        <f ca="1">+R1112+R1113</f>
        <v>1652392.17</v>
      </c>
      <c r="T1113" s="248">
        <f ca="1">+S1113</f>
        <v>1652392.17</v>
      </c>
      <c r="U1113" s="247">
        <f>+IF(E1113="Débitos",1,2)</f>
        <v>2</v>
      </c>
      <c r="V1113" s="350" t="str">
        <f>+VLOOKUP(A1113,bd_lista!$A$3:$E$590,5,FALSE)</f>
        <v>Órgano Ejecutivo</v>
      </c>
      <c r="W1113" s="455"/>
      <c r="X1113" s="245">
        <f>+A1113</f>
        <v>6</v>
      </c>
      <c r="Y1113" s="245" t="str">
        <f>+VLOOKUP(X1113,bd_lista!$A$3:$C$590,3,FALSE)</f>
        <v>Vicepresidencia del Estado Plurinacional</v>
      </c>
      <c r="Z1113" s="304"/>
      <c r="AA1113" s="338"/>
    </row>
    <row r="1114" spans="1:27" customFormat="1" ht="15" customHeight="1">
      <c r="A1114" s="32">
        <v>25</v>
      </c>
      <c r="B1114" s="452">
        <f>+A1114</f>
        <v>25</v>
      </c>
      <c r="C1114" s="250" t="str">
        <f>+VLOOKUP(A1114,bd_lista!$A$3:$C$590,3,FALSE)</f>
        <v>Ministerio de la Presidencia</v>
      </c>
      <c r="D1114" s="456" t="str">
        <f>+C1114</f>
        <v>Ministerio de la Presidencia</v>
      </c>
      <c r="E1114" s="250" t="s">
        <v>1311</v>
      </c>
      <c r="F1114" s="246">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6">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6">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46">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6">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6">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6">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6">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6">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6">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6">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6">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6">
        <f ca="1">+SUM(F1114:Q1114)</f>
        <v>0</v>
      </c>
      <c r="S1114" s="246"/>
      <c r="T1114" s="246">
        <f ca="1">+T1115</f>
        <v>1232956.21</v>
      </c>
      <c r="U1114" s="499">
        <f>+IF(E1114="Débitos",1,2)</f>
        <v>1</v>
      </c>
      <c r="V1114" s="350" t="str">
        <f>+VLOOKUP(A1114,bd_lista!$A$3:$E$590,5,FALSE)</f>
        <v>Órgano Ejecutivo</v>
      </c>
      <c r="W1114" s="454" t="str">
        <f>+V1114</f>
        <v>Órgano Ejecutivo</v>
      </c>
      <c r="X1114" s="245">
        <f>+A1114</f>
        <v>25</v>
      </c>
      <c r="Y1114" s="245" t="str">
        <f>+VLOOKUP(X1114,bd_lista!$A$3:$C$590,3,FALSE)</f>
        <v>Ministerio de la Presidencia</v>
      </c>
      <c r="Z1114" s="306">
        <f>+X1114</f>
        <v>25</v>
      </c>
      <c r="AA1114" s="336" t="str">
        <f>+Y1114</f>
        <v>Ministerio de la Presidencia</v>
      </c>
    </row>
    <row r="1115" spans="1:27" customFormat="1" ht="15" customHeight="1">
      <c r="A1115" s="32">
        <v>25</v>
      </c>
      <c r="B1115" s="453"/>
      <c r="C1115" s="250" t="str">
        <f>+VLOOKUP(A1115,bd_lista!$A$3:$C$590,3,FALSE)</f>
        <v>Ministerio de la Presidencia</v>
      </c>
      <c r="D1115" s="457"/>
      <c r="E1115" s="350" t="s">
        <v>1312</v>
      </c>
      <c r="F1115" s="248">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5077</v>
      </c>
      <c r="G1115" s="248">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1227879.21</v>
      </c>
      <c r="H1115" s="248">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48">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8">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8">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48">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48">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8">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8">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8">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8">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8">
        <f ca="1">+SUM(F1115:Q1115)</f>
        <v>1232956.21</v>
      </c>
      <c r="S1115" s="248">
        <f ca="1">+R1114+R1115</f>
        <v>1232956.21</v>
      </c>
      <c r="T1115" s="248">
        <f ca="1">+S1115</f>
        <v>1232956.21</v>
      </c>
      <c r="U1115" s="247">
        <f>+IF(E1115="Débitos",1,2)</f>
        <v>2</v>
      </c>
      <c r="V1115" s="350" t="str">
        <f>+VLOOKUP(A1115,bd_lista!$A$3:$E$590,5,FALSE)</f>
        <v>Órgano Ejecutivo</v>
      </c>
      <c r="W1115" s="455"/>
      <c r="X1115" s="245">
        <f>+A1115</f>
        <v>25</v>
      </c>
      <c r="Y1115" s="245" t="str">
        <f>+VLOOKUP(X1115,bd_lista!$A$3:$C$590,3,FALSE)</f>
        <v>Ministerio de la Presidencia</v>
      </c>
      <c r="Z1115" s="304"/>
      <c r="AA1115" s="338"/>
    </row>
    <row r="1116" spans="1:27" customFormat="1" ht="15" customHeight="1">
      <c r="A1116" s="32">
        <v>78</v>
      </c>
      <c r="B1116" s="452">
        <f>+A1116</f>
        <v>78</v>
      </c>
      <c r="C1116" s="250" t="str">
        <f>+VLOOKUP(A1116,bd_lista!$A$3:$C$590,3,FALSE)</f>
        <v>Ministerio de Hidrocarburos y Energías</v>
      </c>
      <c r="D1116" s="456" t="str">
        <f>+C1116</f>
        <v>Ministerio de Hidrocarburos y Energías</v>
      </c>
      <c r="E1116" s="250" t="s">
        <v>1311</v>
      </c>
      <c r="F1116" s="246">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6">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727644.01</v>
      </c>
      <c r="H1116" s="246">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6">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6">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6">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6">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6">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6">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6">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6">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6">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6">
        <f ca="1">+SUM(F1116:Q1116)</f>
        <v>727644.01</v>
      </c>
      <c r="S1116" s="246"/>
      <c r="T1116" s="246">
        <f ca="1">+T1117</f>
        <v>735306.86</v>
      </c>
      <c r="U1116" s="245">
        <f>+IF(E1116="Débitos",1,2)</f>
        <v>1</v>
      </c>
      <c r="V1116" s="350" t="str">
        <f>+VLOOKUP(A1116,bd_lista!$A$3:$E$590,5,FALSE)</f>
        <v>Órgano Ejecutivo</v>
      </c>
      <c r="W1116" s="454" t="str">
        <f>+V1116</f>
        <v>Órgano Ejecutivo</v>
      </c>
      <c r="X1116" s="245">
        <f>+A1116</f>
        <v>78</v>
      </c>
      <c r="Y1116" s="245" t="str">
        <f>+VLOOKUP(X1116,bd_lista!$A$3:$C$590,3,FALSE)</f>
        <v>Ministerio de Hidrocarburos y Energías</v>
      </c>
      <c r="Z1116" s="306">
        <f>+X1116</f>
        <v>78</v>
      </c>
      <c r="AA1116" s="336" t="str">
        <f>+Y1116</f>
        <v>Ministerio de Hidrocarburos y Energías</v>
      </c>
    </row>
    <row r="1117" spans="1:27" customFormat="1" ht="15" customHeight="1">
      <c r="A1117" s="32">
        <v>78</v>
      </c>
      <c r="B1117" s="453"/>
      <c r="C1117" s="250" t="str">
        <f>+VLOOKUP(A1117,bd_lista!$A$3:$C$590,3,FALSE)</f>
        <v>Ministerio de Hidrocarburos y Energías</v>
      </c>
      <c r="D1117" s="457"/>
      <c r="E1117" s="350" t="s">
        <v>1312</v>
      </c>
      <c r="F1117" s="248">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8">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7662.85</v>
      </c>
      <c r="H1117" s="248">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48">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8">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8">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8">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8">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8">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8">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8">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8">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8">
        <f ca="1">+SUM(F1117:Q1117)</f>
        <v>7662.85</v>
      </c>
      <c r="S1117" s="248">
        <f ca="1">+R1116+R1117</f>
        <v>735306.86</v>
      </c>
      <c r="T1117" s="248">
        <f ca="1">+S1117</f>
        <v>735306.86</v>
      </c>
      <c r="U1117" s="247">
        <f>+IF(E1117="Débitos",1,2)</f>
        <v>2</v>
      </c>
      <c r="V1117" s="350" t="str">
        <f>+VLOOKUP(A1117,bd_lista!$A$3:$E$590,5,FALSE)</f>
        <v>Órgano Ejecutivo</v>
      </c>
      <c r="W1117" s="455"/>
      <c r="X1117" s="245">
        <f>+A1117</f>
        <v>78</v>
      </c>
      <c r="Y1117" s="245" t="str">
        <f>+VLOOKUP(X1117,bd_lista!$A$3:$C$590,3,FALSE)</f>
        <v>Ministerio de Hidrocarburos y Energías</v>
      </c>
      <c r="Z1117" s="304"/>
      <c r="AA1117" s="338"/>
    </row>
    <row r="1118" spans="1:27" customFormat="1" ht="15" customHeight="1">
      <c r="A1118" s="32">
        <v>15</v>
      </c>
      <c r="B1118" s="452">
        <f>+A1118</f>
        <v>15</v>
      </c>
      <c r="C1118" s="250" t="str">
        <f>+VLOOKUP(A1118,bd_lista!$A$3:$C$590,3,FALSE)</f>
        <v>Ministerio de Gobierno</v>
      </c>
      <c r="D1118" s="456" t="str">
        <f>+C1118</f>
        <v>Ministerio de Gobierno</v>
      </c>
      <c r="E1118" s="250" t="s">
        <v>1311</v>
      </c>
      <c r="F1118" s="246">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6">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6">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246">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6">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46">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6">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6">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6">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6">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6">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6">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6">
        <f ca="1">+SUM(F1118:Q1118)</f>
        <v>0</v>
      </c>
      <c r="S1118" s="246"/>
      <c r="T1118" s="246">
        <f ca="1">+T1119</f>
        <v>403274.19999999995</v>
      </c>
      <c r="U1118" s="245">
        <f>+IF(E1118="Débitos",1,2)</f>
        <v>1</v>
      </c>
      <c r="V1118" s="350" t="str">
        <f>+VLOOKUP(A1118,bd_lista!$A$3:$E$590,5,FALSE)</f>
        <v>Órgano Ejecutivo</v>
      </c>
      <c r="W1118" s="454" t="str">
        <f>+V1118</f>
        <v>Órgano Ejecutivo</v>
      </c>
      <c r="X1118" s="245">
        <f>+A1118</f>
        <v>15</v>
      </c>
      <c r="Y1118" s="245" t="str">
        <f>+VLOOKUP(X1118,bd_lista!$A$3:$C$590,3,FALSE)</f>
        <v>Ministerio de Gobierno</v>
      </c>
      <c r="Z1118" s="306">
        <f>+X1118</f>
        <v>15</v>
      </c>
      <c r="AA1118" s="336" t="str">
        <f>+Y1118</f>
        <v>Ministerio de Gobierno</v>
      </c>
    </row>
    <row r="1119" spans="1:27" customFormat="1" ht="15" customHeight="1">
      <c r="A1119" s="32">
        <v>15</v>
      </c>
      <c r="B1119" s="453"/>
      <c r="C1119" s="250" t="str">
        <f>+VLOOKUP(A1119,bd_lista!$A$3:$C$590,3,FALSE)</f>
        <v>Ministerio de Gobierno</v>
      </c>
      <c r="D1119" s="457"/>
      <c r="E1119" s="350" t="s">
        <v>1312</v>
      </c>
      <c r="F1119" s="248">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46192.290000000008</v>
      </c>
      <c r="G1119" s="248">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357081.91</v>
      </c>
      <c r="H1119" s="248">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48">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8">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48">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8">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48">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8">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8">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8">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8">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8">
        <f ca="1">+SUM(F1119:Q1119)</f>
        <v>403274.19999999995</v>
      </c>
      <c r="S1119" s="248">
        <f ca="1">+R1118+R1119</f>
        <v>403274.19999999995</v>
      </c>
      <c r="T1119" s="248">
        <f ca="1">+S1119</f>
        <v>403274.19999999995</v>
      </c>
      <c r="U1119" s="247">
        <f>+IF(E1119="Débitos",1,2)</f>
        <v>2</v>
      </c>
      <c r="V1119" s="350" t="str">
        <f>+VLOOKUP(A1119,bd_lista!$A$3:$E$590,5,FALSE)</f>
        <v>Órgano Ejecutivo</v>
      </c>
      <c r="W1119" s="455"/>
      <c r="X1119" s="245">
        <f>+A1119</f>
        <v>15</v>
      </c>
      <c r="Y1119" s="245" t="str">
        <f>+VLOOKUP(X1119,bd_lista!$A$3:$C$590,3,FALSE)</f>
        <v>Ministerio de Gobierno</v>
      </c>
      <c r="Z1119" s="304"/>
      <c r="AA1119" s="338"/>
    </row>
    <row r="1120" spans="1:27" customFormat="1" ht="15" customHeight="1">
      <c r="A1120" s="32">
        <v>47</v>
      </c>
      <c r="B1120" s="452">
        <f>+A1120</f>
        <v>47</v>
      </c>
      <c r="C1120" s="250" t="str">
        <f>+VLOOKUP(A1120,bd_lista!$A$3:$C$590,3,FALSE)</f>
        <v>Ministerio de Desarrollo Rural y Tierras</v>
      </c>
      <c r="D1120" s="456" t="str">
        <f>+C1120</f>
        <v>Ministerio de Desarrollo Rural y Tierras</v>
      </c>
      <c r="E1120" s="250" t="s">
        <v>1311</v>
      </c>
      <c r="F1120" s="246">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257098.26</v>
      </c>
      <c r="G1120" s="246">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6">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6">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6">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6">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6">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6">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6">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6">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6">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6">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6">
        <f ca="1">+SUM(F1120:Q1120)</f>
        <v>257098.26</v>
      </c>
      <c r="S1120" s="246"/>
      <c r="T1120" s="246">
        <f ca="1">+T1121</f>
        <v>367464.68</v>
      </c>
      <c r="U1120" s="245">
        <f>+IF(E1120="Débitos",1,2)</f>
        <v>1</v>
      </c>
      <c r="V1120" s="350" t="str">
        <f>+VLOOKUP(A1120,bd_lista!$A$3:$E$590,5,FALSE)</f>
        <v>Órgano Ejecutivo</v>
      </c>
      <c r="W1120" s="454" t="str">
        <f>+V1120</f>
        <v>Órgano Ejecutivo</v>
      </c>
      <c r="X1120" s="245">
        <f>+A1120</f>
        <v>47</v>
      </c>
      <c r="Y1120" s="245" t="str">
        <f>+VLOOKUP(X1120,bd_lista!$A$3:$C$590,3,FALSE)</f>
        <v>Ministerio de Desarrollo Rural y Tierras</v>
      </c>
      <c r="Z1120" s="306">
        <f>+X1120</f>
        <v>47</v>
      </c>
      <c r="AA1120" s="336" t="str">
        <f>+Y1120</f>
        <v>Ministerio de Desarrollo Rural y Tierras</v>
      </c>
    </row>
    <row r="1121" spans="1:27" customFormat="1" ht="15" customHeight="1">
      <c r="A1121" s="32">
        <v>47</v>
      </c>
      <c r="B1121" s="453"/>
      <c r="C1121" s="250" t="str">
        <f>+VLOOKUP(A1121,bd_lista!$A$3:$C$590,3,FALSE)</f>
        <v>Ministerio de Desarrollo Rural y Tierras</v>
      </c>
      <c r="D1121" s="457"/>
      <c r="E1121" s="350" t="s">
        <v>1312</v>
      </c>
      <c r="F1121" s="248">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590</v>
      </c>
      <c r="G1121" s="248">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109776.42</v>
      </c>
      <c r="H1121" s="248">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48">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8">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48">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8">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48">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8">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8">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8">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8">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8">
        <f ca="1">+SUM(F1121:Q1121)</f>
        <v>110366.42</v>
      </c>
      <c r="S1121" s="248">
        <f ca="1">+R1120+R1121</f>
        <v>367464.68</v>
      </c>
      <c r="T1121" s="248">
        <f ca="1">+S1121</f>
        <v>367464.68</v>
      </c>
      <c r="U1121" s="247">
        <f>+IF(E1121="Débitos",1,2)</f>
        <v>2</v>
      </c>
      <c r="V1121" s="350" t="str">
        <f>+VLOOKUP(A1121,bd_lista!$A$3:$E$590,5,FALSE)</f>
        <v>Órgano Ejecutivo</v>
      </c>
      <c r="W1121" s="455"/>
      <c r="X1121" s="245">
        <f>+A1121</f>
        <v>47</v>
      </c>
      <c r="Y1121" s="245" t="str">
        <f>+VLOOKUP(X1121,bd_lista!$A$3:$C$590,3,FALSE)</f>
        <v>Ministerio de Desarrollo Rural y Tierras</v>
      </c>
      <c r="Z1121" s="304"/>
      <c r="AA1121" s="338"/>
    </row>
    <row r="1122" spans="1:27" customFormat="1" ht="15" hidden="1" customHeight="1">
      <c r="A1122" s="32">
        <v>634</v>
      </c>
      <c r="B1122" s="452">
        <f>+A1122</f>
        <v>634</v>
      </c>
      <c r="C1122" s="250" t="str">
        <f>+VLOOKUP(A1122,bd_lista!$A$3:$C$590,3,FALSE)</f>
        <v>Empresa Púb. Deptal. Hotel Terminal-Terminal de Buses Oruro</v>
      </c>
      <c r="D1122" s="456" t="str">
        <f>+C1122</f>
        <v>Empresa Púb. Deptal. Hotel Terminal-Terminal de Buses Oruro</v>
      </c>
      <c r="E1122" s="250" t="s">
        <v>1311</v>
      </c>
      <c r="F1122" s="246">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6">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6">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6">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6">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6">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6">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6">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6">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6">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6">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6">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6">
        <f ca="1">+SUM(F1122:Q1122)</f>
        <v>0</v>
      </c>
      <c r="S1122" s="253"/>
      <c r="T1122" s="246">
        <f ca="1">+T1123</f>
        <v>0</v>
      </c>
      <c r="U1122" s="245">
        <f>+IF(E1122="Débitos",1,2)</f>
        <v>1</v>
      </c>
      <c r="V1122" s="350" t="str">
        <f>+VLOOKUP(A1122,bd_lista!$A$3:$E$590,5,FALSE)</f>
        <v>Empresas Nacionales</v>
      </c>
      <c r="W1122" s="454" t="str">
        <f>+V1122</f>
        <v>Empresas Nacionales</v>
      </c>
      <c r="X1122" s="245">
        <f>+VLOOKUP(A1122,[2]Sheet1!$A$13:$D$744,4,FALSE)</f>
        <v>0</v>
      </c>
      <c r="Y1122" s="245" t="e">
        <f>+VLOOKUP(X1122,bd_lista!$A$3:$C$590,3,FALSE)</f>
        <v>#N/A</v>
      </c>
      <c r="Z1122" s="306">
        <f>+X1122</f>
        <v>0</v>
      </c>
      <c r="AA1122" s="336" t="e">
        <f>+Y1122</f>
        <v>#N/A</v>
      </c>
    </row>
    <row r="1123" spans="1:27" customFormat="1" ht="15" hidden="1" customHeight="1">
      <c r="A1123" s="32">
        <v>634</v>
      </c>
      <c r="B1123" s="453"/>
      <c r="C1123" s="250" t="str">
        <f>+VLOOKUP(A1123,bd_lista!$A$3:$C$590,3,FALSE)</f>
        <v>Empresa Púb. Deptal. Hotel Terminal-Terminal de Buses Oruro</v>
      </c>
      <c r="D1123" s="457"/>
      <c r="E1123" s="350" t="s">
        <v>1312</v>
      </c>
      <c r="F1123" s="248">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8">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8">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8">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8">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8">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8">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8">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8">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8">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8">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8">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8">
        <f ca="1">+SUM(F1123:Q1123)</f>
        <v>0</v>
      </c>
      <c r="S1123" s="265">
        <f ca="1">+R1122+R1123</f>
        <v>0</v>
      </c>
      <c r="T1123" s="248">
        <f ca="1">+S1123</f>
        <v>0</v>
      </c>
      <c r="U1123" s="247">
        <f>+IF(E1123="Débitos",1,2)</f>
        <v>2</v>
      </c>
      <c r="V1123" s="350" t="str">
        <f>+VLOOKUP(A1123,bd_lista!$A$3:$E$590,5,FALSE)</f>
        <v>Empresas Nacionales</v>
      </c>
      <c r="W1123" s="455"/>
      <c r="X1123" s="245">
        <f>+VLOOKUP(A1123,[2]Sheet1!$A$13:$D$744,4,FALSE)</f>
        <v>0</v>
      </c>
      <c r="Y1123" s="245" t="e">
        <f>+VLOOKUP(X1123,bd_lista!$A$3:$C$590,3,FALSE)</f>
        <v>#N/A</v>
      </c>
      <c r="Z1123" s="304"/>
      <c r="AA1123" s="338"/>
    </row>
    <row r="1124" spans="1:27" customFormat="1" ht="15" customHeight="1">
      <c r="A1124" s="32">
        <v>16</v>
      </c>
      <c r="B1124" s="452">
        <f>+A1124</f>
        <v>16</v>
      </c>
      <c r="C1124" s="250" t="str">
        <f>+VLOOKUP(A1124,bd_lista!$A$3:$C$590,3,FALSE)</f>
        <v>Ministerio de Educación</v>
      </c>
      <c r="D1124" s="456" t="str">
        <f>+C1124</f>
        <v>Ministerio de Educación</v>
      </c>
      <c r="E1124" s="250" t="s">
        <v>1311</v>
      </c>
      <c r="F1124" s="246">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246">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50</v>
      </c>
      <c r="H1124" s="246">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246">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0</v>
      </c>
      <c r="J1124" s="246">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6">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6">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6">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6">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6">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6">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6">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6">
        <f ca="1">+SUM(F1124:Q1124)</f>
        <v>50</v>
      </c>
      <c r="S1124" s="246"/>
      <c r="T1124" s="246">
        <f ca="1">+T1125</f>
        <v>325141.09999999998</v>
      </c>
      <c r="U1124" s="245">
        <f>+IF(E1124="Débitos",1,2)</f>
        <v>1</v>
      </c>
      <c r="V1124" s="350" t="str">
        <f>+VLOOKUP(A1124,bd_lista!$A$3:$E$590,5,FALSE)</f>
        <v>Órgano Ejecutivo</v>
      </c>
      <c r="W1124" s="454" t="str">
        <f>+V1124</f>
        <v>Órgano Ejecutivo</v>
      </c>
      <c r="X1124" s="245">
        <f>+A1124</f>
        <v>16</v>
      </c>
      <c r="Y1124" s="245" t="str">
        <f>+VLOOKUP(X1124,bd_lista!$A$3:$C$590,3,FALSE)</f>
        <v>Ministerio de Educación</v>
      </c>
      <c r="Z1124" s="306">
        <f>+X1124</f>
        <v>16</v>
      </c>
      <c r="AA1124" s="336" t="str">
        <f>+Y1124</f>
        <v>Ministerio de Educación</v>
      </c>
    </row>
    <row r="1125" spans="1:27" customFormat="1" ht="15" customHeight="1">
      <c r="A1125" s="32">
        <v>16</v>
      </c>
      <c r="B1125" s="453"/>
      <c r="C1125" s="250" t="str">
        <f>+VLOOKUP(A1125,bd_lista!$A$3:$C$590,3,FALSE)</f>
        <v>Ministerio de Educación</v>
      </c>
      <c r="D1125" s="457"/>
      <c r="E1125" s="350" t="s">
        <v>1312</v>
      </c>
      <c r="F1125" s="248">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82897.17</v>
      </c>
      <c r="G1125" s="248">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242193.93</v>
      </c>
      <c r="H1125" s="248">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8">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248">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8">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8">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8">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8">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8">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8">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8">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8">
        <f ca="1">+SUM(F1125:Q1125)</f>
        <v>325091.09999999998</v>
      </c>
      <c r="S1125" s="248">
        <f ca="1">+R1124+R1125</f>
        <v>325141.09999999998</v>
      </c>
      <c r="T1125" s="248">
        <f ca="1">+S1125</f>
        <v>325141.09999999998</v>
      </c>
      <c r="U1125" s="247">
        <f>+IF(E1125="Débitos",1,2)</f>
        <v>2</v>
      </c>
      <c r="V1125" s="350" t="str">
        <f>+VLOOKUP(A1125,bd_lista!$A$3:$E$590,5,FALSE)</f>
        <v>Órgano Ejecutivo</v>
      </c>
      <c r="W1125" s="455"/>
      <c r="X1125" s="245">
        <f>+A1125</f>
        <v>16</v>
      </c>
      <c r="Y1125" s="245" t="str">
        <f>+VLOOKUP(X1125,bd_lista!$A$3:$C$590,3,FALSE)</f>
        <v>Ministerio de Educación</v>
      </c>
      <c r="Z1125" s="304"/>
      <c r="AA1125" s="338"/>
    </row>
    <row r="1126" spans="1:27" customFormat="1" ht="15" customHeight="1">
      <c r="A1126" s="32">
        <v>53</v>
      </c>
      <c r="B1126" s="452">
        <f>+A1126</f>
        <v>53</v>
      </c>
      <c r="C1126" s="250" t="str">
        <f>+VLOOKUP(A1126,bd_lista!$A$3:$C$590,3,FALSE)</f>
        <v>Ministerio de Culturas, Descolonización y Despatriarcalización</v>
      </c>
      <c r="D1126" s="456" t="str">
        <f>+C1126</f>
        <v>Ministerio de Culturas, Descolonización y Despatriarcalización</v>
      </c>
      <c r="E1126" s="250" t="s">
        <v>1311</v>
      </c>
      <c r="F1126" s="246">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0</v>
      </c>
      <c r="G1126" s="246">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0</v>
      </c>
      <c r="H1126" s="246">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0</v>
      </c>
      <c r="I1126" s="246">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0</v>
      </c>
      <c r="J1126" s="246">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246">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46">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46">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46">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6">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6">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6">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6">
        <f ca="1">+SUM(F1126:Q1126)</f>
        <v>0</v>
      </c>
      <c r="S1126" s="246"/>
      <c r="T1126" s="246">
        <f ca="1">+T1127</f>
        <v>37903.050000000003</v>
      </c>
      <c r="U1126" s="245">
        <f>+IF(E1126="Débitos",1,2)</f>
        <v>1</v>
      </c>
      <c r="V1126" s="350" t="str">
        <f>+VLOOKUP(A1126,bd_lista!$A$3:$E$590,5,FALSE)</f>
        <v>Órgano Ejecutivo</v>
      </c>
      <c r="W1126" s="454" t="str">
        <f>+V1126</f>
        <v>Órgano Ejecutivo</v>
      </c>
      <c r="X1126" s="245">
        <v>53</v>
      </c>
      <c r="Y1126" s="245" t="str">
        <f>+VLOOKUP(X1126,bd_lista!$A$3:$C$590,3,FALSE)</f>
        <v>Ministerio de Culturas, Descolonización y Despatriarcalización</v>
      </c>
      <c r="Z1126" s="306">
        <f>+X1126</f>
        <v>53</v>
      </c>
      <c r="AA1126" s="336" t="str">
        <f>+Y1126</f>
        <v>Ministerio de Culturas, Descolonización y Despatriarcalización</v>
      </c>
    </row>
    <row r="1127" spans="1:27" customFormat="1" ht="15" customHeight="1">
      <c r="A1127" s="32">
        <v>53</v>
      </c>
      <c r="B1127" s="453"/>
      <c r="C1127" s="250" t="str">
        <f>+VLOOKUP(A1127,bd_lista!$A$3:$C$590,3,FALSE)</f>
        <v>Ministerio de Culturas, Descolonización y Despatriarcalización</v>
      </c>
      <c r="D1127" s="457"/>
      <c r="E1127" s="350" t="s">
        <v>1312</v>
      </c>
      <c r="F1127" s="248">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0</v>
      </c>
      <c r="G1127" s="248">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37903.050000000003</v>
      </c>
      <c r="H1127" s="248">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0</v>
      </c>
      <c r="I1127" s="248">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0</v>
      </c>
      <c r="J1127" s="248">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248">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248">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48">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48">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8">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8">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8">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8">
        <f ca="1">+SUM(F1127:Q1127)</f>
        <v>37903.050000000003</v>
      </c>
      <c r="S1127" s="248">
        <f ca="1">+R1126+R1127</f>
        <v>37903.050000000003</v>
      </c>
      <c r="T1127" s="248">
        <f ca="1">+S1127</f>
        <v>37903.050000000003</v>
      </c>
      <c r="U1127" s="247">
        <f>+IF(E1127="Débitos",1,2)</f>
        <v>2</v>
      </c>
      <c r="V1127" s="350" t="str">
        <f>+VLOOKUP(A1127,bd_lista!$A$3:$E$590,5,FALSE)</f>
        <v>Órgano Ejecutivo</v>
      </c>
      <c r="W1127" s="455"/>
      <c r="X1127" s="245">
        <v>53</v>
      </c>
      <c r="Y1127" s="245" t="str">
        <f>+VLOOKUP(X1127,bd_lista!$A$3:$C$590,3,FALSE)</f>
        <v>Ministerio de Culturas, Descolonización y Despatriarcalización</v>
      </c>
      <c r="Z1127" s="304"/>
      <c r="AA1127" s="338"/>
    </row>
    <row r="1128" spans="1:27" customFormat="1" ht="15" hidden="1" customHeight="1">
      <c r="A1128" s="32">
        <v>633</v>
      </c>
      <c r="B1128" s="452">
        <f>+A1128</f>
        <v>633</v>
      </c>
      <c r="C1128" s="250" t="str">
        <f>+VLOOKUP(A1128,bd_lista!$A$3:$C$590,3,FALSE)</f>
        <v>Empresa Misicuni</v>
      </c>
      <c r="D1128" s="456" t="str">
        <f>+C1128</f>
        <v>Empresa Misicuni</v>
      </c>
      <c r="E1128" s="250" t="s">
        <v>1311</v>
      </c>
      <c r="F1128" s="246">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6">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6">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6">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6">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6">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6">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6">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6">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6">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6">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6">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6">
        <f ca="1">+SUM(F1128:Q1128)</f>
        <v>0</v>
      </c>
      <c r="S1128" s="253"/>
      <c r="T1128" s="246">
        <f ca="1">+T1129</f>
        <v>0</v>
      </c>
      <c r="U1128" s="245">
        <f>+IF(E1128="Débitos",1,2)</f>
        <v>1</v>
      </c>
      <c r="V1128" s="350" t="str">
        <f>+VLOOKUP(A1128,bd_lista!$A$3:$E$590,5,FALSE)</f>
        <v>Empresas Nacionales</v>
      </c>
      <c r="W1128" s="454" t="str">
        <f>+V1128</f>
        <v>Empresas Nacionales</v>
      </c>
      <c r="X1128" s="245">
        <f>+VLOOKUP(A1128,[2]Sheet1!$A$13:$D$744,4,FALSE)</f>
        <v>86</v>
      </c>
      <c r="Y1128" s="245" t="str">
        <f>+VLOOKUP(X1128,bd_lista!$A$3:$C$590,3,FALSE)</f>
        <v>Ministerio de Medio Ambiente y Agua</v>
      </c>
      <c r="Z1128" s="306">
        <f>+X1128</f>
        <v>86</v>
      </c>
      <c r="AA1128" s="307" t="str">
        <f>+Y1128</f>
        <v>Ministerio de Medio Ambiente y Agua</v>
      </c>
    </row>
    <row r="1129" spans="1:27" customFormat="1" ht="15" hidden="1" customHeight="1">
      <c r="A1129" s="32">
        <v>633</v>
      </c>
      <c r="B1129" s="453"/>
      <c r="C1129" s="250" t="str">
        <f>+VLOOKUP(A1129,bd_lista!$A$3:$C$590,3,FALSE)</f>
        <v>Empresa Misicuni</v>
      </c>
      <c r="D1129" s="457"/>
      <c r="E1129" s="350" t="s">
        <v>1312</v>
      </c>
      <c r="F1129" s="248">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8">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8">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8">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8">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8">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8">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8">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8">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8">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8">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8">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8">
        <f ca="1">+SUM(F1129:Q1129)</f>
        <v>0</v>
      </c>
      <c r="S1129" s="265">
        <f ca="1">+R1128+R1129</f>
        <v>0</v>
      </c>
      <c r="T1129" s="248">
        <f ca="1">+S1129</f>
        <v>0</v>
      </c>
      <c r="U1129" s="247">
        <f>+IF(E1129="Débitos",1,2)</f>
        <v>2</v>
      </c>
      <c r="V1129" s="350" t="str">
        <f>+VLOOKUP(A1129,bd_lista!$A$3:$E$590,5,FALSE)</f>
        <v>Empresas Nacionales</v>
      </c>
      <c r="W1129" s="455"/>
      <c r="X1129" s="245">
        <f>+VLOOKUP(A1129,[2]Sheet1!$A$13:$D$744,4,FALSE)</f>
        <v>86</v>
      </c>
      <c r="Y1129" s="245" t="str">
        <f>+VLOOKUP(X1129,bd_lista!$A$3:$C$590,3,FALSE)</f>
        <v>Ministerio de Medio Ambiente y Agua</v>
      </c>
      <c r="Z1129" s="304"/>
      <c r="AA1129" s="305"/>
    </row>
    <row r="1130" spans="1:27" customFormat="1" ht="15" customHeight="1">
      <c r="A1130" s="32">
        <v>30</v>
      </c>
      <c r="B1130" s="452">
        <f>+A1130</f>
        <v>30</v>
      </c>
      <c r="C1130" s="250" t="str">
        <f>+VLOOKUP(A1130,bd_lista!$A$3:$C$590,3,FALSE)</f>
        <v>Ministerio de Justicia y Transparencia Institucional</v>
      </c>
      <c r="D1130" s="456" t="str">
        <f>+C1130</f>
        <v>Ministerio de Justicia y Transparencia Institucional</v>
      </c>
      <c r="E1130" s="250" t="s">
        <v>1311</v>
      </c>
      <c r="F1130" s="246">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0</v>
      </c>
      <c r="G1130" s="246">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6">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246">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246">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246">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46">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46">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46">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6">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6">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6">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6">
        <f ca="1">+SUM(F1130:Q1130)</f>
        <v>0</v>
      </c>
      <c r="S1130" s="246"/>
      <c r="T1130" s="246">
        <f ca="1">+T1131</f>
        <v>12085.03</v>
      </c>
      <c r="U1130" s="245">
        <f>+IF(E1130="Débitos",1,2)</f>
        <v>1</v>
      </c>
      <c r="V1130" s="350" t="str">
        <f>+VLOOKUP(A1130,bd_lista!$A$3:$E$590,5,FALSE)</f>
        <v>Órgano Ejecutivo</v>
      </c>
      <c r="W1130" s="454" t="str">
        <f>+V1130</f>
        <v>Órgano Ejecutivo</v>
      </c>
      <c r="X1130" s="245">
        <f>+A1130</f>
        <v>30</v>
      </c>
      <c r="Y1130" s="245" t="str">
        <f>+VLOOKUP(X1130,bd_lista!$A$3:$C$590,3,FALSE)</f>
        <v>Ministerio de Justicia y Transparencia Institucional</v>
      </c>
      <c r="Z1130" s="306">
        <f>+X1130</f>
        <v>30</v>
      </c>
      <c r="AA1130" s="336" t="str">
        <f>+Y1130</f>
        <v>Ministerio de Justicia y Transparencia Institucional</v>
      </c>
    </row>
    <row r="1131" spans="1:27" customFormat="1" ht="15" customHeight="1">
      <c r="A1131" s="32">
        <v>30</v>
      </c>
      <c r="B1131" s="453"/>
      <c r="C1131" s="250" t="str">
        <f>+VLOOKUP(A1131,bd_lista!$A$3:$C$590,3,FALSE)</f>
        <v>Ministerio de Justicia y Transparencia Institucional</v>
      </c>
      <c r="D1131" s="457"/>
      <c r="E1131" s="350" t="s">
        <v>1312</v>
      </c>
      <c r="F1131" s="248">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0</v>
      </c>
      <c r="G1131" s="248">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12085.03</v>
      </c>
      <c r="H1131" s="248">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48">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248">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248">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48">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48">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8">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8">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8">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8">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8">
        <f ca="1">+SUM(F1131:Q1131)</f>
        <v>12085.03</v>
      </c>
      <c r="S1131" s="248">
        <f ca="1">+R1130+R1131</f>
        <v>12085.03</v>
      </c>
      <c r="T1131" s="248">
        <f ca="1">+S1131</f>
        <v>12085.03</v>
      </c>
      <c r="U1131" s="247">
        <f>+IF(E1131="Débitos",1,2)</f>
        <v>2</v>
      </c>
      <c r="V1131" s="350" t="str">
        <f>+VLOOKUP(A1131,bd_lista!$A$3:$E$590,5,FALSE)</f>
        <v>Órgano Ejecutivo</v>
      </c>
      <c r="W1131" s="455"/>
      <c r="X1131" s="245">
        <f>+A1131</f>
        <v>30</v>
      </c>
      <c r="Y1131" s="245" t="str">
        <f>+VLOOKUP(X1131,bd_lista!$A$3:$C$590,3,FALSE)</f>
        <v>Ministerio de Justicia y Transparencia Institucional</v>
      </c>
      <c r="Z1131" s="304"/>
      <c r="AA1131" s="338"/>
    </row>
    <row r="1132" spans="1:27" customFormat="1" ht="15" hidden="1" customHeight="1">
      <c r="A1132" s="32">
        <v>592</v>
      </c>
      <c r="B1132" s="452">
        <f>+A1132</f>
        <v>592</v>
      </c>
      <c r="C1132" s="250" t="str">
        <f>+VLOOKUP(A1132,bd_lista!$A$3:$C$590,3,FALSE)</f>
        <v>Empresa Estatal "Boliviana de Turismo"</v>
      </c>
      <c r="D1132" s="456" t="str">
        <f>+C1132</f>
        <v>Empresa Estatal "Boliviana de Turismo"</v>
      </c>
      <c r="E1132" s="250" t="s">
        <v>1311</v>
      </c>
      <c r="F1132" s="246">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6">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6">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6">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6">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6">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6">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6">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6">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6">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6">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6">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6">
        <f ca="1">+SUM(F1132:Q1132)</f>
        <v>0</v>
      </c>
      <c r="S1132" s="269"/>
      <c r="T1132" s="246">
        <f ca="1">+T1133</f>
        <v>0</v>
      </c>
      <c r="U1132" s="245">
        <f>+IF(E1132="Débitos",1,2)</f>
        <v>1</v>
      </c>
      <c r="V1132" s="350" t="str">
        <f>+VLOOKUP(A1132,bd_lista!$A$3:$E$590,5,FALSE)</f>
        <v>Empresas Nacionales</v>
      </c>
      <c r="W1132" s="454" t="str">
        <f>+V1132</f>
        <v>Empresas Nacionales</v>
      </c>
      <c r="X1132" s="245">
        <v>53</v>
      </c>
      <c r="Y1132" s="245" t="str">
        <f>+VLOOKUP(X1132,bd_lista!$A$3:$C$590,3,FALSE)</f>
        <v>Ministerio de Culturas, Descolonización y Despatriarcalización</v>
      </c>
      <c r="Z1132" s="306">
        <f>+X1132</f>
        <v>53</v>
      </c>
      <c r="AA1132" s="307" t="str">
        <f>+Y1132</f>
        <v>Ministerio de Culturas, Descolonización y Despatriarcalización</v>
      </c>
    </row>
    <row r="1133" spans="1:27" customFormat="1" ht="15" hidden="1" customHeight="1">
      <c r="A1133" s="32">
        <v>592</v>
      </c>
      <c r="B1133" s="453"/>
      <c r="C1133" s="250" t="str">
        <f>+VLOOKUP(A1133,bd_lista!$A$3:$C$590,3,FALSE)</f>
        <v>Empresa Estatal "Boliviana de Turismo"</v>
      </c>
      <c r="D1133" s="457"/>
      <c r="E1133" s="350" t="s">
        <v>1312</v>
      </c>
      <c r="F1133" s="248">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8">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8">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8">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8">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8">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8">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8">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8">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8">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8">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8">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8">
        <f ca="1">+SUM(F1133:Q1133)</f>
        <v>0</v>
      </c>
      <c r="S1133" s="268">
        <f ca="1">+R1132+R1133</f>
        <v>0</v>
      </c>
      <c r="T1133" s="248">
        <f ca="1">+S1133</f>
        <v>0</v>
      </c>
      <c r="U1133" s="247">
        <f>+IF(E1133="Débitos",1,2)</f>
        <v>2</v>
      </c>
      <c r="V1133" s="350" t="str">
        <f>+VLOOKUP(A1133,bd_lista!$A$3:$E$590,5,FALSE)</f>
        <v>Empresas Nacionales</v>
      </c>
      <c r="W1133" s="455"/>
      <c r="X1133" s="245">
        <v>53</v>
      </c>
      <c r="Y1133" s="245" t="str">
        <f>+VLOOKUP(X1133,bd_lista!$A$3:$C$590,3,FALSE)</f>
        <v>Ministerio de Culturas, Descolonización y Despatriarcalización</v>
      </c>
      <c r="Z1133" s="304"/>
      <c r="AA1133" s="305"/>
    </row>
    <row r="1134" spans="1:27" customFormat="1" ht="15" customHeight="1">
      <c r="A1134" s="32">
        <v>70</v>
      </c>
      <c r="B1134" s="452">
        <f>+A1134</f>
        <v>70</v>
      </c>
      <c r="C1134" s="250" t="str">
        <f>+VLOOKUP(A1134,bd_lista!$A$3:$C$590,3,FALSE)</f>
        <v>Ministerio de Trabajo, Empleo y Previsión Social</v>
      </c>
      <c r="D1134" s="456" t="str">
        <f>+C1134</f>
        <v>Ministerio de Trabajo, Empleo y Previsión Social</v>
      </c>
      <c r="E1134" s="250" t="s">
        <v>1311</v>
      </c>
      <c r="F1134" s="246">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6">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6">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6">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6">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6">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6">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6">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6">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6">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6">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6">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6">
        <f ca="1">+SUM(F1134:Q1134)</f>
        <v>0</v>
      </c>
      <c r="S1134" s="246"/>
      <c r="T1134" s="246">
        <f ca="1">+T1135</f>
        <v>10739.55</v>
      </c>
      <c r="U1134" s="245">
        <f>+IF(E1134="Débitos",1,2)</f>
        <v>1</v>
      </c>
      <c r="V1134" s="350" t="str">
        <f>+VLOOKUP(A1134,bd_lista!$A$3:$E$590,5,FALSE)</f>
        <v>Órgano Ejecutivo</v>
      </c>
      <c r="W1134" s="454" t="str">
        <f>+V1134</f>
        <v>Órgano Ejecutivo</v>
      </c>
      <c r="X1134" s="245">
        <f>+A1134</f>
        <v>70</v>
      </c>
      <c r="Y1134" s="245" t="str">
        <f>+VLOOKUP(X1134,bd_lista!$A$3:$C$590,3,FALSE)</f>
        <v>Ministerio de Trabajo, Empleo y Previsión Social</v>
      </c>
      <c r="Z1134" s="306">
        <f>+X1134</f>
        <v>70</v>
      </c>
      <c r="AA1134" s="336" t="str">
        <f>+Y1134</f>
        <v>Ministerio de Trabajo, Empleo y Previsión Social</v>
      </c>
    </row>
    <row r="1135" spans="1:27" customFormat="1" ht="15" customHeight="1">
      <c r="A1135" s="32">
        <v>70</v>
      </c>
      <c r="B1135" s="453"/>
      <c r="C1135" s="250" t="str">
        <f>+VLOOKUP(A1135,bd_lista!$A$3:$C$590,3,FALSE)</f>
        <v>Ministerio de Trabajo, Empleo y Previsión Social</v>
      </c>
      <c r="D1135" s="457"/>
      <c r="E1135" s="350" t="s">
        <v>1312</v>
      </c>
      <c r="F1135" s="248">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8">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10739.55</v>
      </c>
      <c r="H1135" s="248">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0</v>
      </c>
      <c r="I1135" s="248">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8">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248">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8">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48">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8">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8">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8">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8">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8">
        <f ca="1">+SUM(F1135:Q1135)</f>
        <v>10739.55</v>
      </c>
      <c r="S1135" s="248">
        <f ca="1">+R1134+R1135</f>
        <v>10739.55</v>
      </c>
      <c r="T1135" s="246">
        <f ca="1">+S1135</f>
        <v>10739.55</v>
      </c>
      <c r="U1135" s="499">
        <f>+IF(E1135="Débitos",1,2)</f>
        <v>2</v>
      </c>
      <c r="V1135" s="350" t="str">
        <f>+VLOOKUP(A1135,bd_lista!$A$3:$E$590,5,FALSE)</f>
        <v>Órgano Ejecutivo</v>
      </c>
      <c r="W1135" s="455"/>
      <c r="X1135" s="245">
        <f>+A1135</f>
        <v>70</v>
      </c>
      <c r="Y1135" s="245" t="str">
        <f>+VLOOKUP(X1135,bd_lista!$A$3:$C$590,3,FALSE)</f>
        <v>Ministerio de Trabajo, Empleo y Previsión Social</v>
      </c>
      <c r="Z1135" s="304"/>
      <c r="AA1135" s="338"/>
    </row>
    <row r="1136" spans="1:27" customFormat="1" ht="15" hidden="1" customHeight="1">
      <c r="A1136" s="32">
        <v>76</v>
      </c>
      <c r="B1136" s="452">
        <f>+A1136</f>
        <v>76</v>
      </c>
      <c r="C1136" s="250" t="str">
        <f>+VLOOKUP(A1136,bd_lista!$A$3:$C$590,3,FALSE)</f>
        <v>Ministerio de Minería y Metalurgia</v>
      </c>
      <c r="D1136" s="456" t="str">
        <f>+C1136</f>
        <v>Ministerio de Minería y Metalurgia</v>
      </c>
      <c r="E1136" s="250" t="s">
        <v>1311</v>
      </c>
      <c r="F1136" s="246">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6">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6">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6">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6">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6">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6">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6">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6">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6">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6">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6">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6">
        <f ca="1">+SUM(F1136:Q1136)</f>
        <v>0</v>
      </c>
      <c r="S1136" s="246"/>
      <c r="T1136" s="274">
        <f ca="1">+T1137</f>
        <v>0</v>
      </c>
      <c r="U1136" s="281">
        <f>+IF(E1136="Débitos",1,2)</f>
        <v>1</v>
      </c>
      <c r="V1136" s="350" t="str">
        <f>+VLOOKUP(A1136,bd_lista!$A$3:$E$590,5,FALSE)</f>
        <v>Órgano Ejecutivo</v>
      </c>
      <c r="W1136" s="454" t="str">
        <f>+V1136</f>
        <v>Órgano Ejecutivo</v>
      </c>
      <c r="X1136" s="245">
        <f>+A1136</f>
        <v>76</v>
      </c>
      <c r="Y1136" s="245" t="str">
        <f>+VLOOKUP(X1136,bd_lista!$A$3:$C$590,3,FALSE)</f>
        <v>Ministerio de Minería y Metalurgia</v>
      </c>
      <c r="Z1136" s="306">
        <f>+X1136</f>
        <v>76</v>
      </c>
      <c r="AA1136" s="336" t="str">
        <f>+Y1136</f>
        <v>Ministerio de Minería y Metalurgia</v>
      </c>
    </row>
    <row r="1137" spans="1:27" customFormat="1" ht="15" hidden="1" customHeight="1">
      <c r="A1137" s="32">
        <v>76</v>
      </c>
      <c r="B1137" s="453"/>
      <c r="C1137" s="250" t="str">
        <f>+VLOOKUP(A1137,bd_lista!$A$3:$C$590,3,FALSE)</f>
        <v>Ministerio de Minería y Metalurgia</v>
      </c>
      <c r="D1137" s="457"/>
      <c r="E1137" s="350" t="s">
        <v>1312</v>
      </c>
      <c r="F1137" s="248">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248">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0</v>
      </c>
      <c r="H1137" s="248">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248">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248">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48">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48">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8">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48">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8">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8">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8">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8">
        <f ca="1">+SUM(F1137:Q1137)</f>
        <v>0</v>
      </c>
      <c r="S1137" s="248">
        <f ca="1">+R1136+R1137</f>
        <v>0</v>
      </c>
      <c r="T1137" s="248">
        <f ca="1">+S1137</f>
        <v>0</v>
      </c>
      <c r="U1137" s="247">
        <f>+IF(E1137="Débitos",1,2)</f>
        <v>2</v>
      </c>
      <c r="V1137" s="350" t="str">
        <f>+VLOOKUP(A1137,bd_lista!$A$3:$E$590,5,FALSE)</f>
        <v>Órgano Ejecutivo</v>
      </c>
      <c r="W1137" s="455"/>
      <c r="X1137" s="245">
        <f>+A1137</f>
        <v>76</v>
      </c>
      <c r="Y1137" s="245" t="str">
        <f>+VLOOKUP(X1137,bd_lista!$A$3:$C$590,3,FALSE)</f>
        <v>Ministerio de Minería y Metalurgia</v>
      </c>
      <c r="Z1137" s="304"/>
      <c r="AA1137" s="338"/>
    </row>
    <row r="1138" spans="1:27" customFormat="1" ht="15" customHeight="1">
      <c r="A1138" s="280" t="s">
        <v>539</v>
      </c>
      <c r="B1138" s="452" t="s">
        <v>539</v>
      </c>
      <c r="C1138" s="250" t="str">
        <f>+VLOOKUP(A1138,bd_lista!$A$3:$C$590,3,FALSE)</f>
        <v>Dirección General de Programación y Operaciones del Tesoro</v>
      </c>
      <c r="D1138" s="456" t="str">
        <f>+C1138</f>
        <v>Dirección General de Programación y Operaciones del Tesoro</v>
      </c>
      <c r="E1138" s="250" t="s">
        <v>1311</v>
      </c>
      <c r="F1138" s="246">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363.71</v>
      </c>
      <c r="G1138" s="246">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6">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6">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6">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6">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6">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6">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6">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6">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6">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6">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6">
        <f ca="1">+SUM(F1138:Q1138)</f>
        <v>363.71</v>
      </c>
      <c r="S1138" s="246"/>
      <c r="T1138" s="246">
        <f ca="1">+T1139</f>
        <v>363.71</v>
      </c>
      <c r="U1138" s="245">
        <f>+IF(E1138="Débitos",1,2)</f>
        <v>1</v>
      </c>
      <c r="V1138" s="350" t="str">
        <f>+VLOOKUP(A1138,bd_lista!$A$3:$E$590,5,FALSE)</f>
        <v>Órgano Ejecutivo</v>
      </c>
      <c r="W1138" s="454" t="str">
        <f>+V1138</f>
        <v>Órgano Ejecutivo</v>
      </c>
      <c r="X1138" s="245">
        <v>99</v>
      </c>
      <c r="Y1138" s="245" t="s">
        <v>1384</v>
      </c>
      <c r="Z1138" s="306">
        <f>+X1138</f>
        <v>99</v>
      </c>
      <c r="AA1138" s="336" t="str">
        <f>+Y1138</f>
        <v>Tesoro General de la Nación</v>
      </c>
    </row>
    <row r="1139" spans="1:27" customFormat="1" ht="15" customHeight="1">
      <c r="A1139" s="280" t="s">
        <v>539</v>
      </c>
      <c r="B1139" s="453"/>
      <c r="C1139" s="250" t="str">
        <f>+VLOOKUP(A1139,bd_lista!$A$3:$C$590,3,FALSE)</f>
        <v>Dirección General de Programación y Operaciones del Tesoro</v>
      </c>
      <c r="D1139" s="457"/>
      <c r="E1139" s="350" t="s">
        <v>1312</v>
      </c>
      <c r="F1139" s="248">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8">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8">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0</v>
      </c>
      <c r="I1139" s="248">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8">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8">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8">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48">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8">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8">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8">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8">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8">
        <f ca="1">+SUM(F1139:Q1139)</f>
        <v>0</v>
      </c>
      <c r="S1139" s="248">
        <f ca="1">+R1138+R1139</f>
        <v>363.71</v>
      </c>
      <c r="T1139" s="248">
        <f ca="1">+S1139</f>
        <v>363.71</v>
      </c>
      <c r="U1139" s="247">
        <f>+IF(E1139="Débitos",1,2)</f>
        <v>2</v>
      </c>
      <c r="V1139" s="350" t="str">
        <f>+VLOOKUP(A1139,bd_lista!$A$3:$E$590,5,FALSE)</f>
        <v>Órgano Ejecutivo</v>
      </c>
      <c r="W1139" s="455"/>
      <c r="X1139" s="245">
        <v>99</v>
      </c>
      <c r="Y1139" s="245" t="s">
        <v>1384</v>
      </c>
      <c r="Z1139" s="304"/>
      <c r="AA1139" s="338"/>
    </row>
    <row r="1140" spans="1:27" customFormat="1" ht="15" hidden="1" customHeight="1">
      <c r="A1140" s="32">
        <v>802</v>
      </c>
      <c r="B1140" s="296">
        <f>+A1140</f>
        <v>802</v>
      </c>
      <c r="C1140" s="250" t="str">
        <f>+VLOOKUP(A1140,bd_lista!$A$3:$C$590,3,FALSE)</f>
        <v>Empresa Local de Agua Potable y Alcantarillado Sucre</v>
      </c>
      <c r="D1140" s="349" t="str">
        <f>+C1140</f>
        <v>Empresa Local de Agua Potable y Alcantarillado Sucre</v>
      </c>
      <c r="E1140" s="245" t="s">
        <v>1311</v>
      </c>
      <c r="F1140" s="246">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6">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6">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6">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6">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6">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6">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6">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6">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6">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6">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6">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6">
        <f t="shared" ref="R1140:R1157" ca="1" si="2">+SUM(F1140:Q1140)</f>
        <v>0</v>
      </c>
      <c r="S1140" s="253"/>
      <c r="T1140" s="246">
        <f ca="1">+T1141</f>
        <v>0</v>
      </c>
      <c r="U1140" s="245">
        <f t="shared" ref="U1140:U1157" si="3">+IF(E1140="Débitos",1,2)</f>
        <v>1</v>
      </c>
      <c r="V1140" s="350" t="str">
        <f>+VLOOKUP(A1140,bd_lista!$A$3:$E$590,5,FALSE)</f>
        <v>Empresas Municipales</v>
      </c>
      <c r="W1140" s="349" t="str">
        <f>+V1140</f>
        <v>Empresas Municipales</v>
      </c>
      <c r="X1140" s="245">
        <f>+VLOOKUP(A1140,[2]Sheet1!$A$13:$D$744,4,FALSE)</f>
        <v>0</v>
      </c>
      <c r="Y1140" s="245" t="e">
        <f>+VLOOKUP(X1140,bd_lista!$A$3:$C$590,3,FALSE)</f>
        <v>#N/A</v>
      </c>
      <c r="Z1140" s="306">
        <f>+X1140</f>
        <v>0</v>
      </c>
      <c r="AA1140" s="336" t="e">
        <f>+Y1140</f>
        <v>#N/A</v>
      </c>
    </row>
    <row r="1141" spans="1:27" customFormat="1" ht="15" hidden="1" customHeight="1">
      <c r="A1141" s="32">
        <v>802</v>
      </c>
      <c r="B1141" s="297"/>
      <c r="C1141" s="250" t="str">
        <f>+VLOOKUP(A1141,bd_lista!$A$3:$C$590,3,FALSE)</f>
        <v>Empresa Local de Agua Potable y Alcantarillado Sucre</v>
      </c>
      <c r="D1141" s="350"/>
      <c r="E1141" s="247" t="s">
        <v>1312</v>
      </c>
      <c r="F1141" s="248">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8">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8">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0</v>
      </c>
      <c r="I1141" s="248">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8">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8">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48">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48">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48">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8">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8">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8">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8">
        <f t="shared" ca="1" si="2"/>
        <v>0</v>
      </c>
      <c r="S1141" s="265">
        <f ca="1">+R1140+R1141</f>
        <v>0</v>
      </c>
      <c r="T1141" s="248">
        <f ca="1">+S1141</f>
        <v>0</v>
      </c>
      <c r="U1141" s="247">
        <f t="shared" si="3"/>
        <v>2</v>
      </c>
      <c r="V1141" s="350" t="str">
        <f>+VLOOKUP(A1141,bd_lista!$A$3:$E$590,5,FALSE)</f>
        <v>Empresas Municipales</v>
      </c>
      <c r="W1141" s="350"/>
      <c r="X1141" s="245">
        <f>+VLOOKUP(A1141,[2]Sheet1!$A$13:$D$744,4,FALSE)</f>
        <v>0</v>
      </c>
      <c r="Y1141" s="245" t="e">
        <f>+VLOOKUP(X1141,bd_lista!$A$3:$C$590,3,FALSE)</f>
        <v>#N/A</v>
      </c>
      <c r="Z1141" s="304"/>
      <c r="AA1141" s="338"/>
    </row>
    <row r="1142" spans="1:27" customFormat="1" ht="15" hidden="1" customHeight="1">
      <c r="A1142" s="32">
        <v>2303</v>
      </c>
      <c r="B1142" s="296">
        <f>+A1142</f>
        <v>2303</v>
      </c>
      <c r="C1142" s="250" t="str">
        <f>+VLOOKUP(A1142,bd_lista!$A$3:$C$590,3,FALSE)</f>
        <v>Empresa Municipal de Areas Verdes y Recreación alternativa</v>
      </c>
      <c r="D1142" s="349" t="str">
        <f>+C1142</f>
        <v>Empresa Municipal de Areas Verdes y Recreación alternativa</v>
      </c>
      <c r="E1142" s="245" t="s">
        <v>1311</v>
      </c>
      <c r="F1142" s="246">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6">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6">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6">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6">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6">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6">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6">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6">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6">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6">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6">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6">
        <f t="shared" ca="1" si="2"/>
        <v>0</v>
      </c>
      <c r="S1142" s="253"/>
      <c r="T1142" s="246">
        <f ca="1">+T1143</f>
        <v>0</v>
      </c>
      <c r="U1142" s="245">
        <f t="shared" si="3"/>
        <v>1</v>
      </c>
      <c r="V1142" s="350" t="str">
        <f>+VLOOKUP(A1142,bd_lista!$A$3:$E$590,5,FALSE)</f>
        <v>Empresas Municipales</v>
      </c>
      <c r="W1142" s="349" t="str">
        <f>+V1142</f>
        <v>Empresas Municipales</v>
      </c>
      <c r="X1142" s="245">
        <f>+VLOOKUP(A1142,[2]Sheet1!$A$13:$D$744,4,FALSE)</f>
        <v>0</v>
      </c>
      <c r="Y1142" s="245" t="e">
        <f>+VLOOKUP(X1142,bd_lista!$A$3:$C$590,3,FALSE)</f>
        <v>#N/A</v>
      </c>
      <c r="Z1142" s="306">
        <f>+X1142</f>
        <v>0</v>
      </c>
      <c r="AA1142" s="307" t="e">
        <f>+Y1142</f>
        <v>#N/A</v>
      </c>
    </row>
    <row r="1143" spans="1:27" customFormat="1" ht="15" hidden="1" customHeight="1">
      <c r="A1143" s="32">
        <v>2303</v>
      </c>
      <c r="B1143" s="297"/>
      <c r="C1143" s="250" t="str">
        <f>+VLOOKUP(A1143,bd_lista!$A$3:$C$590,3,FALSE)</f>
        <v>Empresa Municipal de Areas Verdes y Recreación alternativa</v>
      </c>
      <c r="D1143" s="350"/>
      <c r="E1143" s="247" t="s">
        <v>1312</v>
      </c>
      <c r="F1143" s="248">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8">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8">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8">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8">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8">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8">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8">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8">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8">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8">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8">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8">
        <f t="shared" ca="1" si="2"/>
        <v>0</v>
      </c>
      <c r="S1143" s="265">
        <f ca="1">+R1142+R1143</f>
        <v>0</v>
      </c>
      <c r="T1143" s="248">
        <f ca="1">+S1143</f>
        <v>0</v>
      </c>
      <c r="U1143" s="247">
        <f t="shared" si="3"/>
        <v>2</v>
      </c>
      <c r="V1143" s="350" t="str">
        <f>+VLOOKUP(A1143,bd_lista!$A$3:$E$590,5,FALSE)</f>
        <v>Empresas Municipales</v>
      </c>
      <c r="W1143" s="350"/>
      <c r="X1143" s="245">
        <f>+VLOOKUP(A1143,[2]Sheet1!$A$13:$D$744,4,FALSE)</f>
        <v>0</v>
      </c>
      <c r="Y1143" s="245" t="e">
        <f>+VLOOKUP(X1143,bd_lista!$A$3:$C$590,3,FALSE)</f>
        <v>#N/A</v>
      </c>
      <c r="Z1143" s="304"/>
      <c r="AA1143" s="305"/>
    </row>
    <row r="1144" spans="1:27" customFormat="1" ht="27" hidden="1" customHeight="1">
      <c r="A1144" s="32">
        <v>2318</v>
      </c>
      <c r="B1144" s="296">
        <f>+A1144</f>
        <v>2318</v>
      </c>
      <c r="C1144" s="250" t="str">
        <f>+VLOOKUP(A1144,bd_lista!$A$3:$C$590,3,FALSE)</f>
        <v>Entidad Descentralizada UMMIPRE PROMAN</v>
      </c>
      <c r="D1144" s="349" t="str">
        <f>+C1144</f>
        <v>Entidad Descentralizada UMMIPRE PROMAN</v>
      </c>
      <c r="E1144" s="245" t="s">
        <v>1311</v>
      </c>
      <c r="F1144" s="246">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6">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6">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6">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6">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6">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6">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6">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6">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6">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6">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6">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6">
        <f t="shared" ca="1" si="2"/>
        <v>0</v>
      </c>
      <c r="S1144" s="253"/>
      <c r="T1144" s="246">
        <f ca="1">+T1145</f>
        <v>0</v>
      </c>
      <c r="U1144" s="245">
        <f t="shared" si="3"/>
        <v>1</v>
      </c>
      <c r="V1144" s="350" t="str">
        <f>+VLOOKUP(A1144,bd_lista!$A$3:$E$590,5,FALSE)</f>
        <v>Empresas Municipales</v>
      </c>
      <c r="W1144" s="349" t="str">
        <f>+V1144</f>
        <v>Empresas Municipales</v>
      </c>
      <c r="X1144" s="245">
        <f>+VLOOKUP(A1144,[2]Sheet1!$A$13:$D$744,4,FALSE)</f>
        <v>0</v>
      </c>
      <c r="Y1144" s="245" t="e">
        <f>+VLOOKUP(X1144,bd_lista!$A$3:$C$590,3,FALSE)</f>
        <v>#N/A</v>
      </c>
      <c r="Z1144" s="306">
        <f>+X1144</f>
        <v>0</v>
      </c>
      <c r="AA1144" s="336" t="e">
        <f>+Y1144</f>
        <v>#N/A</v>
      </c>
    </row>
    <row r="1145" spans="1:27" customFormat="1" ht="27" hidden="1" customHeight="1">
      <c r="A1145" s="32">
        <v>2318</v>
      </c>
      <c r="B1145" s="297"/>
      <c r="C1145" s="250" t="str">
        <f>+VLOOKUP(A1145,bd_lista!$A$3:$C$590,3,FALSE)</f>
        <v>Entidad Descentralizada UMMIPRE PROMAN</v>
      </c>
      <c r="D1145" s="350"/>
      <c r="E1145" s="247" t="s">
        <v>1312</v>
      </c>
      <c r="F1145" s="246">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6">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6">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6">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6">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6">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6">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6">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6">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6">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6">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6">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6">
        <f t="shared" ca="1" si="2"/>
        <v>0</v>
      </c>
      <c r="S1145" s="253">
        <f ca="1">+R1144+R1145</f>
        <v>0</v>
      </c>
      <c r="T1145" s="246">
        <f ca="1">+S1145</f>
        <v>0</v>
      </c>
      <c r="U1145" s="245">
        <f t="shared" si="3"/>
        <v>2</v>
      </c>
      <c r="V1145" s="350" t="str">
        <f>+VLOOKUP(A1145,bd_lista!$A$3:$E$590,5,FALSE)</f>
        <v>Empresas Municipales</v>
      </c>
      <c r="W1145" s="350"/>
      <c r="X1145" s="245">
        <f>+VLOOKUP(A1145,[2]Sheet1!$A$13:$D$744,4,FALSE)</f>
        <v>0</v>
      </c>
      <c r="Y1145" s="245" t="e">
        <f>+VLOOKUP(X1145,bd_lista!$A$3:$C$590,3,FALSE)</f>
        <v>#N/A</v>
      </c>
      <c r="Z1145" s="304"/>
      <c r="AA1145" s="338"/>
    </row>
    <row r="1146" spans="1:27" customFormat="1" ht="27" hidden="1" customHeight="1">
      <c r="A1146" s="32">
        <v>2334</v>
      </c>
      <c r="B1146" s="296">
        <f>+A1146</f>
        <v>2334</v>
      </c>
      <c r="C1146" s="250" t="str">
        <f>+VLOOKUP(A1146,bd_lista!$A$3:$C$590,3,FALSE)</f>
        <v>ENTIDAD DESCENTRALIZADA MUNICIPAL DE MAQUINARIA Y EQUIPO</v>
      </c>
      <c r="D1146" s="349" t="str">
        <f>+C1146</f>
        <v>ENTIDAD DESCENTRALIZADA MUNICIPAL DE MAQUINARIA Y EQUIPO</v>
      </c>
      <c r="E1146" s="245" t="s">
        <v>1311</v>
      </c>
      <c r="F1146" s="246">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6">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6">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6">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6">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6">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6">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6">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6">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6">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6">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6">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6">
        <f t="shared" ca="1" si="2"/>
        <v>0</v>
      </c>
      <c r="S1146" s="253"/>
      <c r="T1146" s="246">
        <f ca="1">+T1147</f>
        <v>0</v>
      </c>
      <c r="U1146" s="245">
        <f t="shared" si="3"/>
        <v>1</v>
      </c>
      <c r="V1146" s="350" t="str">
        <f>+VLOOKUP(A1146,bd_lista!$A$3:$E$590,5,FALSE)</f>
        <v>Empresas Municipales</v>
      </c>
      <c r="W1146" s="349" t="str">
        <f>+V1146</f>
        <v>Empresas Municipales</v>
      </c>
      <c r="X1146" s="245">
        <f>+VLOOKUP(A1146,[2]Sheet1!$A$13:$D$744,4,FALSE)</f>
        <v>0</v>
      </c>
      <c r="Y1146" s="245" t="e">
        <f>+VLOOKUP(X1146,bd_lista!$A$3:$C$590,3,FALSE)</f>
        <v>#N/A</v>
      </c>
      <c r="Z1146" s="306">
        <f>+X1146</f>
        <v>0</v>
      </c>
      <c r="AA1146" s="336" t="e">
        <f>+Y1146</f>
        <v>#N/A</v>
      </c>
    </row>
    <row r="1147" spans="1:27" customFormat="1" ht="27" hidden="1" customHeight="1">
      <c r="A1147" s="32">
        <v>2334</v>
      </c>
      <c r="B1147" s="297"/>
      <c r="C1147" s="250" t="str">
        <f>+VLOOKUP(A1147,bd_lista!$A$3:$C$590,3,FALSE)</f>
        <v>ENTIDAD DESCENTRALIZADA MUNICIPAL DE MAQUINARIA Y EQUIPO</v>
      </c>
      <c r="D1147" s="350"/>
      <c r="E1147" s="247" t="s">
        <v>1312</v>
      </c>
      <c r="F1147" s="246">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6">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6">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6">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6">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6">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6">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6">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6">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6">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6">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6">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6">
        <f t="shared" ca="1" si="2"/>
        <v>0</v>
      </c>
      <c r="S1147" s="253">
        <f ca="1">+R1146+R1147</f>
        <v>0</v>
      </c>
      <c r="T1147" s="246">
        <f ca="1">+S1147</f>
        <v>0</v>
      </c>
      <c r="U1147" s="245">
        <f t="shared" si="3"/>
        <v>2</v>
      </c>
      <c r="V1147" s="350" t="str">
        <f>+VLOOKUP(A1147,bd_lista!$A$3:$E$590,5,FALSE)</f>
        <v>Empresas Municipales</v>
      </c>
      <c r="W1147" s="350"/>
      <c r="X1147" s="245">
        <f>+VLOOKUP(A1147,[2]Sheet1!$A$13:$D$744,4,FALSE)</f>
        <v>0</v>
      </c>
      <c r="Y1147" s="245" t="e">
        <f>+VLOOKUP(X1147,bd_lista!$A$3:$C$590,3,FALSE)</f>
        <v>#N/A</v>
      </c>
      <c r="Z1147" s="304"/>
      <c r="AA1147" s="338"/>
    </row>
    <row r="1148" spans="1:27" customFormat="1" ht="27" hidden="1" customHeight="1">
      <c r="A1148" s="32">
        <v>761</v>
      </c>
      <c r="B1148" s="296">
        <f>+A1148</f>
        <v>761</v>
      </c>
      <c r="C1148" s="250" t="str">
        <f>+VLOOKUP(A1148,bd_lista!$A$3:$C$590,3,FALSE)</f>
        <v>Servicio Autónomo Municipal de Agua Potable y Alcantarillado</v>
      </c>
      <c r="D1148" s="349" t="str">
        <f>+C1148</f>
        <v>Servicio Autónomo Municipal de Agua Potable y Alcantarillado</v>
      </c>
      <c r="E1148" s="245" t="s">
        <v>1311</v>
      </c>
      <c r="F1148" s="246">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6">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6">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6">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6">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6">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6">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6">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6">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6">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6">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6">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6">
        <f t="shared" ca="1" si="2"/>
        <v>0</v>
      </c>
      <c r="S1148" s="253"/>
      <c r="T1148" s="246">
        <f ca="1">+T1149</f>
        <v>0</v>
      </c>
      <c r="U1148" s="245">
        <f t="shared" si="3"/>
        <v>1</v>
      </c>
      <c r="V1148" s="350" t="str">
        <f>+VLOOKUP(A1148,bd_lista!$A$3:$E$590,5,FALSE)</f>
        <v>Empresas Municipales</v>
      </c>
      <c r="W1148" s="349" t="str">
        <f>+V1148</f>
        <v>Empresas Municipales</v>
      </c>
      <c r="X1148" s="245">
        <f>+VLOOKUP(A1148,[2]Sheet1!$A$13:$D$744,4,FALSE)</f>
        <v>0</v>
      </c>
      <c r="Y1148" s="245" t="e">
        <f>+VLOOKUP(X1148,bd_lista!$A$3:$C$590,3,FALSE)</f>
        <v>#N/A</v>
      </c>
      <c r="Z1148" s="306">
        <f>+X1148</f>
        <v>0</v>
      </c>
      <c r="AA1148" s="336" t="e">
        <f>+Y1148</f>
        <v>#N/A</v>
      </c>
    </row>
    <row r="1149" spans="1:27" customFormat="1" ht="27" hidden="1" customHeight="1">
      <c r="A1149" s="32">
        <v>761</v>
      </c>
      <c r="B1149" s="297"/>
      <c r="C1149" s="250" t="str">
        <f>+VLOOKUP(A1149,bd_lista!$A$3:$C$590,3,FALSE)</f>
        <v>Servicio Autónomo Municipal de Agua Potable y Alcantarillado</v>
      </c>
      <c r="D1149" s="350"/>
      <c r="E1149" s="247" t="s">
        <v>1312</v>
      </c>
      <c r="F1149" s="246">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6">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6">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6">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6">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6">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6">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6">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6">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6">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6">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6">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6">
        <f t="shared" ca="1" si="2"/>
        <v>0</v>
      </c>
      <c r="S1149" s="253">
        <f ca="1">+R1148+R1149</f>
        <v>0</v>
      </c>
      <c r="T1149" s="246">
        <f ca="1">+S1149</f>
        <v>0</v>
      </c>
      <c r="U1149" s="245">
        <f t="shared" si="3"/>
        <v>2</v>
      </c>
      <c r="V1149" s="350" t="str">
        <f>+VLOOKUP(A1149,bd_lista!$A$3:$E$590,5,FALSE)</f>
        <v>Empresas Municipales</v>
      </c>
      <c r="W1149" s="350"/>
      <c r="X1149" s="245">
        <f>+VLOOKUP(A1149,[2]Sheet1!$A$13:$D$744,4,FALSE)</f>
        <v>0</v>
      </c>
      <c r="Y1149" s="245" t="e">
        <f>+VLOOKUP(X1149,bd_lista!$A$3:$C$590,3,FALSE)</f>
        <v>#N/A</v>
      </c>
      <c r="Z1149" s="304"/>
      <c r="AA1149" s="338"/>
    </row>
    <row r="1150" spans="1:27" customFormat="1" ht="15" hidden="1" customHeight="1">
      <c r="A1150" s="32">
        <v>781</v>
      </c>
      <c r="B1150" s="296">
        <f>+A1150</f>
        <v>781</v>
      </c>
      <c r="C1150" s="250" t="str">
        <f>+VLOOKUP(A1150,bd_lista!$A$3:$C$590,3,FALSE)</f>
        <v>Servicio Municipal de Agua Potable y Alcantarillado</v>
      </c>
      <c r="D1150" s="349" t="str">
        <f>+C1150</f>
        <v>Servicio Municipal de Agua Potable y Alcantarillado</v>
      </c>
      <c r="E1150" s="245" t="s">
        <v>1311</v>
      </c>
      <c r="F1150" s="246">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6">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6">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6">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6">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6">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6">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6">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6">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6">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6">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6">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6">
        <f t="shared" ca="1" si="2"/>
        <v>0</v>
      </c>
      <c r="S1150" s="253"/>
      <c r="T1150" s="246">
        <f ca="1">+T1151</f>
        <v>0</v>
      </c>
      <c r="U1150" s="245">
        <f t="shared" si="3"/>
        <v>1</v>
      </c>
      <c r="V1150" s="350" t="str">
        <f>+VLOOKUP(A1150,bd_lista!$A$3:$E$590,5,FALSE)</f>
        <v>Empresas Municipales</v>
      </c>
      <c r="W1150" s="349" t="str">
        <f>+V1150</f>
        <v>Empresas Municipales</v>
      </c>
      <c r="X1150" s="245">
        <f>+VLOOKUP(A1150,[2]Sheet1!$A$13:$D$744,4,FALSE)</f>
        <v>0</v>
      </c>
      <c r="Y1150" s="245" t="e">
        <f>+VLOOKUP(X1150,bd_lista!$A$3:$C$590,3,FALSE)</f>
        <v>#N/A</v>
      </c>
      <c r="Z1150" s="306">
        <f>+X1150</f>
        <v>0</v>
      </c>
      <c r="AA1150" s="336" t="e">
        <f>+Y1150</f>
        <v>#N/A</v>
      </c>
    </row>
    <row r="1151" spans="1:27" customFormat="1" ht="15" hidden="1" customHeight="1">
      <c r="A1151" s="32">
        <v>781</v>
      </c>
      <c r="B1151" s="297"/>
      <c r="C1151" s="250" t="str">
        <f>+VLOOKUP(A1151,bd_lista!$A$3:$C$590,3,FALSE)</f>
        <v>Servicio Municipal de Agua Potable y Alcantarillado</v>
      </c>
      <c r="D1151" s="350"/>
      <c r="E1151" s="247" t="s">
        <v>1312</v>
      </c>
      <c r="F1151" s="246">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6">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6">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6">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6">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6">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6">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6">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6">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6">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6">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6">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6">
        <f t="shared" ca="1" si="2"/>
        <v>0</v>
      </c>
      <c r="S1151" s="253">
        <f ca="1">+R1150+R1151</f>
        <v>0</v>
      </c>
      <c r="T1151" s="246">
        <f ca="1">+S1151</f>
        <v>0</v>
      </c>
      <c r="U1151" s="245">
        <f t="shared" si="3"/>
        <v>2</v>
      </c>
      <c r="V1151" s="350" t="str">
        <f>+VLOOKUP(A1151,bd_lista!$A$3:$E$590,5,FALSE)</f>
        <v>Empresas Municipales</v>
      </c>
      <c r="W1151" s="350"/>
      <c r="X1151" s="245">
        <f>+VLOOKUP(A1151,[2]Sheet1!$A$13:$D$744,4,FALSE)</f>
        <v>0</v>
      </c>
      <c r="Y1151" s="245" t="e">
        <f>+VLOOKUP(X1151,bd_lista!$A$3:$C$590,3,FALSE)</f>
        <v>#N/A</v>
      </c>
      <c r="Z1151" s="304"/>
      <c r="AA1151" s="338"/>
    </row>
    <row r="1152" spans="1:27" customFormat="1" ht="27" hidden="1" customHeight="1">
      <c r="A1152" s="32">
        <v>821</v>
      </c>
      <c r="B1152" s="296">
        <f>+A1152</f>
        <v>821</v>
      </c>
      <c r="C1152" s="250" t="str">
        <f>+VLOOKUP(A1152,bd_lista!$A$3:$C$590,3,FALSE)</f>
        <v>Administración Autónoma para Obras Sanitarias - Potosí</v>
      </c>
      <c r="D1152" s="349" t="str">
        <f>+C1152</f>
        <v>Administración Autónoma para Obras Sanitarias - Potosí</v>
      </c>
      <c r="E1152" s="245" t="s">
        <v>1311</v>
      </c>
      <c r="F1152" s="246">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6">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6">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6">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6">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6">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6">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6">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6">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6">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6">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6">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6">
        <f t="shared" ca="1" si="2"/>
        <v>0</v>
      </c>
      <c r="S1152" s="253"/>
      <c r="T1152" s="246">
        <f ca="1">+T1153</f>
        <v>0</v>
      </c>
      <c r="U1152" s="245">
        <f t="shared" si="3"/>
        <v>1</v>
      </c>
      <c r="V1152" s="350" t="str">
        <f>+VLOOKUP(A1152,bd_lista!$A$3:$E$590,5,FALSE)</f>
        <v>Empresas Municipales</v>
      </c>
      <c r="W1152" s="349" t="str">
        <f>+V1152</f>
        <v>Empresas Municipales</v>
      </c>
      <c r="X1152" s="245">
        <f>+VLOOKUP(A1152,[2]Sheet1!$A$13:$D$744,4,FALSE)</f>
        <v>0</v>
      </c>
      <c r="Y1152" s="245" t="e">
        <f>+VLOOKUP(X1152,bd_lista!$A$3:$C$590,3,FALSE)</f>
        <v>#N/A</v>
      </c>
      <c r="Z1152" s="306">
        <f>+X1152</f>
        <v>0</v>
      </c>
      <c r="AA1152" s="336" t="e">
        <f>+Y1152</f>
        <v>#N/A</v>
      </c>
    </row>
    <row r="1153" spans="1:27" customFormat="1" ht="15" hidden="1" customHeight="1">
      <c r="A1153" s="32">
        <v>821</v>
      </c>
      <c r="B1153" s="297"/>
      <c r="C1153" s="250" t="str">
        <f>+VLOOKUP(A1153,bd_lista!$A$3:$C$590,3,FALSE)</f>
        <v>Administración Autónoma para Obras Sanitarias - Potosí</v>
      </c>
      <c r="D1153" s="350"/>
      <c r="E1153" s="247" t="s">
        <v>1312</v>
      </c>
      <c r="F1153" s="246">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6">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6">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6">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6">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6">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6">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6">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6">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6">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6">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6">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6">
        <f t="shared" ca="1" si="2"/>
        <v>0</v>
      </c>
      <c r="S1153" s="253">
        <f ca="1">+R1152+R1153</f>
        <v>0</v>
      </c>
      <c r="T1153" s="246">
        <f ca="1">+S1153</f>
        <v>0</v>
      </c>
      <c r="U1153" s="245">
        <f t="shared" si="3"/>
        <v>2</v>
      </c>
      <c r="V1153" s="350" t="str">
        <f>+VLOOKUP(A1153,bd_lista!$A$3:$E$590,5,FALSE)</f>
        <v>Empresas Municipales</v>
      </c>
      <c r="W1153" s="350"/>
      <c r="X1153" s="245">
        <f>+VLOOKUP(A1153,[2]Sheet1!$A$13:$D$744,4,FALSE)</f>
        <v>0</v>
      </c>
      <c r="Y1153" s="245" t="e">
        <f>+VLOOKUP(X1153,bd_lista!$A$3:$C$590,3,FALSE)</f>
        <v>#N/A</v>
      </c>
      <c r="Z1153" s="304"/>
      <c r="AA1153" s="338"/>
    </row>
    <row r="1154" spans="1:27" customFormat="1" ht="15" hidden="1" customHeight="1">
      <c r="A1154" s="32">
        <v>831</v>
      </c>
      <c r="B1154" s="296">
        <f>+A1154</f>
        <v>831</v>
      </c>
      <c r="C1154" s="250" t="str">
        <f>+VLOOKUP(A1154,bd_lista!$A$3:$C$590,3,FALSE)</f>
        <v>Servicio Local de Acueductos y Alcantarillado - Oruro</v>
      </c>
      <c r="D1154" s="349" t="str">
        <f>+C1154</f>
        <v>Servicio Local de Acueductos y Alcantarillado - Oruro</v>
      </c>
      <c r="E1154" s="245" t="s">
        <v>1311</v>
      </c>
      <c r="F1154" s="246">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6">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6">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6">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6">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6">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6">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6">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6">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6">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6">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6">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6">
        <f t="shared" ca="1" si="2"/>
        <v>0</v>
      </c>
      <c r="S1154" s="253"/>
      <c r="T1154" s="246">
        <f ca="1">+T1155</f>
        <v>0</v>
      </c>
      <c r="U1154" s="245">
        <f t="shared" si="3"/>
        <v>1</v>
      </c>
      <c r="V1154" s="350" t="str">
        <f>+VLOOKUP(A1154,bd_lista!$A$3:$E$590,5,FALSE)</f>
        <v>Empresas Municipales</v>
      </c>
      <c r="W1154" s="349" t="str">
        <f>+V1154</f>
        <v>Empresas Municipales</v>
      </c>
      <c r="X1154" s="245">
        <f>+VLOOKUP(A1154,[2]Sheet1!$A$13:$D$744,4,FALSE)</f>
        <v>0</v>
      </c>
      <c r="Y1154" s="245" t="e">
        <f>+VLOOKUP(X1154,bd_lista!$A$3:$C$590,3,FALSE)</f>
        <v>#N/A</v>
      </c>
      <c r="Z1154" s="306">
        <f>+X1154</f>
        <v>0</v>
      </c>
      <c r="AA1154" s="336" t="e">
        <f>+Y1154</f>
        <v>#N/A</v>
      </c>
    </row>
    <row r="1155" spans="1:27" customFormat="1" ht="15" hidden="1" customHeight="1">
      <c r="A1155" s="32">
        <v>831</v>
      </c>
      <c r="B1155" s="297"/>
      <c r="C1155" s="250" t="str">
        <f>+VLOOKUP(A1155,bd_lista!$A$3:$C$590,3,FALSE)</f>
        <v>Servicio Local de Acueductos y Alcantarillado - Oruro</v>
      </c>
      <c r="D1155" s="350"/>
      <c r="E1155" s="247" t="s">
        <v>1312</v>
      </c>
      <c r="F1155" s="246">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6">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6">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6">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6">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6">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6">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6">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6">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6">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6">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6">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6">
        <f t="shared" ca="1" si="2"/>
        <v>0</v>
      </c>
      <c r="S1155" s="253">
        <f ca="1">+R1154+R1155</f>
        <v>0</v>
      </c>
      <c r="T1155" s="246">
        <f ca="1">+S1155</f>
        <v>0</v>
      </c>
      <c r="U1155" s="245">
        <f t="shared" si="3"/>
        <v>2</v>
      </c>
      <c r="V1155" s="350" t="str">
        <f>+VLOOKUP(A1155,bd_lista!$A$3:$E$590,5,FALSE)</f>
        <v>Empresas Municipales</v>
      </c>
      <c r="W1155" s="350"/>
      <c r="X1155" s="245">
        <f>+VLOOKUP(A1155,[2]Sheet1!$A$13:$D$744,4,FALSE)</f>
        <v>0</v>
      </c>
      <c r="Y1155" s="245" t="e">
        <f>+VLOOKUP(X1155,bd_lista!$A$3:$C$590,3,FALSE)</f>
        <v>#N/A</v>
      </c>
      <c r="Z1155" s="304"/>
      <c r="AA1155" s="338"/>
    </row>
    <row r="1156" spans="1:27" customFormat="1" ht="27" hidden="1" customHeight="1">
      <c r="A1156" s="32">
        <v>2301</v>
      </c>
      <c r="B1156" s="296">
        <f>+A1156</f>
        <v>2301</v>
      </c>
      <c r="C1156" s="250" t="str">
        <f>+VLOOKUP(A1156,bd_lista!$A$3:$C$590,3,FALSE)</f>
        <v>Empresa Municipal de Gestión de Residuos Sólidos</v>
      </c>
      <c r="D1156" s="349" t="str">
        <f>+C1156</f>
        <v>Empresa Municipal de Gestión de Residuos Sólidos</v>
      </c>
      <c r="E1156" s="245" t="s">
        <v>1311</v>
      </c>
      <c r="F1156" s="246">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6">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6">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6">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6">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6">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6">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6">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6">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6">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6">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6">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6">
        <f t="shared" ca="1" si="2"/>
        <v>0</v>
      </c>
      <c r="S1156" s="253"/>
      <c r="T1156" s="246">
        <f ca="1">+T1157</f>
        <v>0</v>
      </c>
      <c r="U1156" s="245">
        <f t="shared" si="3"/>
        <v>1</v>
      </c>
      <c r="V1156" s="350" t="str">
        <f>+VLOOKUP(A1156,bd_lista!$A$3:$E$590,5,FALSE)</f>
        <v>Empresas Municipales</v>
      </c>
      <c r="W1156" s="349" t="str">
        <f>+V1156</f>
        <v>Empresas Municipales</v>
      </c>
      <c r="X1156" s="245">
        <f>+VLOOKUP(A1156,[2]Sheet1!$A$13:$D$744,4,FALSE)</f>
        <v>0</v>
      </c>
      <c r="Y1156" s="245" t="e">
        <f>+VLOOKUP(X1156,bd_lista!$A$3:$C$590,3,FALSE)</f>
        <v>#N/A</v>
      </c>
      <c r="Z1156" s="306">
        <f>+X1156</f>
        <v>0</v>
      </c>
      <c r="AA1156" s="336" t="e">
        <f>+Y1156</f>
        <v>#N/A</v>
      </c>
    </row>
    <row r="1157" spans="1:27" customFormat="1" ht="27" hidden="1" customHeight="1">
      <c r="A1157" s="32">
        <v>2301</v>
      </c>
      <c r="B1157" s="297"/>
      <c r="C1157" s="250" t="str">
        <f>+VLOOKUP(A1157,bd_lista!$A$3:$C$590,3,FALSE)</f>
        <v>Empresa Municipal de Gestión de Residuos Sólidos</v>
      </c>
      <c r="D1157" s="350"/>
      <c r="E1157" s="247" t="s">
        <v>1312</v>
      </c>
      <c r="F1157" s="246">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6">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6">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6">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6">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6">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6">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6">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6">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6">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6">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6">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6">
        <f t="shared" ca="1" si="2"/>
        <v>0</v>
      </c>
      <c r="S1157" s="253">
        <f ca="1">+R1156+R1157</f>
        <v>0</v>
      </c>
      <c r="T1157" s="246">
        <f ca="1">+S1157</f>
        <v>0</v>
      </c>
      <c r="U1157" s="245">
        <f t="shared" si="3"/>
        <v>2</v>
      </c>
      <c r="V1157" s="350" t="str">
        <f>+VLOOKUP(A1157,bd_lista!$A$3:$E$590,5,FALSE)</f>
        <v>Empresas Municipales</v>
      </c>
      <c r="W1157" s="350"/>
      <c r="X1157" s="245">
        <f>+VLOOKUP(A1157,[2]Sheet1!$A$13:$D$744,4,FALSE)</f>
        <v>0</v>
      </c>
      <c r="Y1157" s="245" t="e">
        <f>+VLOOKUP(X1157,bd_lista!$A$3:$C$590,3,FALSE)</f>
        <v>#N/A</v>
      </c>
      <c r="Z1157" s="304"/>
      <c r="AA1157" s="338"/>
    </row>
    <row r="1158" spans="1:27" customFormat="1" ht="27" hidden="1" customHeight="1">
      <c r="A1158" s="32">
        <v>2302</v>
      </c>
      <c r="B1158" s="296">
        <f>+A1158</f>
        <v>2302</v>
      </c>
      <c r="C1158" s="250" t="str">
        <f>+VLOOKUP(A1158,bd_lista!$A$3:$C$590,3,FALSE)</f>
        <v>Empresa Municipal de Agua Potable y Alcantarillado Sacaba</v>
      </c>
      <c r="D1158" s="349" t="str">
        <f>+C1158</f>
        <v>Empresa Municipal de Agua Potable y Alcantarillado Sacaba</v>
      </c>
      <c r="E1158" s="245" t="s">
        <v>1311</v>
      </c>
      <c r="F1158" s="246">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6">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6">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6">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6">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6">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6">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6">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6">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6">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6">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6">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6">
        <f t="shared" ref="R1158:R1179" ca="1" si="4">+SUM(F1158:Q1158)</f>
        <v>0</v>
      </c>
      <c r="S1158" s="253"/>
      <c r="T1158" s="246">
        <f ca="1">+T1159</f>
        <v>0</v>
      </c>
      <c r="U1158" s="245">
        <f t="shared" ref="U1158:U1179" si="5">+IF(E1158="Débitos",1,2)</f>
        <v>1</v>
      </c>
      <c r="V1158" s="350" t="str">
        <f>+VLOOKUP(A1158,bd_lista!$A$3:$E$590,5,FALSE)</f>
        <v>Empresas Municipales</v>
      </c>
      <c r="W1158" s="349" t="str">
        <f>+V1158</f>
        <v>Empresas Municipales</v>
      </c>
      <c r="X1158" s="245">
        <f>+VLOOKUP(A1158,[2]Sheet1!$A$13:$D$744,4,FALSE)</f>
        <v>0</v>
      </c>
      <c r="Y1158" s="245" t="e">
        <f>+VLOOKUP(X1158,bd_lista!$A$3:$C$590,3,FALSE)</f>
        <v>#N/A</v>
      </c>
      <c r="Z1158" s="306">
        <f>+X1158</f>
        <v>0</v>
      </c>
      <c r="AA1158" s="336" t="e">
        <f>+Y1158</f>
        <v>#N/A</v>
      </c>
    </row>
    <row r="1159" spans="1:27" customFormat="1" ht="27" hidden="1" customHeight="1">
      <c r="A1159" s="32">
        <v>2302</v>
      </c>
      <c r="B1159" s="297"/>
      <c r="C1159" s="250" t="str">
        <f>+VLOOKUP(A1159,bd_lista!$A$3:$C$590,3,FALSE)</f>
        <v>Empresa Municipal de Agua Potable y Alcantarillado Sacaba</v>
      </c>
      <c r="D1159" s="350"/>
      <c r="E1159" s="247" t="s">
        <v>1312</v>
      </c>
      <c r="F1159" s="246">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6">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6">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6">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6">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6">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6">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6">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6">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6">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6">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6">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6">
        <f t="shared" ca="1" si="4"/>
        <v>0</v>
      </c>
      <c r="S1159" s="253">
        <f ca="1">+R1158+R1159</f>
        <v>0</v>
      </c>
      <c r="T1159" s="246">
        <f ca="1">+S1159</f>
        <v>0</v>
      </c>
      <c r="U1159" s="245">
        <f t="shared" si="5"/>
        <v>2</v>
      </c>
      <c r="V1159" s="350" t="str">
        <f>+VLOOKUP(A1159,bd_lista!$A$3:$E$590,5,FALSE)</f>
        <v>Empresas Municipales</v>
      </c>
      <c r="W1159" s="350"/>
      <c r="X1159" s="245">
        <f>+VLOOKUP(A1159,[2]Sheet1!$A$13:$D$744,4,FALSE)</f>
        <v>0</v>
      </c>
      <c r="Y1159" s="245" t="e">
        <f>+VLOOKUP(X1159,bd_lista!$A$3:$C$590,3,FALSE)</f>
        <v>#N/A</v>
      </c>
      <c r="Z1159" s="304"/>
      <c r="AA1159" s="338"/>
    </row>
    <row r="1160" spans="1:27" customFormat="1" ht="27" hidden="1" customHeight="1">
      <c r="A1160" s="32">
        <v>2313</v>
      </c>
      <c r="B1160" s="296">
        <f>+A1160</f>
        <v>2313</v>
      </c>
      <c r="C1160" s="250" t="str">
        <f>+VLOOKUP(A1160,bd_lista!$A$3:$C$590,3,FALSE)</f>
        <v>ENTIDAD MUNICIPAL DE ASEO URBANO SUCRE</v>
      </c>
      <c r="D1160" s="349" t="str">
        <f>+C1160</f>
        <v>ENTIDAD MUNICIPAL DE ASEO URBANO SUCRE</v>
      </c>
      <c r="E1160" s="245" t="s">
        <v>1311</v>
      </c>
      <c r="F1160" s="246">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6">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6">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6">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6">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6">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6">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6">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6">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6">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6">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6">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6">
        <f t="shared" ca="1" si="4"/>
        <v>0</v>
      </c>
      <c r="S1160" s="253"/>
      <c r="T1160" s="246">
        <f ca="1">+T1161</f>
        <v>0</v>
      </c>
      <c r="U1160" s="245">
        <f t="shared" si="5"/>
        <v>1</v>
      </c>
      <c r="V1160" s="350" t="str">
        <f>+VLOOKUP(A1160,bd_lista!$A$3:$E$590,5,FALSE)</f>
        <v>Empresas Municipales</v>
      </c>
      <c r="W1160" s="349" t="str">
        <f>+V1160</f>
        <v>Empresas Municipales</v>
      </c>
      <c r="X1160" s="245">
        <f>+VLOOKUP(A1160,[2]Sheet1!$A$13:$D$744,4,FALSE)</f>
        <v>0</v>
      </c>
      <c r="Y1160" s="245" t="e">
        <f>+VLOOKUP(X1160,bd_lista!$A$3:$C$590,3,FALSE)</f>
        <v>#N/A</v>
      </c>
      <c r="Z1160" s="306">
        <f>+X1160</f>
        <v>0</v>
      </c>
      <c r="AA1160" s="336" t="e">
        <f>+Y1160</f>
        <v>#N/A</v>
      </c>
    </row>
    <row r="1161" spans="1:27" customFormat="1" ht="27" hidden="1" customHeight="1">
      <c r="A1161" s="32">
        <v>2313</v>
      </c>
      <c r="B1161" s="297"/>
      <c r="C1161" s="250" t="str">
        <f>+VLOOKUP(A1161,bd_lista!$A$3:$C$590,3,FALSE)</f>
        <v>ENTIDAD MUNICIPAL DE ASEO URBANO SUCRE</v>
      </c>
      <c r="D1161" s="350"/>
      <c r="E1161" s="247" t="s">
        <v>1312</v>
      </c>
      <c r="F1161" s="246">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6">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6">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6">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6">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6">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6">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6">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6">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6">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6">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6">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6">
        <f t="shared" ca="1" si="4"/>
        <v>0</v>
      </c>
      <c r="S1161" s="253">
        <f ca="1">+R1160+R1161</f>
        <v>0</v>
      </c>
      <c r="T1161" s="246">
        <f ca="1">+S1161</f>
        <v>0</v>
      </c>
      <c r="U1161" s="245">
        <f t="shared" si="5"/>
        <v>2</v>
      </c>
      <c r="V1161" s="350" t="str">
        <f>+VLOOKUP(A1161,bd_lista!$A$3:$E$590,5,FALSE)</f>
        <v>Empresas Municipales</v>
      </c>
      <c r="W1161" s="350"/>
      <c r="X1161" s="245">
        <f>+VLOOKUP(A1161,[2]Sheet1!$A$13:$D$744,4,FALSE)</f>
        <v>0</v>
      </c>
      <c r="Y1161" s="245" t="e">
        <f>+VLOOKUP(X1161,bd_lista!$A$3:$C$590,3,FALSE)</f>
        <v>#N/A</v>
      </c>
      <c r="Z1161" s="304"/>
      <c r="AA1161" s="338"/>
    </row>
    <row r="1162" spans="1:27" customFormat="1" ht="27" hidden="1" customHeight="1">
      <c r="A1162" s="32">
        <v>2314</v>
      </c>
      <c r="B1162" s="296">
        <f>+A1162</f>
        <v>2314</v>
      </c>
      <c r="C1162" s="250" t="str">
        <f>+VLOOKUP(A1162,bd_lista!$A$3:$C$590,3,FALSE)</f>
        <v>EMPRESA MUNICIPAL DE AREAS VERDES SUCRE</v>
      </c>
      <c r="D1162" s="349" t="str">
        <f>+C1162</f>
        <v>EMPRESA MUNICIPAL DE AREAS VERDES SUCRE</v>
      </c>
      <c r="E1162" s="245" t="s">
        <v>1311</v>
      </c>
      <c r="F1162" s="246">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6">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6">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6">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6">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6">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6">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6">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6">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6">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6">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6">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6">
        <f t="shared" ca="1" si="4"/>
        <v>0</v>
      </c>
      <c r="S1162" s="253"/>
      <c r="T1162" s="246">
        <f ca="1">+T1163</f>
        <v>0</v>
      </c>
      <c r="U1162" s="245">
        <f t="shared" si="5"/>
        <v>1</v>
      </c>
      <c r="V1162" s="350" t="str">
        <f>+VLOOKUP(A1162,bd_lista!$A$3:$E$590,5,FALSE)</f>
        <v>Empresas Municipales</v>
      </c>
      <c r="W1162" s="349" t="str">
        <f>+V1162</f>
        <v>Empresas Municipales</v>
      </c>
      <c r="X1162" s="245">
        <f>+VLOOKUP(A1162,[2]Sheet1!$A$13:$D$744,4,FALSE)</f>
        <v>0</v>
      </c>
      <c r="Y1162" s="245" t="e">
        <f>+VLOOKUP(X1162,bd_lista!$A$3:$C$590,3,FALSE)</f>
        <v>#N/A</v>
      </c>
      <c r="Z1162" s="306">
        <f>+X1162</f>
        <v>0</v>
      </c>
      <c r="AA1162" s="336" t="e">
        <f>+Y1162</f>
        <v>#N/A</v>
      </c>
    </row>
    <row r="1163" spans="1:27" customFormat="1" ht="27" hidden="1" customHeight="1">
      <c r="A1163" s="32">
        <v>2314</v>
      </c>
      <c r="B1163" s="297"/>
      <c r="C1163" s="250" t="str">
        <f>+VLOOKUP(A1163,bd_lista!$A$3:$C$590,3,FALSE)</f>
        <v>EMPRESA MUNICIPAL DE AREAS VERDES SUCRE</v>
      </c>
      <c r="D1163" s="350"/>
      <c r="E1163" s="247" t="s">
        <v>1312</v>
      </c>
      <c r="F1163" s="246">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6">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6">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6">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6">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6">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6">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6">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6">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6">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6">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6">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6">
        <f t="shared" ca="1" si="4"/>
        <v>0</v>
      </c>
      <c r="S1163" s="253">
        <f ca="1">+R1162+R1163</f>
        <v>0</v>
      </c>
      <c r="T1163" s="246">
        <f ca="1">+S1163</f>
        <v>0</v>
      </c>
      <c r="U1163" s="245">
        <f t="shared" si="5"/>
        <v>2</v>
      </c>
      <c r="V1163" s="350" t="str">
        <f>+VLOOKUP(A1163,bd_lista!$A$3:$E$590,5,FALSE)</f>
        <v>Empresas Municipales</v>
      </c>
      <c r="W1163" s="350"/>
      <c r="X1163" s="245">
        <f>+VLOOKUP(A1163,[2]Sheet1!$A$13:$D$744,4,FALSE)</f>
        <v>0</v>
      </c>
      <c r="Y1163" s="245" t="e">
        <f>+VLOOKUP(X1163,bd_lista!$A$3:$C$590,3,FALSE)</f>
        <v>#N/A</v>
      </c>
      <c r="Z1163" s="304"/>
      <c r="AA1163" s="338"/>
    </row>
    <row r="1164" spans="1:27" customFormat="1" ht="27" hidden="1" customHeight="1">
      <c r="A1164" s="32">
        <v>2315</v>
      </c>
      <c r="B1164" s="296">
        <f>+A1164</f>
        <v>2315</v>
      </c>
      <c r="C1164" s="250" t="str">
        <f>+VLOOKUP(A1164,bd_lista!$A$3:$C$590,3,FALSE)</f>
        <v xml:space="preserve">Empresa Municipal de Servicio de Aseo </v>
      </c>
      <c r="D1164" s="349" t="str">
        <f>+C1164</f>
        <v xml:space="preserve">Empresa Municipal de Servicio de Aseo </v>
      </c>
      <c r="E1164" s="245" t="s">
        <v>1311</v>
      </c>
      <c r="F1164" s="246">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6">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6">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6">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6">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6">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6">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6">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6">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6">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6">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6">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6">
        <f t="shared" ca="1" si="4"/>
        <v>0</v>
      </c>
      <c r="S1164" s="253"/>
      <c r="T1164" s="246">
        <f ca="1">+T1165</f>
        <v>0</v>
      </c>
      <c r="U1164" s="245">
        <f t="shared" si="5"/>
        <v>1</v>
      </c>
      <c r="V1164" s="350" t="str">
        <f>+VLOOKUP(A1164,bd_lista!$A$3:$E$590,5,FALSE)</f>
        <v>Empresas Municipales</v>
      </c>
      <c r="W1164" s="349" t="str">
        <f>+V1164</f>
        <v>Empresas Municipales</v>
      </c>
      <c r="X1164" s="245">
        <f>+VLOOKUP(A1164,[2]Sheet1!$A$13:$D$744,4,FALSE)</f>
        <v>0</v>
      </c>
      <c r="Y1164" s="245" t="e">
        <f>+VLOOKUP(X1164,bd_lista!$A$3:$C$590,3,FALSE)</f>
        <v>#N/A</v>
      </c>
      <c r="Z1164" s="306">
        <f>+X1164</f>
        <v>0</v>
      </c>
      <c r="AA1164" s="336" t="e">
        <f>+Y1164</f>
        <v>#N/A</v>
      </c>
    </row>
    <row r="1165" spans="1:27" customFormat="1" ht="27" hidden="1" customHeight="1">
      <c r="A1165" s="32">
        <v>2315</v>
      </c>
      <c r="B1165" s="297"/>
      <c r="C1165" s="250" t="str">
        <f>+VLOOKUP(A1165,bd_lista!$A$3:$C$590,3,FALSE)</f>
        <v xml:space="preserve">Empresa Municipal de Servicio de Aseo </v>
      </c>
      <c r="D1165" s="350"/>
      <c r="E1165" s="247" t="s">
        <v>1312</v>
      </c>
      <c r="F1165" s="246">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6">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6">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6">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6">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6">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6">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6">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6">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6">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6">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6">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6">
        <f t="shared" ca="1" si="4"/>
        <v>0</v>
      </c>
      <c r="S1165" s="253">
        <f ca="1">+R1164+R1165</f>
        <v>0</v>
      </c>
      <c r="T1165" s="246">
        <f ca="1">+S1165</f>
        <v>0</v>
      </c>
      <c r="U1165" s="245">
        <f t="shared" si="5"/>
        <v>2</v>
      </c>
      <c r="V1165" s="350" t="str">
        <f>+VLOOKUP(A1165,bd_lista!$A$3:$E$590,5,FALSE)</f>
        <v>Empresas Municipales</v>
      </c>
      <c r="W1165" s="350"/>
      <c r="X1165" s="245">
        <f>+VLOOKUP(A1165,[2]Sheet1!$A$13:$D$744,4,FALSE)</f>
        <v>0</v>
      </c>
      <c r="Y1165" s="245" t="e">
        <f>+VLOOKUP(X1165,bd_lista!$A$3:$C$590,3,FALSE)</f>
        <v>#N/A</v>
      </c>
      <c r="Z1165" s="304"/>
      <c r="AA1165" s="338"/>
    </row>
    <row r="1166" spans="1:27" customFormat="1" ht="27" hidden="1" customHeight="1">
      <c r="A1166" s="32">
        <v>2316</v>
      </c>
      <c r="B1166" s="296">
        <f>+A1166</f>
        <v>2316</v>
      </c>
      <c r="C1166" s="250" t="str">
        <f>+VLOOKUP(A1166,bd_lista!$A$3:$C$590,3,FALSE)</f>
        <v>Empresa Municipal de Áreas Verdes, Parques y Forestación</v>
      </c>
      <c r="D1166" s="349" t="str">
        <f>+C1166</f>
        <v>Empresa Municipal de Áreas Verdes, Parques y Forestación</v>
      </c>
      <c r="E1166" s="245" t="s">
        <v>1311</v>
      </c>
      <c r="F1166" s="246">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6">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6">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6">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6">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6">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6">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6">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6">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6">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6">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6">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6">
        <f t="shared" ca="1" si="4"/>
        <v>0</v>
      </c>
      <c r="S1166" s="253"/>
      <c r="T1166" s="246">
        <f ca="1">+T1167</f>
        <v>0</v>
      </c>
      <c r="U1166" s="245">
        <f t="shared" si="5"/>
        <v>1</v>
      </c>
      <c r="V1166" s="350" t="str">
        <f>+VLOOKUP(A1166,bd_lista!$A$3:$E$590,5,FALSE)</f>
        <v>Empresas Municipales</v>
      </c>
      <c r="W1166" s="349" t="str">
        <f>+V1166</f>
        <v>Empresas Municipales</v>
      </c>
      <c r="X1166" s="245">
        <f>+VLOOKUP(A1166,[2]Sheet1!$A$13:$D$744,4,FALSE)</f>
        <v>0</v>
      </c>
      <c r="Y1166" s="245" t="e">
        <f>+VLOOKUP(X1166,bd_lista!$A$3:$C$590,3,FALSE)</f>
        <v>#N/A</v>
      </c>
      <c r="Z1166" s="306">
        <f>+X1166</f>
        <v>0</v>
      </c>
      <c r="AA1166" s="336" t="e">
        <f>+Y1166</f>
        <v>#N/A</v>
      </c>
    </row>
    <row r="1167" spans="1:27" customFormat="1" ht="27" hidden="1" customHeight="1">
      <c r="A1167" s="32">
        <v>2316</v>
      </c>
      <c r="B1167" s="297"/>
      <c r="C1167" s="250" t="str">
        <f>+VLOOKUP(A1167,bd_lista!$A$3:$C$590,3,FALSE)</f>
        <v>Empresa Municipal de Áreas Verdes, Parques y Forestación</v>
      </c>
      <c r="D1167" s="350"/>
      <c r="E1167" s="247" t="s">
        <v>1312</v>
      </c>
      <c r="F1167" s="246">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6">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6">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6">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6">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6">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6">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6">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6">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6">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6">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6">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6">
        <f t="shared" ca="1" si="4"/>
        <v>0</v>
      </c>
      <c r="S1167" s="253">
        <f ca="1">+R1166+R1167</f>
        <v>0</v>
      </c>
      <c r="T1167" s="246">
        <f ca="1">+S1167</f>
        <v>0</v>
      </c>
      <c r="U1167" s="245">
        <f t="shared" si="5"/>
        <v>2</v>
      </c>
      <c r="V1167" s="350" t="str">
        <f>+VLOOKUP(A1167,bd_lista!$A$3:$E$590,5,FALSE)</f>
        <v>Empresas Municipales</v>
      </c>
      <c r="W1167" s="350"/>
      <c r="X1167" s="245">
        <f>+VLOOKUP(A1167,[2]Sheet1!$A$13:$D$744,4,FALSE)</f>
        <v>0</v>
      </c>
      <c r="Y1167" s="245" t="e">
        <f>+VLOOKUP(X1167,bd_lista!$A$3:$C$590,3,FALSE)</f>
        <v>#N/A</v>
      </c>
      <c r="Z1167" s="304"/>
      <c r="AA1167" s="338"/>
    </row>
    <row r="1168" spans="1:27" customFormat="1" ht="27" hidden="1" customHeight="1">
      <c r="A1168" s="32">
        <v>2319</v>
      </c>
      <c r="B1168" s="296">
        <f>+A1168</f>
        <v>2319</v>
      </c>
      <c r="C1168" s="250" t="str">
        <f>+VLOOKUP(A1168,bd_lista!$A$3:$C$590,3,FALSE)</f>
        <v>EMPRESA PÚBLICA DEPARTAMENTAL ESTRATÉGICA DE AGUAS - LA PAZ</v>
      </c>
      <c r="D1168" s="349" t="str">
        <f>+C1168</f>
        <v>EMPRESA PÚBLICA DEPARTAMENTAL ESTRATÉGICA DE AGUAS - LA PAZ</v>
      </c>
      <c r="E1168" s="245" t="s">
        <v>1311</v>
      </c>
      <c r="F1168" s="246">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6">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6">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6">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6">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6">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6">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6">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6">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6">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6">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6">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6">
        <f t="shared" ca="1" si="4"/>
        <v>0</v>
      </c>
      <c r="S1168" s="253"/>
      <c r="T1168" s="246">
        <f ca="1">+T1169</f>
        <v>0</v>
      </c>
      <c r="U1168" s="245">
        <f t="shared" si="5"/>
        <v>1</v>
      </c>
      <c r="V1168" s="350" t="str">
        <f>+VLOOKUP(A1168,bd_lista!$A$3:$E$590,5,FALSE)</f>
        <v>Empresas Municipales</v>
      </c>
      <c r="W1168" s="349" t="str">
        <f>+V1168</f>
        <v>Empresas Municipales</v>
      </c>
      <c r="X1168" s="245">
        <f>+VLOOKUP(A1168,[2]Sheet1!$A$13:$D$744,4,FALSE)</f>
        <v>0</v>
      </c>
      <c r="Y1168" s="245" t="e">
        <f>+VLOOKUP(X1168,bd_lista!$A$3:$C$590,3,FALSE)</f>
        <v>#N/A</v>
      </c>
      <c r="Z1168" s="306">
        <f>+X1168</f>
        <v>0</v>
      </c>
      <c r="AA1168" s="336" t="e">
        <f>+Y1168</f>
        <v>#N/A</v>
      </c>
    </row>
    <row r="1169" spans="1:27" customFormat="1" ht="27" hidden="1" customHeight="1">
      <c r="A1169" s="32">
        <v>2319</v>
      </c>
      <c r="B1169" s="297"/>
      <c r="C1169" s="250" t="str">
        <f>+VLOOKUP(A1169,bd_lista!$A$3:$C$590,3,FALSE)</f>
        <v>EMPRESA PÚBLICA DEPARTAMENTAL ESTRATÉGICA DE AGUAS - LA PAZ</v>
      </c>
      <c r="D1169" s="350"/>
      <c r="E1169" s="247" t="s">
        <v>1312</v>
      </c>
      <c r="F1169" s="246">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6">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6">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6">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6">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6">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6">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6">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6">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6">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6">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6">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6">
        <f t="shared" ca="1" si="4"/>
        <v>0</v>
      </c>
      <c r="S1169" s="253">
        <f ca="1">+R1168+R1169</f>
        <v>0</v>
      </c>
      <c r="T1169" s="246">
        <f ca="1">+S1169</f>
        <v>0</v>
      </c>
      <c r="U1169" s="245">
        <f t="shared" si="5"/>
        <v>2</v>
      </c>
      <c r="V1169" s="350" t="str">
        <f>+VLOOKUP(A1169,bd_lista!$A$3:$E$590,5,FALSE)</f>
        <v>Empresas Municipales</v>
      </c>
      <c r="W1169" s="350"/>
      <c r="X1169" s="245">
        <f>+VLOOKUP(A1169,[2]Sheet1!$A$13:$D$744,4,FALSE)</f>
        <v>0</v>
      </c>
      <c r="Y1169" s="245" t="e">
        <f>+VLOOKUP(X1169,bd_lista!$A$3:$C$590,3,FALSE)</f>
        <v>#N/A</v>
      </c>
      <c r="Z1169" s="304"/>
      <c r="AA1169" s="338"/>
    </row>
    <row r="1170" spans="1:27" customFormat="1" ht="27" hidden="1" customHeight="1">
      <c r="A1170" s="32">
        <v>716</v>
      </c>
      <c r="B1170" s="296">
        <f>+A1170</f>
        <v>716</v>
      </c>
      <c r="C1170" s="250" t="str">
        <f>+VLOOKUP(A1170,bd_lista!$A$3:$C$590,3,FALSE)</f>
        <v>Empresa Tarijeña del Gas</v>
      </c>
      <c r="D1170" s="349" t="str">
        <f>+C1170</f>
        <v>Empresa Tarijeña del Gas</v>
      </c>
      <c r="E1170" s="250" t="s">
        <v>1311</v>
      </c>
      <c r="F1170" s="246">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6">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6">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6">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6">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6">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6">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6">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6">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6">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6">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6">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6">
        <f t="shared" ca="1" si="4"/>
        <v>0</v>
      </c>
      <c r="S1170" s="253"/>
      <c r="T1170" s="246">
        <f ca="1">+T1171</f>
        <v>0</v>
      </c>
      <c r="U1170" s="245">
        <f t="shared" si="5"/>
        <v>1</v>
      </c>
      <c r="V1170" s="350" t="str">
        <f>+VLOOKUP(A1170,bd_lista!$A$3:$E$590,5,FALSE)</f>
        <v>Empresas Municipales</v>
      </c>
      <c r="W1170" s="349" t="str">
        <f>+V1170</f>
        <v>Empresas Municipales</v>
      </c>
      <c r="X1170" s="245">
        <f>+VLOOKUP(A1170,[2]Sheet1!$A$13:$D$744,4,FALSE)</f>
        <v>78</v>
      </c>
      <c r="Y1170" s="245" t="str">
        <f>+VLOOKUP(X1170,bd_lista!$A$3:$C$590,3,FALSE)</f>
        <v>Ministerio de Hidrocarburos y Energías</v>
      </c>
      <c r="Z1170" s="306">
        <f>+X1170</f>
        <v>78</v>
      </c>
      <c r="AA1170" s="307" t="str">
        <f>+Y1170</f>
        <v>Ministerio de Hidrocarburos y Energías</v>
      </c>
    </row>
    <row r="1171" spans="1:27" customFormat="1" ht="27" hidden="1" customHeight="1">
      <c r="A1171" s="32">
        <v>716</v>
      </c>
      <c r="B1171" s="297"/>
      <c r="C1171" s="250" t="str">
        <f>+VLOOKUP(A1171,bd_lista!$A$3:$C$590,3,FALSE)</f>
        <v>Empresa Tarijeña del Gas</v>
      </c>
      <c r="D1171" s="350"/>
      <c r="E1171" s="350" t="s">
        <v>1312</v>
      </c>
      <c r="F1171" s="246">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6">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6">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6">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6">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6">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6">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6">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6">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6">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6">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6">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6">
        <f t="shared" ca="1" si="4"/>
        <v>0</v>
      </c>
      <c r="S1171" s="253">
        <f ca="1">+R1170+R1171</f>
        <v>0</v>
      </c>
      <c r="T1171" s="246">
        <f ca="1">+S1171</f>
        <v>0</v>
      </c>
      <c r="U1171" s="245">
        <f t="shared" si="5"/>
        <v>2</v>
      </c>
      <c r="V1171" s="350" t="str">
        <f>+VLOOKUP(A1171,bd_lista!$A$3:$E$590,5,FALSE)</f>
        <v>Empresas Municipales</v>
      </c>
      <c r="W1171" s="350"/>
      <c r="X1171" s="245">
        <f>+VLOOKUP(A1171,[2]Sheet1!$A$13:$D$744,4,FALSE)</f>
        <v>78</v>
      </c>
      <c r="Y1171" s="245" t="str">
        <f>+VLOOKUP(X1171,bd_lista!$A$3:$C$590,3,FALSE)</f>
        <v>Ministerio de Hidrocarburos y Energías</v>
      </c>
      <c r="Z1171" s="304"/>
      <c r="AA1171" s="305"/>
    </row>
    <row r="1172" spans="1:27" customFormat="1" ht="15" hidden="1" customHeight="1">
      <c r="A1172" s="32">
        <v>2312</v>
      </c>
      <c r="B1172" s="296">
        <f>+A1172</f>
        <v>2312</v>
      </c>
      <c r="C1172" s="250" t="str">
        <f>+VLOOKUP(A1172,bd_lista!$A$3:$C$590,3,FALSE)</f>
        <v>EMPRESA MUNICIPAL DE AGUA POTABLE Y ALCANTARILLADO VIACHA</v>
      </c>
      <c r="D1172" s="349" t="str">
        <f>+C1172</f>
        <v>EMPRESA MUNICIPAL DE AGUA POTABLE Y ALCANTARILLADO VIACHA</v>
      </c>
      <c r="E1172" s="245" t="s">
        <v>1311</v>
      </c>
      <c r="F1172" s="246">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6">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46">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6">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6">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6">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6">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6">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6">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6">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6">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6">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6">
        <f t="shared" ca="1" si="4"/>
        <v>0</v>
      </c>
      <c r="S1172" s="253"/>
      <c r="T1172" s="246">
        <f ca="1">+T1173</f>
        <v>0</v>
      </c>
      <c r="U1172" s="245">
        <f t="shared" si="5"/>
        <v>1</v>
      </c>
      <c r="V1172" s="350" t="str">
        <f>+VLOOKUP(A1172,bd_lista!$A$3:$E$590,5,FALSE)</f>
        <v>Empresas Municipales</v>
      </c>
      <c r="W1172" s="349" t="str">
        <f>+V1172</f>
        <v>Empresas Municipales</v>
      </c>
      <c r="X1172" s="245">
        <f>+VLOOKUP(A1172,[2]Sheet1!$A$13:$D$744,4,FALSE)</f>
        <v>0</v>
      </c>
      <c r="Y1172" s="245" t="e">
        <f>+VLOOKUP(X1172,bd_lista!$A$3:$C$590,3,FALSE)</f>
        <v>#N/A</v>
      </c>
      <c r="Z1172" s="306">
        <f>+X1172</f>
        <v>0</v>
      </c>
      <c r="AA1172" s="307" t="e">
        <f>+Y1172</f>
        <v>#N/A</v>
      </c>
    </row>
    <row r="1173" spans="1:27" customFormat="1" ht="15" hidden="1" customHeight="1">
      <c r="A1173" s="32">
        <v>2312</v>
      </c>
      <c r="B1173" s="297"/>
      <c r="C1173" s="250" t="str">
        <f>+VLOOKUP(A1173,bd_lista!$A$3:$C$590,3,FALSE)</f>
        <v>EMPRESA MUNICIPAL DE AGUA POTABLE Y ALCANTARILLADO VIACHA</v>
      </c>
      <c r="D1173" s="350"/>
      <c r="E1173" s="247" t="s">
        <v>1312</v>
      </c>
      <c r="F1173" s="248">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8">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8">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8">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8">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8">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8">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8">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8">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8">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8">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8">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8">
        <f t="shared" ca="1" si="4"/>
        <v>0</v>
      </c>
      <c r="S1173" s="253">
        <f ca="1">+R1172+R1173</f>
        <v>0</v>
      </c>
      <c r="T1173" s="248">
        <f ca="1">+S1173</f>
        <v>0</v>
      </c>
      <c r="U1173" s="245">
        <f t="shared" si="5"/>
        <v>2</v>
      </c>
      <c r="V1173" s="350" t="str">
        <f>+VLOOKUP(A1173,bd_lista!$A$3:$E$590,5,FALSE)</f>
        <v>Empresas Municipales</v>
      </c>
      <c r="W1173" s="350"/>
      <c r="X1173" s="245">
        <f>+VLOOKUP(A1173,[2]Sheet1!$A$13:$D$744,4,FALSE)</f>
        <v>0</v>
      </c>
      <c r="Y1173" s="245" t="e">
        <f>+VLOOKUP(X1173,bd_lista!$A$3:$C$590,3,FALSE)</f>
        <v>#N/A</v>
      </c>
      <c r="Z1173" s="304"/>
      <c r="AA1173" s="305"/>
    </row>
    <row r="1174" spans="1:27" customFormat="1" ht="15" hidden="1" customHeight="1">
      <c r="A1174" s="32">
        <v>2317</v>
      </c>
      <c r="B1174" s="296">
        <f>+A1174</f>
        <v>2317</v>
      </c>
      <c r="C1174" s="250" t="str">
        <f>+VLOOKUP(A1174,bd_lista!$A$3:$C$590,3,FALSE)</f>
        <v>Empresa Municipal de Asfaltos y Vías</v>
      </c>
      <c r="D1174" s="349" t="str">
        <f>+C1174</f>
        <v>Empresa Municipal de Asfaltos y Vías</v>
      </c>
      <c r="E1174" s="245" t="s">
        <v>1311</v>
      </c>
      <c r="F1174" s="246">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246">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46">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6">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6">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6">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6">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6">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6">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6">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6">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6">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6">
        <f t="shared" ca="1" si="4"/>
        <v>0</v>
      </c>
      <c r="S1174" s="253"/>
      <c r="T1174" s="246">
        <f ca="1">+T1175</f>
        <v>0</v>
      </c>
      <c r="U1174" s="245">
        <f t="shared" si="5"/>
        <v>1</v>
      </c>
      <c r="V1174" s="350" t="str">
        <f>+VLOOKUP(A1174,bd_lista!$A$3:$E$590,5,FALSE)</f>
        <v>Empresas Municipales</v>
      </c>
      <c r="W1174" s="263" t="str">
        <f>+V1174</f>
        <v>Empresas Municipales</v>
      </c>
      <c r="X1174" s="245">
        <f>+VLOOKUP(A1174,[2]Sheet1!$A$13:$D$744,4,FALSE)</f>
        <v>0</v>
      </c>
      <c r="Y1174" s="245" t="e">
        <f>+VLOOKUP(X1174,bd_lista!$A$3:$C$590,3,FALSE)</f>
        <v>#N/A</v>
      </c>
      <c r="Z1174" s="306">
        <f>+X1174</f>
        <v>0</v>
      </c>
      <c r="AA1174" s="250" t="e">
        <f>+Y1174</f>
        <v>#N/A</v>
      </c>
    </row>
    <row r="1175" spans="1:27" customFormat="1" ht="15" hidden="1" customHeight="1">
      <c r="A1175" s="32">
        <v>2317</v>
      </c>
      <c r="B1175" s="297"/>
      <c r="C1175" s="250" t="str">
        <f>+VLOOKUP(A1175,bd_lista!$A$3:$C$590,3,FALSE)</f>
        <v>Empresa Municipal de Asfaltos y Vías</v>
      </c>
      <c r="D1175" s="350"/>
      <c r="E1175" s="247" t="s">
        <v>1312</v>
      </c>
      <c r="F1175" s="246">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246">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46">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46">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6">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6">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6">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6">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6">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6">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6">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6">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6">
        <f t="shared" ca="1" si="4"/>
        <v>0</v>
      </c>
      <c r="S1175" s="253">
        <f ca="1">+R1174+R1175</f>
        <v>0</v>
      </c>
      <c r="T1175" s="246">
        <f ca="1">+S1175</f>
        <v>0</v>
      </c>
      <c r="U1175" s="245">
        <f t="shared" si="5"/>
        <v>2</v>
      </c>
      <c r="V1175" s="350" t="str">
        <f>+VLOOKUP(A1175,bd_lista!$A$3:$E$590,5,FALSE)</f>
        <v>Empresas Municipales</v>
      </c>
      <c r="W1175" s="251"/>
      <c r="X1175" s="245">
        <f>+VLOOKUP(A1175,[2]Sheet1!$A$13:$D$744,4,FALSE)</f>
        <v>0</v>
      </c>
      <c r="Y1175" s="245" t="e">
        <f>+VLOOKUP(X1175,bd_lista!$A$3:$C$590,3,FALSE)</f>
        <v>#N/A</v>
      </c>
      <c r="Z1175" s="304"/>
      <c r="AA1175" s="250"/>
    </row>
    <row r="1176" spans="1:27" customFormat="1" ht="15" hidden="1" customHeight="1">
      <c r="A1176" s="32">
        <v>2320</v>
      </c>
      <c r="B1176" s="298">
        <f>+A1176</f>
        <v>2320</v>
      </c>
      <c r="C1176" s="250" t="str">
        <f>+VLOOKUP(A1176,bd_lista!$A$3:$C$590,3,FALSE)</f>
        <v>EMPRESA PUBLICA MUNICIPAL DE SERVICIOS DE AGUA Y ALCANTARRILLADO SANITARIO DE COBIJA</v>
      </c>
      <c r="D1176" s="349" t="str">
        <f>+C1176</f>
        <v>EMPRESA PUBLICA MUNICIPAL DE SERVICIOS DE AGUA Y ALCANTARRILLADO SANITARIO DE COBIJA</v>
      </c>
      <c r="E1176" s="245" t="s">
        <v>1311</v>
      </c>
      <c r="F1176" s="246">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246">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46">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6">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6">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6">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6">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6">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6">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6">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6">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6">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6">
        <f t="shared" ca="1" si="4"/>
        <v>0</v>
      </c>
      <c r="S1176" s="253"/>
      <c r="T1176" s="246">
        <f ca="1">+T1177</f>
        <v>0</v>
      </c>
      <c r="U1176" s="245">
        <f t="shared" si="5"/>
        <v>1</v>
      </c>
      <c r="V1176" s="350" t="str">
        <f>+VLOOKUP(A1176,bd_lista!$A$3:$E$590,5,FALSE)</f>
        <v>Empresas Municipales</v>
      </c>
      <c r="W1176" s="263" t="str">
        <f>+V1176</f>
        <v>Empresas Municipales</v>
      </c>
      <c r="X1176" s="245">
        <f>+VLOOKUP(A1176,[2]Sheet1!$A$13:$D$744,4,FALSE)</f>
        <v>0</v>
      </c>
      <c r="Y1176" s="245" t="e">
        <f>+VLOOKUP(X1176,bd_lista!$A$3:$C$590,3,FALSE)</f>
        <v>#N/A</v>
      </c>
      <c r="Z1176" s="306">
        <f>+X1176</f>
        <v>0</v>
      </c>
      <c r="AA1176" s="250" t="e">
        <f>+Y1176</f>
        <v>#N/A</v>
      </c>
    </row>
    <row r="1177" spans="1:27" customFormat="1" ht="15" hidden="1" customHeight="1">
      <c r="A1177" s="32">
        <v>2320</v>
      </c>
      <c r="B1177" s="298"/>
      <c r="C1177" s="250" t="str">
        <f>+VLOOKUP(A1177,bd_lista!$A$3:$C$590,3,FALSE)</f>
        <v>EMPRESA PUBLICA MUNICIPAL DE SERVICIOS DE AGUA Y ALCANTARRILLADO SANITARIO DE COBIJA</v>
      </c>
      <c r="D1177" s="350"/>
      <c r="E1177" s="247" t="s">
        <v>1312</v>
      </c>
      <c r="F1177" s="246">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246">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46">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6">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6">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6">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6">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6">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6">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6">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6">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6">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6">
        <f t="shared" ca="1" si="4"/>
        <v>0</v>
      </c>
      <c r="S1177" s="253">
        <f ca="1">+R1176+R1177</f>
        <v>0</v>
      </c>
      <c r="T1177" s="246">
        <f ca="1">+S1177</f>
        <v>0</v>
      </c>
      <c r="U1177" s="245">
        <f t="shared" si="5"/>
        <v>2</v>
      </c>
      <c r="V1177" s="350" t="str">
        <f>+VLOOKUP(A1177,bd_lista!$A$3:$E$590,5,FALSE)</f>
        <v>Empresas Municipales</v>
      </c>
      <c r="W1177" s="251"/>
      <c r="X1177" s="245">
        <f>+VLOOKUP(A1177,[2]Sheet1!$A$13:$D$744,4,FALSE)</f>
        <v>0</v>
      </c>
      <c r="Y1177" s="245" t="e">
        <f>+VLOOKUP(X1177,bd_lista!$A$3:$C$590,3,FALSE)</f>
        <v>#N/A</v>
      </c>
      <c r="Z1177" s="304"/>
      <c r="AA1177" s="250"/>
    </row>
    <row r="1178" spans="1:27" ht="27" hidden="1" customHeight="1">
      <c r="A1178" s="334">
        <v>2336</v>
      </c>
      <c r="B1178" s="298">
        <f>+A1178</f>
        <v>2336</v>
      </c>
      <c r="C1178" s="250" t="str">
        <f>+VLOOKUP(A1178,bd_lista!$A$3:$C$590,3,FALSE)</f>
        <v>EMPRESA PÚBLICA DEPARTAMENTAL FÁBRICA DE CALAMINAS Y CLAVOS POTOSI</v>
      </c>
      <c r="D1178" s="349" t="str">
        <f>+C1178</f>
        <v>EMPRESA PÚBLICA DEPARTAMENTAL FÁBRICA DE CALAMINAS Y CLAVOS POTOSI</v>
      </c>
      <c r="E1178" s="245" t="s">
        <v>1311</v>
      </c>
      <c r="F1178" s="246">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6">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6">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6">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6">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6">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6">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6">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6">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6">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6">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6">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6">
        <f t="shared" ca="1" si="4"/>
        <v>0</v>
      </c>
      <c r="S1178" s="253"/>
      <c r="T1178" s="246">
        <f ca="1">+T1179</f>
        <v>0</v>
      </c>
      <c r="U1178" s="245">
        <f t="shared" si="5"/>
        <v>1</v>
      </c>
      <c r="V1178" s="350" t="str">
        <f>+VLOOKUP(A1178,bd_lista!$A$3:$E$590,5,FALSE)</f>
        <v>Empresas Departamentales</v>
      </c>
      <c r="W1178" s="263" t="str">
        <f>+V1178</f>
        <v>Empresas Departamentales</v>
      </c>
      <c r="X1178" s="245">
        <f>+VLOOKUP(A1178,[2]Sheet1!$A$13:$D$744,4,FALSE)</f>
        <v>0</v>
      </c>
      <c r="Y1178" s="245" t="e">
        <f>+VLOOKUP(X1178,bd_lista!$A$3:$C$590,3,FALSE)</f>
        <v>#N/A</v>
      </c>
      <c r="Z1178" s="306">
        <f>+X1178</f>
        <v>0</v>
      </c>
      <c r="AA1178" s="250" t="e">
        <f>+Y1178</f>
        <v>#N/A</v>
      </c>
    </row>
    <row r="1179" spans="1:27" ht="15" hidden="1" customHeight="1">
      <c r="A1179" s="334">
        <v>2336</v>
      </c>
      <c r="B1179" s="298"/>
      <c r="C1179" s="250" t="str">
        <f>+VLOOKUP(A1179,bd_lista!$A$3:$C$590,3,FALSE)</f>
        <v>EMPRESA PÚBLICA DEPARTAMENTAL FÁBRICA DE CALAMINAS Y CLAVOS POTOSI</v>
      </c>
      <c r="D1179" s="350"/>
      <c r="E1179" s="247" t="s">
        <v>1312</v>
      </c>
      <c r="F1179" s="246">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0</v>
      </c>
      <c r="G1179" s="246">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46">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6">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6">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6">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6">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6">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6">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6">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6">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6">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6">
        <f t="shared" ca="1" si="4"/>
        <v>0</v>
      </c>
      <c r="S1179" s="253">
        <f ca="1">+R1178+R1179</f>
        <v>0</v>
      </c>
      <c r="T1179" s="246">
        <f ca="1">+S1179</f>
        <v>0</v>
      </c>
      <c r="U1179" s="245">
        <f t="shared" si="5"/>
        <v>2</v>
      </c>
      <c r="V1179" s="350" t="str">
        <f>+VLOOKUP(A1179,bd_lista!$A$3:$E$590,5,FALSE)</f>
        <v>Empresas Departamentales</v>
      </c>
      <c r="W1179" s="251"/>
      <c r="X1179" s="245">
        <f>+VLOOKUP(A1179,[2]Sheet1!$A$13:$D$744,4,FALSE)</f>
        <v>0</v>
      </c>
      <c r="Y1179" s="245" t="e">
        <f>+VLOOKUP(X1179,bd_lista!$A$3:$C$590,3,FALSE)</f>
        <v>#N/A</v>
      </c>
      <c r="Z1179" s="304"/>
      <c r="AA1179" s="250"/>
    </row>
    <row r="1180" spans="1:27">
      <c r="D1180" s="353"/>
    </row>
  </sheetData>
  <autoFilter ref="A5:AA1179" xr:uid="{E5FFFC49-AB01-4026-894C-A597054DDD30}">
    <filterColumn colId="19">
      <filters>
        <filter val="0,99"/>
        <filter val="1.039.170,88"/>
        <filter val="1.079,84"/>
        <filter val="1.198.471,20"/>
        <filter val="1.200.836.955,08"/>
        <filter val="1.232.956,21"/>
        <filter val="1.242,00"/>
        <filter val="1.284,84"/>
        <filter val="1.300,00"/>
        <filter val="1.310,00"/>
        <filter val="1.401,49"/>
        <filter val="1.652.392,17"/>
        <filter val="1.671.599.131,92"/>
        <filter val="10.260.376,55"/>
        <filter val="10.663.173,39"/>
        <filter val="10.739,55"/>
        <filter val="10.838,00"/>
        <filter val="10.864.862,33"/>
        <filter val="100,00"/>
        <filter val="11.169,00"/>
        <filter val="11.765,00"/>
        <filter val="12.085,03"/>
        <filter val="12.870.516,54"/>
        <filter val="121.888,79"/>
        <filter val="13.319.250,91"/>
        <filter val="14.351.645,15"/>
        <filter val="14.485.260,42"/>
        <filter val="14.930.410,47"/>
        <filter val="15.956.885,39"/>
        <filter val="16.286,45"/>
        <filter val="16.632,14"/>
        <filter val="17.051,04"/>
        <filter val="170,41"/>
        <filter val="173.929,59"/>
        <filter val="174.533,24"/>
        <filter val="18,50"/>
        <filter val="18.233.404,10"/>
        <filter val="19.765,75"/>
        <filter val="2.052.739,86"/>
        <filter val="2.058,56"/>
        <filter val="2.066.310,10"/>
        <filter val="2.215.270,59"/>
        <filter val="2.398.238,12"/>
        <filter val="2.570,18"/>
        <filter val="2.710.952,16"/>
        <filter val="2.752,00"/>
        <filter val="2.758,69"/>
        <filter val="2.843.567,90"/>
        <filter val="2.867.919,46"/>
        <filter val="20.668,56"/>
        <filter val="20.999,64"/>
        <filter val="201.681.245,82"/>
        <filter val="202.837.073,15"/>
        <filter val="22.881,10"/>
        <filter val="221.568,00"/>
        <filter val="23.735.740,90"/>
        <filter val="23.770.366,52"/>
        <filter val="233.473,84"/>
        <filter val="236.478,00"/>
        <filter val="255.618,13"/>
        <filter val="277,00"/>
        <filter val="290,00"/>
        <filter val="3.001.847,00"/>
        <filter val="3.021,00"/>
        <filter val="3.183.523,63"/>
        <filter val="3.383.595,07"/>
        <filter val="3.524,06"/>
        <filter val="30.316,34"/>
        <filter val="325.141,10"/>
        <filter val="36.151,33"/>
        <filter val="362.347,33"/>
        <filter val="363,71"/>
        <filter val="367.464,68"/>
        <filter val="37.903,05"/>
        <filter val="38.261,79"/>
        <filter val="39.438,00"/>
        <filter val="4.100.374,56"/>
        <filter val="4.255.808,22"/>
        <filter val="4.410.182,39"/>
        <filter val="4.590,19"/>
        <filter val="4.791.701,95"/>
        <filter val="4.994,70"/>
        <filter val="403.274,20"/>
        <filter val="430.184.950,79"/>
        <filter val="447.542,71"/>
        <filter val="473.694,05"/>
        <filter val="5.000,00"/>
        <filter val="5.086.423,83"/>
        <filter val="5.385.011,14"/>
        <filter val="50,00"/>
        <filter val="500.371,00"/>
        <filter val="524,00"/>
        <filter val="553.496,33"/>
        <filter val="560.416,56"/>
        <filter val="6.355,00"/>
        <filter val="6.821.364,78"/>
        <filter val="60.379,80"/>
        <filter val="62.090,00"/>
        <filter val="674.001,00"/>
        <filter val="7.191.638,54"/>
        <filter val="735.306,86"/>
        <filter val="757.087,77"/>
        <filter val="8.160.295,29"/>
        <filter val="8.456,44"/>
        <filter val="8.790.703,51"/>
        <filter val="8.997.706,78"/>
        <filter val="80.940,54"/>
        <filter val="800.000,00"/>
        <filter val="90,00"/>
        <filter val="942.013,33"/>
        <filter val="945.350,89"/>
        <filter val="979,47"/>
        <filter val="990,68"/>
      </filters>
    </filterColumn>
    <filterColumn colId="21">
      <filters>
        <filter val="Empresas Nacionales"/>
        <filter val="Instituciones de Seguridad Social"/>
        <filter val="Instituciones Descentralizadas"/>
        <filter val="Órgano Ejecutivo"/>
      </filters>
    </filterColumn>
  </autoFilter>
  <sortState xmlns:xlrd2="http://schemas.microsoft.com/office/spreadsheetml/2017/richdata2" ref="A48:AA1139">
    <sortCondition ref="V6:V1139"/>
    <sortCondition descending="1" ref="T6:T1139"/>
  </sortState>
  <mergeCells count="1638">
    <mergeCell ref="B52:B53"/>
    <mergeCell ref="B54:B55"/>
    <mergeCell ref="D52:D53"/>
    <mergeCell ref="D54:D55"/>
    <mergeCell ref="W52:W53"/>
    <mergeCell ref="W54:W55"/>
    <mergeCell ref="W1126:W1127"/>
    <mergeCell ref="W1128:W1129"/>
    <mergeCell ref="W1130:W1131"/>
    <mergeCell ref="W1132:W1133"/>
    <mergeCell ref="W1134:W1135"/>
    <mergeCell ref="W1116:W1117"/>
    <mergeCell ref="W1118:W1119"/>
    <mergeCell ref="W1120:W1121"/>
    <mergeCell ref="W1122:W1123"/>
    <mergeCell ref="W1124:W1125"/>
    <mergeCell ref="W1106:W1107"/>
    <mergeCell ref="W1108:W1109"/>
    <mergeCell ref="W1110:W1111"/>
    <mergeCell ref="W1112:W1113"/>
    <mergeCell ref="W1114:W1115"/>
    <mergeCell ref="W1096:W1097"/>
    <mergeCell ref="W1098:W1099"/>
    <mergeCell ref="W1100:W1101"/>
    <mergeCell ref="W1102:W1103"/>
    <mergeCell ref="W1104:W1105"/>
    <mergeCell ref="W1086:W1087"/>
    <mergeCell ref="W1088:W1089"/>
    <mergeCell ref="W1090:W1091"/>
    <mergeCell ref="W1092:W1093"/>
    <mergeCell ref="W1094:W1095"/>
    <mergeCell ref="W1076:W1077"/>
    <mergeCell ref="W1078:W1079"/>
    <mergeCell ref="W1080:W1081"/>
    <mergeCell ref="W1082:W1083"/>
    <mergeCell ref="W1084:W1085"/>
    <mergeCell ref="W1066:W1067"/>
    <mergeCell ref="W1068:W1069"/>
    <mergeCell ref="W1070:W1071"/>
    <mergeCell ref="W1072:W1073"/>
    <mergeCell ref="W1074:W1075"/>
    <mergeCell ref="W1056:W1057"/>
    <mergeCell ref="W1058:W1059"/>
    <mergeCell ref="W1060:W1061"/>
    <mergeCell ref="W1062:W1063"/>
    <mergeCell ref="W1064:W1065"/>
    <mergeCell ref="W1046:W1047"/>
    <mergeCell ref="W1048:W1049"/>
    <mergeCell ref="W1050:W1051"/>
    <mergeCell ref="W1052:W1053"/>
    <mergeCell ref="W1054:W1055"/>
    <mergeCell ref="W1036:W1037"/>
    <mergeCell ref="W1038:W1039"/>
    <mergeCell ref="W1040:W1041"/>
    <mergeCell ref="W1042:W1043"/>
    <mergeCell ref="W1044:W1045"/>
    <mergeCell ref="W1026:W1027"/>
    <mergeCell ref="W1028:W1029"/>
    <mergeCell ref="W1030:W1031"/>
    <mergeCell ref="W1032:W1033"/>
    <mergeCell ref="W1034:W1035"/>
    <mergeCell ref="W1016:W1017"/>
    <mergeCell ref="W1018:W1019"/>
    <mergeCell ref="W1020:W1021"/>
    <mergeCell ref="W1022:W1023"/>
    <mergeCell ref="W1024:W1025"/>
    <mergeCell ref="W1006:W1007"/>
    <mergeCell ref="W1008:W1009"/>
    <mergeCell ref="W1010:W1011"/>
    <mergeCell ref="W1012:W1013"/>
    <mergeCell ref="W1014:W1015"/>
    <mergeCell ref="W996:W997"/>
    <mergeCell ref="W998:W999"/>
    <mergeCell ref="W1000:W1001"/>
    <mergeCell ref="W1002:W1003"/>
    <mergeCell ref="W1004:W1005"/>
    <mergeCell ref="W986:W987"/>
    <mergeCell ref="W988:W989"/>
    <mergeCell ref="W990:W991"/>
    <mergeCell ref="W992:W993"/>
    <mergeCell ref="W994:W995"/>
    <mergeCell ref="W976:W977"/>
    <mergeCell ref="W978:W979"/>
    <mergeCell ref="W980:W981"/>
    <mergeCell ref="W982:W983"/>
    <mergeCell ref="W984:W985"/>
    <mergeCell ref="W966:W967"/>
    <mergeCell ref="W968:W969"/>
    <mergeCell ref="W970:W971"/>
    <mergeCell ref="W972:W973"/>
    <mergeCell ref="W974:W975"/>
    <mergeCell ref="W956:W957"/>
    <mergeCell ref="W958:W959"/>
    <mergeCell ref="W960:W961"/>
    <mergeCell ref="W962:W963"/>
    <mergeCell ref="W964:W965"/>
    <mergeCell ref="W946:W947"/>
    <mergeCell ref="W948:W949"/>
    <mergeCell ref="W950:W951"/>
    <mergeCell ref="W952:W953"/>
    <mergeCell ref="W954:W955"/>
    <mergeCell ref="W936:W937"/>
    <mergeCell ref="W938:W939"/>
    <mergeCell ref="W940:W941"/>
    <mergeCell ref="W942:W943"/>
    <mergeCell ref="W944:W945"/>
    <mergeCell ref="W926:W927"/>
    <mergeCell ref="W928:W929"/>
    <mergeCell ref="W930:W931"/>
    <mergeCell ref="W932:W933"/>
    <mergeCell ref="W934:W935"/>
    <mergeCell ref="W916:W917"/>
    <mergeCell ref="W918:W919"/>
    <mergeCell ref="W920:W921"/>
    <mergeCell ref="W922:W923"/>
    <mergeCell ref="W924:W925"/>
    <mergeCell ref="W906:W907"/>
    <mergeCell ref="W908:W909"/>
    <mergeCell ref="W910:W911"/>
    <mergeCell ref="W912:W913"/>
    <mergeCell ref="W914:W915"/>
    <mergeCell ref="W896:W897"/>
    <mergeCell ref="W898:W899"/>
    <mergeCell ref="W900:W901"/>
    <mergeCell ref="W902:W903"/>
    <mergeCell ref="W904:W905"/>
    <mergeCell ref="W886:W887"/>
    <mergeCell ref="W888:W889"/>
    <mergeCell ref="W890:W891"/>
    <mergeCell ref="W892:W893"/>
    <mergeCell ref="W894:W895"/>
    <mergeCell ref="W876:W877"/>
    <mergeCell ref="W878:W879"/>
    <mergeCell ref="W880:W881"/>
    <mergeCell ref="W882:W883"/>
    <mergeCell ref="W884:W885"/>
    <mergeCell ref="W866:W867"/>
    <mergeCell ref="W868:W869"/>
    <mergeCell ref="W870:W871"/>
    <mergeCell ref="W872:W873"/>
    <mergeCell ref="W874:W875"/>
    <mergeCell ref="W856:W857"/>
    <mergeCell ref="W858:W859"/>
    <mergeCell ref="W860:W861"/>
    <mergeCell ref="W862:W863"/>
    <mergeCell ref="W864:W865"/>
    <mergeCell ref="W846:W847"/>
    <mergeCell ref="W848:W849"/>
    <mergeCell ref="W850:W851"/>
    <mergeCell ref="W852:W853"/>
    <mergeCell ref="W854:W855"/>
    <mergeCell ref="W836:W837"/>
    <mergeCell ref="W838:W839"/>
    <mergeCell ref="W840:W841"/>
    <mergeCell ref="W842:W843"/>
    <mergeCell ref="W844:W845"/>
    <mergeCell ref="W826:W827"/>
    <mergeCell ref="W828:W829"/>
    <mergeCell ref="W830:W831"/>
    <mergeCell ref="W832:W833"/>
    <mergeCell ref="W834:W835"/>
    <mergeCell ref="W816:W817"/>
    <mergeCell ref="W818:W819"/>
    <mergeCell ref="W820:W821"/>
    <mergeCell ref="W822:W823"/>
    <mergeCell ref="W824:W825"/>
    <mergeCell ref="W806:W807"/>
    <mergeCell ref="W808:W809"/>
    <mergeCell ref="W810:W811"/>
    <mergeCell ref="W812:W813"/>
    <mergeCell ref="W814:W815"/>
    <mergeCell ref="W796:W797"/>
    <mergeCell ref="W798:W799"/>
    <mergeCell ref="W800:W801"/>
    <mergeCell ref="W802:W803"/>
    <mergeCell ref="W804:W805"/>
    <mergeCell ref="W786:W787"/>
    <mergeCell ref="W788:W789"/>
    <mergeCell ref="W790:W791"/>
    <mergeCell ref="W792:W793"/>
    <mergeCell ref="W794:W795"/>
    <mergeCell ref="W776:W777"/>
    <mergeCell ref="W778:W779"/>
    <mergeCell ref="W780:W781"/>
    <mergeCell ref="W782:W783"/>
    <mergeCell ref="W784:W785"/>
    <mergeCell ref="W766:W767"/>
    <mergeCell ref="W768:W769"/>
    <mergeCell ref="W770:W771"/>
    <mergeCell ref="W772:W773"/>
    <mergeCell ref="W774:W775"/>
    <mergeCell ref="W756:W757"/>
    <mergeCell ref="W758:W759"/>
    <mergeCell ref="W760:W761"/>
    <mergeCell ref="W762:W763"/>
    <mergeCell ref="W764:W765"/>
    <mergeCell ref="W746:W747"/>
    <mergeCell ref="W748:W749"/>
    <mergeCell ref="W750:W751"/>
    <mergeCell ref="W752:W753"/>
    <mergeCell ref="W754:W755"/>
    <mergeCell ref="W736:W737"/>
    <mergeCell ref="W738:W739"/>
    <mergeCell ref="W740:W741"/>
    <mergeCell ref="W742:W743"/>
    <mergeCell ref="W744:W745"/>
    <mergeCell ref="W726:W727"/>
    <mergeCell ref="W728:W729"/>
    <mergeCell ref="W730:W731"/>
    <mergeCell ref="W732:W733"/>
    <mergeCell ref="W734:W735"/>
    <mergeCell ref="W716:W717"/>
    <mergeCell ref="W718:W719"/>
    <mergeCell ref="W720:W721"/>
    <mergeCell ref="W722:W723"/>
    <mergeCell ref="W724:W725"/>
    <mergeCell ref="W706:W707"/>
    <mergeCell ref="W708:W709"/>
    <mergeCell ref="W710:W711"/>
    <mergeCell ref="W712:W713"/>
    <mergeCell ref="W714:W715"/>
    <mergeCell ref="W696:W697"/>
    <mergeCell ref="W698:W699"/>
    <mergeCell ref="W700:W701"/>
    <mergeCell ref="W702:W703"/>
    <mergeCell ref="W704:W705"/>
    <mergeCell ref="W686:W687"/>
    <mergeCell ref="W688:W689"/>
    <mergeCell ref="W690:W691"/>
    <mergeCell ref="W692:W693"/>
    <mergeCell ref="W694:W695"/>
    <mergeCell ref="W676:W677"/>
    <mergeCell ref="W678:W679"/>
    <mergeCell ref="W680:W681"/>
    <mergeCell ref="W682:W683"/>
    <mergeCell ref="W684:W685"/>
    <mergeCell ref="W666:W667"/>
    <mergeCell ref="W668:W669"/>
    <mergeCell ref="W670:W671"/>
    <mergeCell ref="W672:W673"/>
    <mergeCell ref="W674:W675"/>
    <mergeCell ref="W656:W657"/>
    <mergeCell ref="W658:W659"/>
    <mergeCell ref="W660:W661"/>
    <mergeCell ref="W662:W663"/>
    <mergeCell ref="W664:W665"/>
    <mergeCell ref="W646:W647"/>
    <mergeCell ref="W648:W649"/>
    <mergeCell ref="W650:W651"/>
    <mergeCell ref="W652:W653"/>
    <mergeCell ref="W654:W655"/>
    <mergeCell ref="W636:W637"/>
    <mergeCell ref="W638:W639"/>
    <mergeCell ref="W640:W641"/>
    <mergeCell ref="W642:W643"/>
    <mergeCell ref="W644:W645"/>
    <mergeCell ref="W626:W627"/>
    <mergeCell ref="W628:W629"/>
    <mergeCell ref="W630:W631"/>
    <mergeCell ref="W632:W633"/>
    <mergeCell ref="W634:W635"/>
    <mergeCell ref="W616:W617"/>
    <mergeCell ref="W618:W619"/>
    <mergeCell ref="W620:W621"/>
    <mergeCell ref="W622:W623"/>
    <mergeCell ref="W624:W625"/>
    <mergeCell ref="W606:W607"/>
    <mergeCell ref="W608:W609"/>
    <mergeCell ref="W610:W611"/>
    <mergeCell ref="W612:W613"/>
    <mergeCell ref="W614:W615"/>
    <mergeCell ref="W596:W597"/>
    <mergeCell ref="W598:W599"/>
    <mergeCell ref="W600:W601"/>
    <mergeCell ref="W602:W603"/>
    <mergeCell ref="W604:W605"/>
    <mergeCell ref="W586:W587"/>
    <mergeCell ref="W588:W589"/>
    <mergeCell ref="W590:W591"/>
    <mergeCell ref="W592:W593"/>
    <mergeCell ref="W594:W595"/>
    <mergeCell ref="W576:W577"/>
    <mergeCell ref="W578:W579"/>
    <mergeCell ref="W580:W581"/>
    <mergeCell ref="W582:W583"/>
    <mergeCell ref="W584:W585"/>
    <mergeCell ref="W566:W567"/>
    <mergeCell ref="W568:W569"/>
    <mergeCell ref="W570:W571"/>
    <mergeCell ref="W572:W573"/>
    <mergeCell ref="W574:W575"/>
    <mergeCell ref="W556:W557"/>
    <mergeCell ref="W558:W559"/>
    <mergeCell ref="W560:W561"/>
    <mergeCell ref="W562:W563"/>
    <mergeCell ref="W564:W565"/>
    <mergeCell ref="W546:W547"/>
    <mergeCell ref="W548:W549"/>
    <mergeCell ref="W550:W551"/>
    <mergeCell ref="W552:W553"/>
    <mergeCell ref="W554:W555"/>
    <mergeCell ref="W536:W537"/>
    <mergeCell ref="W538:W539"/>
    <mergeCell ref="W540:W541"/>
    <mergeCell ref="W542:W543"/>
    <mergeCell ref="W544:W545"/>
    <mergeCell ref="W526:W527"/>
    <mergeCell ref="W528:W529"/>
    <mergeCell ref="W530:W531"/>
    <mergeCell ref="W532:W533"/>
    <mergeCell ref="W534:W535"/>
    <mergeCell ref="W516:W517"/>
    <mergeCell ref="W518:W519"/>
    <mergeCell ref="W520:W521"/>
    <mergeCell ref="W522:W523"/>
    <mergeCell ref="W524:W525"/>
    <mergeCell ref="W506:W507"/>
    <mergeCell ref="W508:W509"/>
    <mergeCell ref="W510:W511"/>
    <mergeCell ref="W512:W513"/>
    <mergeCell ref="W514:W515"/>
    <mergeCell ref="W496:W497"/>
    <mergeCell ref="W498:W499"/>
    <mergeCell ref="W500:W501"/>
    <mergeCell ref="W502:W503"/>
    <mergeCell ref="W504:W505"/>
    <mergeCell ref="W486:W487"/>
    <mergeCell ref="W488:W489"/>
    <mergeCell ref="W490:W491"/>
    <mergeCell ref="W492:W493"/>
    <mergeCell ref="W494:W495"/>
    <mergeCell ref="W476:W477"/>
    <mergeCell ref="W478:W479"/>
    <mergeCell ref="W480:W481"/>
    <mergeCell ref="W482:W483"/>
    <mergeCell ref="W484:W485"/>
    <mergeCell ref="W466:W467"/>
    <mergeCell ref="W468:W469"/>
    <mergeCell ref="W470:W471"/>
    <mergeCell ref="W472:W473"/>
    <mergeCell ref="W474:W475"/>
    <mergeCell ref="W456:W457"/>
    <mergeCell ref="W458:W459"/>
    <mergeCell ref="W460:W461"/>
    <mergeCell ref="W462:W463"/>
    <mergeCell ref="W464:W465"/>
    <mergeCell ref="W446:W447"/>
    <mergeCell ref="W448:W449"/>
    <mergeCell ref="W450:W451"/>
    <mergeCell ref="W452:W453"/>
    <mergeCell ref="W454:W455"/>
    <mergeCell ref="W436:W437"/>
    <mergeCell ref="W438:W439"/>
    <mergeCell ref="W440:W441"/>
    <mergeCell ref="W442:W443"/>
    <mergeCell ref="W444:W445"/>
    <mergeCell ref="W426:W427"/>
    <mergeCell ref="W428:W429"/>
    <mergeCell ref="W430:W431"/>
    <mergeCell ref="W432:W433"/>
    <mergeCell ref="W434:W435"/>
    <mergeCell ref="W416:W417"/>
    <mergeCell ref="W418:W419"/>
    <mergeCell ref="W420:W421"/>
    <mergeCell ref="W422:W423"/>
    <mergeCell ref="W424:W425"/>
    <mergeCell ref="W406:W407"/>
    <mergeCell ref="W408:W409"/>
    <mergeCell ref="W410:W411"/>
    <mergeCell ref="W412:W413"/>
    <mergeCell ref="W414:W415"/>
    <mergeCell ref="W396:W397"/>
    <mergeCell ref="W398:W399"/>
    <mergeCell ref="W400:W401"/>
    <mergeCell ref="W402:W403"/>
    <mergeCell ref="W404:W405"/>
    <mergeCell ref="W386:W387"/>
    <mergeCell ref="W388:W389"/>
    <mergeCell ref="W390:W391"/>
    <mergeCell ref="W392:W393"/>
    <mergeCell ref="W394:W395"/>
    <mergeCell ref="W376:W377"/>
    <mergeCell ref="W378:W379"/>
    <mergeCell ref="W380:W381"/>
    <mergeCell ref="W382:W383"/>
    <mergeCell ref="W384:W385"/>
    <mergeCell ref="W366:W367"/>
    <mergeCell ref="W368:W369"/>
    <mergeCell ref="W370:W371"/>
    <mergeCell ref="W372:W373"/>
    <mergeCell ref="W374:W375"/>
    <mergeCell ref="W356:W357"/>
    <mergeCell ref="W358:W359"/>
    <mergeCell ref="W360:W361"/>
    <mergeCell ref="W362:W363"/>
    <mergeCell ref="W364:W365"/>
    <mergeCell ref="W346:W347"/>
    <mergeCell ref="W348:W349"/>
    <mergeCell ref="W350:W351"/>
    <mergeCell ref="W352:W353"/>
    <mergeCell ref="W354:W355"/>
    <mergeCell ref="W336:W337"/>
    <mergeCell ref="W338:W339"/>
    <mergeCell ref="W340:W341"/>
    <mergeCell ref="W342:W343"/>
    <mergeCell ref="W344:W345"/>
    <mergeCell ref="W326:W327"/>
    <mergeCell ref="W328:W329"/>
    <mergeCell ref="W330:W331"/>
    <mergeCell ref="W332:W333"/>
    <mergeCell ref="W334:W335"/>
    <mergeCell ref="W316:W317"/>
    <mergeCell ref="W318:W319"/>
    <mergeCell ref="W320:W321"/>
    <mergeCell ref="W322:W323"/>
    <mergeCell ref="W324:W325"/>
    <mergeCell ref="W306:W307"/>
    <mergeCell ref="W308:W309"/>
    <mergeCell ref="W310:W311"/>
    <mergeCell ref="W312:W313"/>
    <mergeCell ref="W314:W315"/>
    <mergeCell ref="W296:W297"/>
    <mergeCell ref="W298:W299"/>
    <mergeCell ref="W300:W301"/>
    <mergeCell ref="W302:W303"/>
    <mergeCell ref="W304:W305"/>
    <mergeCell ref="W286:W287"/>
    <mergeCell ref="W288:W289"/>
    <mergeCell ref="W290:W291"/>
    <mergeCell ref="W292:W293"/>
    <mergeCell ref="W294:W295"/>
    <mergeCell ref="W276:W277"/>
    <mergeCell ref="W278:W279"/>
    <mergeCell ref="W280:W281"/>
    <mergeCell ref="W282:W283"/>
    <mergeCell ref="W284:W285"/>
    <mergeCell ref="W266:W267"/>
    <mergeCell ref="W268:W269"/>
    <mergeCell ref="W270:W271"/>
    <mergeCell ref="W272:W273"/>
    <mergeCell ref="W274:W275"/>
    <mergeCell ref="W256:W257"/>
    <mergeCell ref="W258:W259"/>
    <mergeCell ref="W260:W261"/>
    <mergeCell ref="W262:W263"/>
    <mergeCell ref="W264:W265"/>
    <mergeCell ref="W246:W247"/>
    <mergeCell ref="W248:W249"/>
    <mergeCell ref="W250:W251"/>
    <mergeCell ref="W252:W253"/>
    <mergeCell ref="W254:W255"/>
    <mergeCell ref="W236:W237"/>
    <mergeCell ref="W238:W239"/>
    <mergeCell ref="W240:W241"/>
    <mergeCell ref="W242:W243"/>
    <mergeCell ref="W244:W245"/>
    <mergeCell ref="W226:W227"/>
    <mergeCell ref="W228:W229"/>
    <mergeCell ref="W230:W231"/>
    <mergeCell ref="W232:W233"/>
    <mergeCell ref="W234:W235"/>
    <mergeCell ref="W216:W217"/>
    <mergeCell ref="W218:W219"/>
    <mergeCell ref="W220:W221"/>
    <mergeCell ref="W222:W223"/>
    <mergeCell ref="W224:W225"/>
    <mergeCell ref="W206:W207"/>
    <mergeCell ref="W208:W209"/>
    <mergeCell ref="W210:W211"/>
    <mergeCell ref="W212:W213"/>
    <mergeCell ref="W214:W215"/>
    <mergeCell ref="W196:W197"/>
    <mergeCell ref="W198:W199"/>
    <mergeCell ref="W200:W201"/>
    <mergeCell ref="W202:W203"/>
    <mergeCell ref="W204:W205"/>
    <mergeCell ref="W186:W187"/>
    <mergeCell ref="W188:W189"/>
    <mergeCell ref="W190:W191"/>
    <mergeCell ref="W192:W193"/>
    <mergeCell ref="W194:W195"/>
    <mergeCell ref="W176:W177"/>
    <mergeCell ref="W178:W179"/>
    <mergeCell ref="W180:W181"/>
    <mergeCell ref="W182:W183"/>
    <mergeCell ref="W184:W185"/>
    <mergeCell ref="W166:W167"/>
    <mergeCell ref="W168:W169"/>
    <mergeCell ref="W170:W171"/>
    <mergeCell ref="W172:W173"/>
    <mergeCell ref="W174:W175"/>
    <mergeCell ref="W156:W157"/>
    <mergeCell ref="W158:W159"/>
    <mergeCell ref="W160:W161"/>
    <mergeCell ref="W162:W163"/>
    <mergeCell ref="W164:W165"/>
    <mergeCell ref="W146:W147"/>
    <mergeCell ref="W148:W149"/>
    <mergeCell ref="W150:W151"/>
    <mergeCell ref="W152:W153"/>
    <mergeCell ref="W154:W155"/>
    <mergeCell ref="W136:W137"/>
    <mergeCell ref="W138:W139"/>
    <mergeCell ref="W140:W141"/>
    <mergeCell ref="W142:W143"/>
    <mergeCell ref="W144:W145"/>
    <mergeCell ref="W126:W127"/>
    <mergeCell ref="W128:W129"/>
    <mergeCell ref="W130:W131"/>
    <mergeCell ref="W132:W133"/>
    <mergeCell ref="W134:W135"/>
    <mergeCell ref="W116:W117"/>
    <mergeCell ref="W118:W119"/>
    <mergeCell ref="W120:W121"/>
    <mergeCell ref="W122:W123"/>
    <mergeCell ref="W124:W125"/>
    <mergeCell ref="W106:W107"/>
    <mergeCell ref="W108:W109"/>
    <mergeCell ref="W110:W111"/>
    <mergeCell ref="W112:W113"/>
    <mergeCell ref="W114:W115"/>
    <mergeCell ref="W96:W97"/>
    <mergeCell ref="W98:W99"/>
    <mergeCell ref="W100:W101"/>
    <mergeCell ref="W102:W103"/>
    <mergeCell ref="W104:W105"/>
    <mergeCell ref="W86:W87"/>
    <mergeCell ref="W88:W89"/>
    <mergeCell ref="W90:W91"/>
    <mergeCell ref="W92:W93"/>
    <mergeCell ref="W94:W95"/>
    <mergeCell ref="W76:W77"/>
    <mergeCell ref="W78:W79"/>
    <mergeCell ref="W80:W81"/>
    <mergeCell ref="W82:W83"/>
    <mergeCell ref="W84:W85"/>
    <mergeCell ref="D1132:D1133"/>
    <mergeCell ref="D1134:D1135"/>
    <mergeCell ref="W48:W49"/>
    <mergeCell ref="W50:W51"/>
    <mergeCell ref="W56:W57"/>
    <mergeCell ref="W58:W59"/>
    <mergeCell ref="W60:W61"/>
    <mergeCell ref="W62:W63"/>
    <mergeCell ref="W64:W65"/>
    <mergeCell ref="W66:W67"/>
    <mergeCell ref="W68:W69"/>
    <mergeCell ref="W70:W71"/>
    <mergeCell ref="W72:W73"/>
    <mergeCell ref="W74:W75"/>
    <mergeCell ref="D1122:D1123"/>
    <mergeCell ref="D1124:D1125"/>
    <mergeCell ref="D1126:D1127"/>
    <mergeCell ref="D1128:D1129"/>
    <mergeCell ref="D1130:D1131"/>
    <mergeCell ref="D1112:D1113"/>
    <mergeCell ref="D1114:D1115"/>
    <mergeCell ref="D1116:D1117"/>
    <mergeCell ref="D1118:D1119"/>
    <mergeCell ref="D1120:D1121"/>
    <mergeCell ref="D1102:D1103"/>
    <mergeCell ref="D1104:D1105"/>
    <mergeCell ref="D1106:D1107"/>
    <mergeCell ref="D1108:D1109"/>
    <mergeCell ref="D1110:D1111"/>
    <mergeCell ref="D1092:D1093"/>
    <mergeCell ref="D1094:D1095"/>
    <mergeCell ref="D1096:D1097"/>
    <mergeCell ref="D1098:D1099"/>
    <mergeCell ref="D1100:D1101"/>
    <mergeCell ref="D1082:D1083"/>
    <mergeCell ref="D1084:D1085"/>
    <mergeCell ref="D1086:D1087"/>
    <mergeCell ref="D1088:D1089"/>
    <mergeCell ref="D1090:D1091"/>
    <mergeCell ref="D1072:D1073"/>
    <mergeCell ref="D1074:D1075"/>
    <mergeCell ref="D1076:D1077"/>
    <mergeCell ref="D1078:D1079"/>
    <mergeCell ref="D1080:D1081"/>
    <mergeCell ref="D1062:D1063"/>
    <mergeCell ref="D1064:D1065"/>
    <mergeCell ref="D1066:D1067"/>
    <mergeCell ref="D1068:D1069"/>
    <mergeCell ref="D1070:D1071"/>
    <mergeCell ref="D1052:D1053"/>
    <mergeCell ref="D1054:D1055"/>
    <mergeCell ref="D1056:D1057"/>
    <mergeCell ref="D1058:D1059"/>
    <mergeCell ref="D1060:D1061"/>
    <mergeCell ref="D1042:D1043"/>
    <mergeCell ref="D1044:D1045"/>
    <mergeCell ref="D1046:D1047"/>
    <mergeCell ref="D1048:D1049"/>
    <mergeCell ref="D1050:D1051"/>
    <mergeCell ref="D1032:D1033"/>
    <mergeCell ref="D1034:D1035"/>
    <mergeCell ref="D1036:D1037"/>
    <mergeCell ref="D1038:D1039"/>
    <mergeCell ref="D1040:D1041"/>
    <mergeCell ref="D1022:D1023"/>
    <mergeCell ref="D1024:D1025"/>
    <mergeCell ref="D1026:D1027"/>
    <mergeCell ref="D1028:D1029"/>
    <mergeCell ref="D1030:D1031"/>
    <mergeCell ref="D1012:D1013"/>
    <mergeCell ref="D1014:D1015"/>
    <mergeCell ref="D1016:D1017"/>
    <mergeCell ref="D1018:D1019"/>
    <mergeCell ref="D1020:D1021"/>
    <mergeCell ref="D1002:D1003"/>
    <mergeCell ref="D1004:D1005"/>
    <mergeCell ref="D1006:D1007"/>
    <mergeCell ref="D1008:D1009"/>
    <mergeCell ref="D1010:D1011"/>
    <mergeCell ref="D992:D993"/>
    <mergeCell ref="D994:D995"/>
    <mergeCell ref="D996:D997"/>
    <mergeCell ref="D998:D999"/>
    <mergeCell ref="D1000:D1001"/>
    <mergeCell ref="D982:D983"/>
    <mergeCell ref="D984:D985"/>
    <mergeCell ref="D986:D987"/>
    <mergeCell ref="D988:D989"/>
    <mergeCell ref="D990:D991"/>
    <mergeCell ref="D972:D973"/>
    <mergeCell ref="D974:D975"/>
    <mergeCell ref="D976:D977"/>
    <mergeCell ref="D978:D979"/>
    <mergeCell ref="D980:D981"/>
    <mergeCell ref="D962:D963"/>
    <mergeCell ref="D964:D965"/>
    <mergeCell ref="D966:D967"/>
    <mergeCell ref="D968:D969"/>
    <mergeCell ref="D970:D971"/>
    <mergeCell ref="D952:D953"/>
    <mergeCell ref="D954:D955"/>
    <mergeCell ref="D956:D957"/>
    <mergeCell ref="D958:D959"/>
    <mergeCell ref="D960:D961"/>
    <mergeCell ref="D942:D943"/>
    <mergeCell ref="D944:D945"/>
    <mergeCell ref="D946:D947"/>
    <mergeCell ref="D948:D949"/>
    <mergeCell ref="D950:D951"/>
    <mergeCell ref="D932:D933"/>
    <mergeCell ref="D934:D935"/>
    <mergeCell ref="D936:D937"/>
    <mergeCell ref="D938:D939"/>
    <mergeCell ref="D940:D941"/>
    <mergeCell ref="D922:D923"/>
    <mergeCell ref="D924:D925"/>
    <mergeCell ref="D926:D927"/>
    <mergeCell ref="D928:D929"/>
    <mergeCell ref="D930:D931"/>
    <mergeCell ref="D912:D913"/>
    <mergeCell ref="D914:D915"/>
    <mergeCell ref="D916:D917"/>
    <mergeCell ref="D918:D919"/>
    <mergeCell ref="D920:D921"/>
    <mergeCell ref="D902:D903"/>
    <mergeCell ref="D904:D905"/>
    <mergeCell ref="D906:D907"/>
    <mergeCell ref="D908:D909"/>
    <mergeCell ref="D910:D911"/>
    <mergeCell ref="D892:D893"/>
    <mergeCell ref="D894:D895"/>
    <mergeCell ref="D896:D897"/>
    <mergeCell ref="D898:D899"/>
    <mergeCell ref="D900:D901"/>
    <mergeCell ref="D882:D883"/>
    <mergeCell ref="D884:D885"/>
    <mergeCell ref="D886:D887"/>
    <mergeCell ref="D888:D889"/>
    <mergeCell ref="D890:D891"/>
    <mergeCell ref="D872:D873"/>
    <mergeCell ref="D874:D875"/>
    <mergeCell ref="D876:D877"/>
    <mergeCell ref="D878:D879"/>
    <mergeCell ref="D880:D881"/>
    <mergeCell ref="D862:D863"/>
    <mergeCell ref="D864:D865"/>
    <mergeCell ref="D866:D867"/>
    <mergeCell ref="D868:D869"/>
    <mergeCell ref="D870:D871"/>
    <mergeCell ref="D852:D853"/>
    <mergeCell ref="D854:D855"/>
    <mergeCell ref="D856:D857"/>
    <mergeCell ref="D858:D859"/>
    <mergeCell ref="D860:D861"/>
    <mergeCell ref="D842:D843"/>
    <mergeCell ref="D844:D845"/>
    <mergeCell ref="D846:D847"/>
    <mergeCell ref="D848:D849"/>
    <mergeCell ref="D850:D851"/>
    <mergeCell ref="D832:D833"/>
    <mergeCell ref="D834:D835"/>
    <mergeCell ref="D836:D837"/>
    <mergeCell ref="D838:D839"/>
    <mergeCell ref="D840:D841"/>
    <mergeCell ref="D822:D823"/>
    <mergeCell ref="D824:D825"/>
    <mergeCell ref="D826:D827"/>
    <mergeCell ref="D828:D829"/>
    <mergeCell ref="D830:D831"/>
    <mergeCell ref="D812:D813"/>
    <mergeCell ref="D814:D815"/>
    <mergeCell ref="D816:D817"/>
    <mergeCell ref="D818:D819"/>
    <mergeCell ref="D820:D821"/>
    <mergeCell ref="D802:D803"/>
    <mergeCell ref="D804:D805"/>
    <mergeCell ref="D806:D807"/>
    <mergeCell ref="D808:D809"/>
    <mergeCell ref="D810:D811"/>
    <mergeCell ref="D792:D793"/>
    <mergeCell ref="D794:D795"/>
    <mergeCell ref="D796:D797"/>
    <mergeCell ref="D798:D799"/>
    <mergeCell ref="D800:D801"/>
    <mergeCell ref="D782:D783"/>
    <mergeCell ref="D784:D785"/>
    <mergeCell ref="D786:D787"/>
    <mergeCell ref="D788:D789"/>
    <mergeCell ref="D790:D791"/>
    <mergeCell ref="D772:D773"/>
    <mergeCell ref="D774:D775"/>
    <mergeCell ref="D776:D777"/>
    <mergeCell ref="D778:D779"/>
    <mergeCell ref="D780:D781"/>
    <mergeCell ref="D762:D763"/>
    <mergeCell ref="D764:D765"/>
    <mergeCell ref="D766:D767"/>
    <mergeCell ref="D768:D769"/>
    <mergeCell ref="D770:D771"/>
    <mergeCell ref="D752:D753"/>
    <mergeCell ref="D754:D755"/>
    <mergeCell ref="D756:D757"/>
    <mergeCell ref="D758:D759"/>
    <mergeCell ref="D760:D761"/>
    <mergeCell ref="D742:D743"/>
    <mergeCell ref="D744:D745"/>
    <mergeCell ref="D746:D747"/>
    <mergeCell ref="D748:D749"/>
    <mergeCell ref="D750:D751"/>
    <mergeCell ref="D732:D733"/>
    <mergeCell ref="D734:D735"/>
    <mergeCell ref="D736:D737"/>
    <mergeCell ref="D738:D739"/>
    <mergeCell ref="D740:D741"/>
    <mergeCell ref="D722:D723"/>
    <mergeCell ref="D724:D725"/>
    <mergeCell ref="D726:D727"/>
    <mergeCell ref="D728:D729"/>
    <mergeCell ref="D730:D731"/>
    <mergeCell ref="D712:D713"/>
    <mergeCell ref="D714:D715"/>
    <mergeCell ref="D716:D717"/>
    <mergeCell ref="D718:D719"/>
    <mergeCell ref="D720:D721"/>
    <mergeCell ref="D702:D703"/>
    <mergeCell ref="D704:D705"/>
    <mergeCell ref="D706:D707"/>
    <mergeCell ref="D708:D709"/>
    <mergeCell ref="D710:D711"/>
    <mergeCell ref="D692:D693"/>
    <mergeCell ref="D694:D695"/>
    <mergeCell ref="D696:D697"/>
    <mergeCell ref="D698:D699"/>
    <mergeCell ref="D700:D701"/>
    <mergeCell ref="D682:D683"/>
    <mergeCell ref="D684:D685"/>
    <mergeCell ref="D686:D687"/>
    <mergeCell ref="D688:D689"/>
    <mergeCell ref="D690:D691"/>
    <mergeCell ref="D672:D673"/>
    <mergeCell ref="D674:D675"/>
    <mergeCell ref="D676:D677"/>
    <mergeCell ref="D678:D679"/>
    <mergeCell ref="D680:D681"/>
    <mergeCell ref="D662:D663"/>
    <mergeCell ref="D664:D665"/>
    <mergeCell ref="D666:D667"/>
    <mergeCell ref="D668:D669"/>
    <mergeCell ref="D670:D671"/>
    <mergeCell ref="D652:D653"/>
    <mergeCell ref="D654:D655"/>
    <mergeCell ref="D656:D657"/>
    <mergeCell ref="D658:D659"/>
    <mergeCell ref="D660:D661"/>
    <mergeCell ref="D642:D643"/>
    <mergeCell ref="D644:D645"/>
    <mergeCell ref="D646:D647"/>
    <mergeCell ref="D648:D649"/>
    <mergeCell ref="D650:D651"/>
    <mergeCell ref="D632:D633"/>
    <mergeCell ref="D634:D635"/>
    <mergeCell ref="D636:D637"/>
    <mergeCell ref="D638:D639"/>
    <mergeCell ref="D640:D641"/>
    <mergeCell ref="D622:D623"/>
    <mergeCell ref="D624:D625"/>
    <mergeCell ref="D626:D627"/>
    <mergeCell ref="D628:D629"/>
    <mergeCell ref="D630:D631"/>
    <mergeCell ref="D612:D613"/>
    <mergeCell ref="D614:D615"/>
    <mergeCell ref="D616:D617"/>
    <mergeCell ref="D618:D619"/>
    <mergeCell ref="D620:D621"/>
    <mergeCell ref="D602:D603"/>
    <mergeCell ref="D604:D605"/>
    <mergeCell ref="D606:D607"/>
    <mergeCell ref="D608:D609"/>
    <mergeCell ref="D610:D611"/>
    <mergeCell ref="D592:D593"/>
    <mergeCell ref="D594:D595"/>
    <mergeCell ref="D596:D597"/>
    <mergeCell ref="D598:D599"/>
    <mergeCell ref="D600:D601"/>
    <mergeCell ref="D582:D583"/>
    <mergeCell ref="D584:D585"/>
    <mergeCell ref="D586:D587"/>
    <mergeCell ref="D588:D589"/>
    <mergeCell ref="D590:D591"/>
    <mergeCell ref="D572:D573"/>
    <mergeCell ref="D574:D575"/>
    <mergeCell ref="D576:D577"/>
    <mergeCell ref="D578:D579"/>
    <mergeCell ref="D580:D581"/>
    <mergeCell ref="D562:D563"/>
    <mergeCell ref="D564:D565"/>
    <mergeCell ref="D566:D567"/>
    <mergeCell ref="D568:D569"/>
    <mergeCell ref="D570:D571"/>
    <mergeCell ref="D552:D553"/>
    <mergeCell ref="D554:D555"/>
    <mergeCell ref="D556:D557"/>
    <mergeCell ref="D558:D559"/>
    <mergeCell ref="D560:D561"/>
    <mergeCell ref="D542:D543"/>
    <mergeCell ref="D544:D545"/>
    <mergeCell ref="D546:D547"/>
    <mergeCell ref="D548:D549"/>
    <mergeCell ref="D550:D551"/>
    <mergeCell ref="D532:D533"/>
    <mergeCell ref="D534:D535"/>
    <mergeCell ref="D536:D537"/>
    <mergeCell ref="D538:D539"/>
    <mergeCell ref="D540:D541"/>
    <mergeCell ref="D522:D523"/>
    <mergeCell ref="D524:D525"/>
    <mergeCell ref="D526:D527"/>
    <mergeCell ref="D528:D529"/>
    <mergeCell ref="D530:D531"/>
    <mergeCell ref="D512:D513"/>
    <mergeCell ref="D514:D515"/>
    <mergeCell ref="D516:D517"/>
    <mergeCell ref="D518:D519"/>
    <mergeCell ref="D520:D521"/>
    <mergeCell ref="D502:D503"/>
    <mergeCell ref="D504:D505"/>
    <mergeCell ref="D506:D507"/>
    <mergeCell ref="D508:D509"/>
    <mergeCell ref="D510:D511"/>
    <mergeCell ref="D492:D493"/>
    <mergeCell ref="D494:D495"/>
    <mergeCell ref="D496:D497"/>
    <mergeCell ref="D498:D499"/>
    <mergeCell ref="D500:D501"/>
    <mergeCell ref="D482:D483"/>
    <mergeCell ref="D484:D485"/>
    <mergeCell ref="D486:D487"/>
    <mergeCell ref="D488:D489"/>
    <mergeCell ref="D490:D491"/>
    <mergeCell ref="D472:D473"/>
    <mergeCell ref="D474:D475"/>
    <mergeCell ref="D476:D477"/>
    <mergeCell ref="D478:D479"/>
    <mergeCell ref="D480:D481"/>
    <mergeCell ref="D462:D463"/>
    <mergeCell ref="D464:D465"/>
    <mergeCell ref="D466:D467"/>
    <mergeCell ref="D468:D469"/>
    <mergeCell ref="D470:D471"/>
    <mergeCell ref="D452:D453"/>
    <mergeCell ref="D454:D455"/>
    <mergeCell ref="D456:D457"/>
    <mergeCell ref="D458:D459"/>
    <mergeCell ref="D460:D461"/>
    <mergeCell ref="D442:D443"/>
    <mergeCell ref="D444:D445"/>
    <mergeCell ref="D446:D447"/>
    <mergeCell ref="D448:D449"/>
    <mergeCell ref="D450:D451"/>
    <mergeCell ref="D432:D433"/>
    <mergeCell ref="D434:D435"/>
    <mergeCell ref="D436:D437"/>
    <mergeCell ref="D438:D439"/>
    <mergeCell ref="D440:D441"/>
    <mergeCell ref="D422:D423"/>
    <mergeCell ref="D424:D425"/>
    <mergeCell ref="D426:D427"/>
    <mergeCell ref="D428:D429"/>
    <mergeCell ref="D430:D431"/>
    <mergeCell ref="D412:D413"/>
    <mergeCell ref="D414:D415"/>
    <mergeCell ref="D416:D417"/>
    <mergeCell ref="D418:D419"/>
    <mergeCell ref="D420:D421"/>
    <mergeCell ref="D402:D403"/>
    <mergeCell ref="D404:D405"/>
    <mergeCell ref="D406:D407"/>
    <mergeCell ref="D408:D409"/>
    <mergeCell ref="D410:D411"/>
    <mergeCell ref="D392:D393"/>
    <mergeCell ref="D394:D395"/>
    <mergeCell ref="D396:D397"/>
    <mergeCell ref="D398:D399"/>
    <mergeCell ref="D400:D401"/>
    <mergeCell ref="D382:D383"/>
    <mergeCell ref="D384:D385"/>
    <mergeCell ref="D386:D387"/>
    <mergeCell ref="D388:D389"/>
    <mergeCell ref="D390:D391"/>
    <mergeCell ref="D372:D373"/>
    <mergeCell ref="D374:D375"/>
    <mergeCell ref="D376:D377"/>
    <mergeCell ref="D378:D379"/>
    <mergeCell ref="D380:D381"/>
    <mergeCell ref="D362:D363"/>
    <mergeCell ref="D364:D365"/>
    <mergeCell ref="D366:D367"/>
    <mergeCell ref="D368:D369"/>
    <mergeCell ref="D370:D371"/>
    <mergeCell ref="D352:D353"/>
    <mergeCell ref="D354:D355"/>
    <mergeCell ref="D356:D357"/>
    <mergeCell ref="D358:D359"/>
    <mergeCell ref="D360:D361"/>
    <mergeCell ref="D342:D343"/>
    <mergeCell ref="D344:D345"/>
    <mergeCell ref="D346:D347"/>
    <mergeCell ref="D348:D349"/>
    <mergeCell ref="D350:D351"/>
    <mergeCell ref="D332:D333"/>
    <mergeCell ref="D334:D335"/>
    <mergeCell ref="D336:D337"/>
    <mergeCell ref="D338:D339"/>
    <mergeCell ref="D340:D341"/>
    <mergeCell ref="D322:D323"/>
    <mergeCell ref="D324:D325"/>
    <mergeCell ref="D326:D327"/>
    <mergeCell ref="D328:D329"/>
    <mergeCell ref="D330:D331"/>
    <mergeCell ref="D312:D313"/>
    <mergeCell ref="D314:D315"/>
    <mergeCell ref="D316:D317"/>
    <mergeCell ref="D318:D319"/>
    <mergeCell ref="D320:D321"/>
    <mergeCell ref="D302:D303"/>
    <mergeCell ref="D304:D305"/>
    <mergeCell ref="D306:D307"/>
    <mergeCell ref="D308:D309"/>
    <mergeCell ref="D310:D311"/>
    <mergeCell ref="D292:D293"/>
    <mergeCell ref="D294:D295"/>
    <mergeCell ref="D296:D297"/>
    <mergeCell ref="D298:D299"/>
    <mergeCell ref="D300:D301"/>
    <mergeCell ref="D282:D283"/>
    <mergeCell ref="D284:D285"/>
    <mergeCell ref="D286:D287"/>
    <mergeCell ref="D288:D289"/>
    <mergeCell ref="D290:D291"/>
    <mergeCell ref="D272:D273"/>
    <mergeCell ref="D274:D275"/>
    <mergeCell ref="D276:D277"/>
    <mergeCell ref="D278:D279"/>
    <mergeCell ref="D280:D281"/>
    <mergeCell ref="D262:D263"/>
    <mergeCell ref="D264:D265"/>
    <mergeCell ref="D266:D267"/>
    <mergeCell ref="D268:D269"/>
    <mergeCell ref="D270:D271"/>
    <mergeCell ref="D252:D253"/>
    <mergeCell ref="D254:D255"/>
    <mergeCell ref="D256:D257"/>
    <mergeCell ref="D258:D259"/>
    <mergeCell ref="D260:D261"/>
    <mergeCell ref="D242:D243"/>
    <mergeCell ref="D244:D245"/>
    <mergeCell ref="D246:D247"/>
    <mergeCell ref="D248:D249"/>
    <mergeCell ref="D250:D251"/>
    <mergeCell ref="D232:D233"/>
    <mergeCell ref="D234:D235"/>
    <mergeCell ref="D236:D237"/>
    <mergeCell ref="D238:D239"/>
    <mergeCell ref="D240:D241"/>
    <mergeCell ref="D222:D223"/>
    <mergeCell ref="D224:D225"/>
    <mergeCell ref="D226:D227"/>
    <mergeCell ref="D228:D229"/>
    <mergeCell ref="D230:D231"/>
    <mergeCell ref="D212:D213"/>
    <mergeCell ref="D214:D215"/>
    <mergeCell ref="D216:D217"/>
    <mergeCell ref="D218:D219"/>
    <mergeCell ref="D220:D221"/>
    <mergeCell ref="D202:D203"/>
    <mergeCell ref="D204:D205"/>
    <mergeCell ref="D206:D207"/>
    <mergeCell ref="D208:D209"/>
    <mergeCell ref="D210:D211"/>
    <mergeCell ref="D192:D193"/>
    <mergeCell ref="D194:D195"/>
    <mergeCell ref="D196:D197"/>
    <mergeCell ref="D198:D199"/>
    <mergeCell ref="D200:D201"/>
    <mergeCell ref="D182:D183"/>
    <mergeCell ref="D184:D185"/>
    <mergeCell ref="D186:D187"/>
    <mergeCell ref="D188:D189"/>
    <mergeCell ref="D190:D191"/>
    <mergeCell ref="D172:D173"/>
    <mergeCell ref="D174:D175"/>
    <mergeCell ref="D176:D177"/>
    <mergeCell ref="D178:D179"/>
    <mergeCell ref="D180:D181"/>
    <mergeCell ref="D162:D163"/>
    <mergeCell ref="D164:D165"/>
    <mergeCell ref="D166:D167"/>
    <mergeCell ref="D168:D169"/>
    <mergeCell ref="D170:D171"/>
    <mergeCell ref="D152:D153"/>
    <mergeCell ref="D154:D155"/>
    <mergeCell ref="D156:D157"/>
    <mergeCell ref="D158:D159"/>
    <mergeCell ref="D160:D161"/>
    <mergeCell ref="D142:D143"/>
    <mergeCell ref="D144:D145"/>
    <mergeCell ref="D146:D147"/>
    <mergeCell ref="D148:D149"/>
    <mergeCell ref="D150:D151"/>
    <mergeCell ref="D132:D133"/>
    <mergeCell ref="D134:D135"/>
    <mergeCell ref="D136:D137"/>
    <mergeCell ref="D138:D139"/>
    <mergeCell ref="D140:D141"/>
    <mergeCell ref="D122:D123"/>
    <mergeCell ref="D124:D125"/>
    <mergeCell ref="D126:D127"/>
    <mergeCell ref="D128:D129"/>
    <mergeCell ref="D130:D131"/>
    <mergeCell ref="D112:D113"/>
    <mergeCell ref="D114:D115"/>
    <mergeCell ref="D116:D117"/>
    <mergeCell ref="D118:D119"/>
    <mergeCell ref="D120:D121"/>
    <mergeCell ref="D102:D103"/>
    <mergeCell ref="D104:D105"/>
    <mergeCell ref="D106:D107"/>
    <mergeCell ref="D108:D109"/>
    <mergeCell ref="D110:D111"/>
    <mergeCell ref="D92:D93"/>
    <mergeCell ref="D94:D95"/>
    <mergeCell ref="D96:D97"/>
    <mergeCell ref="D98:D99"/>
    <mergeCell ref="D100:D101"/>
    <mergeCell ref="D82:D83"/>
    <mergeCell ref="D84:D85"/>
    <mergeCell ref="D86:D87"/>
    <mergeCell ref="D88:D89"/>
    <mergeCell ref="D90:D91"/>
    <mergeCell ref="D72:D73"/>
    <mergeCell ref="D74:D75"/>
    <mergeCell ref="D76:D77"/>
    <mergeCell ref="D78:D79"/>
    <mergeCell ref="D80:D81"/>
    <mergeCell ref="B1128:B1129"/>
    <mergeCell ref="B1130:B1131"/>
    <mergeCell ref="B1132:B1133"/>
    <mergeCell ref="B1134:B1135"/>
    <mergeCell ref="D48:D49"/>
    <mergeCell ref="D50:D51"/>
    <mergeCell ref="D56:D57"/>
    <mergeCell ref="D58:D59"/>
    <mergeCell ref="D60:D61"/>
    <mergeCell ref="D62:D63"/>
    <mergeCell ref="D64:D65"/>
    <mergeCell ref="D66:D67"/>
    <mergeCell ref="D68:D69"/>
    <mergeCell ref="D70:D71"/>
    <mergeCell ref="B1118:B1119"/>
    <mergeCell ref="B1120:B1121"/>
    <mergeCell ref="B1122:B1123"/>
    <mergeCell ref="B1124:B1125"/>
    <mergeCell ref="B1126:B1127"/>
    <mergeCell ref="B1108:B1109"/>
    <mergeCell ref="B1110:B1111"/>
    <mergeCell ref="B1112:B1113"/>
    <mergeCell ref="B1114:B1115"/>
    <mergeCell ref="B1116:B1117"/>
    <mergeCell ref="B1098:B1099"/>
    <mergeCell ref="B1100:B1101"/>
    <mergeCell ref="B1102:B1103"/>
    <mergeCell ref="B1104:B1105"/>
    <mergeCell ref="B1106:B1107"/>
    <mergeCell ref="B1088:B1089"/>
    <mergeCell ref="B1090:B1091"/>
    <mergeCell ref="B1092:B1093"/>
    <mergeCell ref="B1094:B1095"/>
    <mergeCell ref="B1096:B1097"/>
    <mergeCell ref="B1078:B1079"/>
    <mergeCell ref="B1080:B1081"/>
    <mergeCell ref="B1082:B1083"/>
    <mergeCell ref="B1084:B1085"/>
    <mergeCell ref="B1086:B1087"/>
    <mergeCell ref="B1068:B1069"/>
    <mergeCell ref="B1070:B1071"/>
    <mergeCell ref="B1072:B1073"/>
    <mergeCell ref="B1074:B1075"/>
    <mergeCell ref="B1076:B1077"/>
    <mergeCell ref="B1058:B1059"/>
    <mergeCell ref="B1060:B1061"/>
    <mergeCell ref="B1062:B1063"/>
    <mergeCell ref="B1064:B1065"/>
    <mergeCell ref="B1066:B1067"/>
    <mergeCell ref="B1048:B1049"/>
    <mergeCell ref="B1050:B1051"/>
    <mergeCell ref="B1052:B1053"/>
    <mergeCell ref="B1054:B1055"/>
    <mergeCell ref="B1056:B1057"/>
    <mergeCell ref="B1038:B1039"/>
    <mergeCell ref="B1040:B1041"/>
    <mergeCell ref="B1042:B1043"/>
    <mergeCell ref="B1044:B1045"/>
    <mergeCell ref="B1046:B1047"/>
    <mergeCell ref="B1028:B1029"/>
    <mergeCell ref="B1030:B1031"/>
    <mergeCell ref="B1032:B1033"/>
    <mergeCell ref="B1034:B1035"/>
    <mergeCell ref="B1036:B1037"/>
    <mergeCell ref="B1018:B1019"/>
    <mergeCell ref="B1020:B1021"/>
    <mergeCell ref="B1022:B1023"/>
    <mergeCell ref="B1024:B1025"/>
    <mergeCell ref="B1026:B1027"/>
    <mergeCell ref="B1008:B1009"/>
    <mergeCell ref="B1010:B1011"/>
    <mergeCell ref="B1012:B1013"/>
    <mergeCell ref="B1014:B1015"/>
    <mergeCell ref="B1016:B1017"/>
    <mergeCell ref="B998:B999"/>
    <mergeCell ref="B1000:B1001"/>
    <mergeCell ref="B1002:B1003"/>
    <mergeCell ref="B1004:B1005"/>
    <mergeCell ref="B1006:B1007"/>
    <mergeCell ref="B988:B989"/>
    <mergeCell ref="B990:B991"/>
    <mergeCell ref="B992:B993"/>
    <mergeCell ref="B994:B995"/>
    <mergeCell ref="B996:B997"/>
    <mergeCell ref="B978:B979"/>
    <mergeCell ref="B980:B981"/>
    <mergeCell ref="B982:B983"/>
    <mergeCell ref="B984:B985"/>
    <mergeCell ref="B986:B987"/>
    <mergeCell ref="B968:B969"/>
    <mergeCell ref="B970:B971"/>
    <mergeCell ref="B972:B973"/>
    <mergeCell ref="B974:B975"/>
    <mergeCell ref="B976:B977"/>
    <mergeCell ref="B958:B959"/>
    <mergeCell ref="B960:B961"/>
    <mergeCell ref="B962:B963"/>
    <mergeCell ref="B964:B965"/>
    <mergeCell ref="B966:B967"/>
    <mergeCell ref="B948:B949"/>
    <mergeCell ref="B950:B951"/>
    <mergeCell ref="B952:B953"/>
    <mergeCell ref="B954:B955"/>
    <mergeCell ref="B956:B957"/>
    <mergeCell ref="B938:B939"/>
    <mergeCell ref="B940:B941"/>
    <mergeCell ref="B942:B943"/>
    <mergeCell ref="B944:B945"/>
    <mergeCell ref="B946:B947"/>
    <mergeCell ref="B928:B929"/>
    <mergeCell ref="B930:B931"/>
    <mergeCell ref="B932:B933"/>
    <mergeCell ref="B934:B935"/>
    <mergeCell ref="B936:B937"/>
    <mergeCell ref="B918:B919"/>
    <mergeCell ref="B920:B921"/>
    <mergeCell ref="B922:B923"/>
    <mergeCell ref="B924:B925"/>
    <mergeCell ref="B926:B927"/>
    <mergeCell ref="B908:B909"/>
    <mergeCell ref="B910:B911"/>
    <mergeCell ref="B912:B913"/>
    <mergeCell ref="B914:B915"/>
    <mergeCell ref="B916:B917"/>
    <mergeCell ref="B898:B899"/>
    <mergeCell ref="B900:B901"/>
    <mergeCell ref="B902:B903"/>
    <mergeCell ref="B904:B905"/>
    <mergeCell ref="B906:B907"/>
    <mergeCell ref="B888:B889"/>
    <mergeCell ref="B890:B891"/>
    <mergeCell ref="B892:B893"/>
    <mergeCell ref="B894:B895"/>
    <mergeCell ref="B896:B897"/>
    <mergeCell ref="B878:B879"/>
    <mergeCell ref="B880:B881"/>
    <mergeCell ref="B882:B883"/>
    <mergeCell ref="B884:B885"/>
    <mergeCell ref="B886:B887"/>
    <mergeCell ref="B868:B869"/>
    <mergeCell ref="B870:B871"/>
    <mergeCell ref="B872:B873"/>
    <mergeCell ref="B874:B875"/>
    <mergeCell ref="B876:B877"/>
    <mergeCell ref="B858:B859"/>
    <mergeCell ref="B860:B861"/>
    <mergeCell ref="B862:B863"/>
    <mergeCell ref="B864:B865"/>
    <mergeCell ref="B866:B867"/>
    <mergeCell ref="B848:B849"/>
    <mergeCell ref="B850:B851"/>
    <mergeCell ref="B852:B853"/>
    <mergeCell ref="B854:B855"/>
    <mergeCell ref="B856:B857"/>
    <mergeCell ref="B838:B839"/>
    <mergeCell ref="B840:B841"/>
    <mergeCell ref="B842:B843"/>
    <mergeCell ref="B844:B845"/>
    <mergeCell ref="B846:B847"/>
    <mergeCell ref="B828:B829"/>
    <mergeCell ref="B830:B831"/>
    <mergeCell ref="B832:B833"/>
    <mergeCell ref="B834:B835"/>
    <mergeCell ref="B836:B837"/>
    <mergeCell ref="B818:B819"/>
    <mergeCell ref="B820:B821"/>
    <mergeCell ref="B822:B823"/>
    <mergeCell ref="B824:B825"/>
    <mergeCell ref="B826:B827"/>
    <mergeCell ref="B808:B809"/>
    <mergeCell ref="B810:B811"/>
    <mergeCell ref="B812:B813"/>
    <mergeCell ref="B814:B815"/>
    <mergeCell ref="B816:B817"/>
    <mergeCell ref="B798:B799"/>
    <mergeCell ref="B800:B801"/>
    <mergeCell ref="B802:B803"/>
    <mergeCell ref="B804:B805"/>
    <mergeCell ref="B806:B807"/>
    <mergeCell ref="B788:B789"/>
    <mergeCell ref="B790:B791"/>
    <mergeCell ref="B792:B793"/>
    <mergeCell ref="B794:B795"/>
    <mergeCell ref="B796:B797"/>
    <mergeCell ref="B778:B779"/>
    <mergeCell ref="B780:B781"/>
    <mergeCell ref="B782:B783"/>
    <mergeCell ref="B784:B785"/>
    <mergeCell ref="B786:B787"/>
    <mergeCell ref="B768:B769"/>
    <mergeCell ref="B770:B771"/>
    <mergeCell ref="B772:B773"/>
    <mergeCell ref="B774:B775"/>
    <mergeCell ref="B776:B777"/>
    <mergeCell ref="B758:B759"/>
    <mergeCell ref="B760:B761"/>
    <mergeCell ref="B762:B763"/>
    <mergeCell ref="B764:B765"/>
    <mergeCell ref="B766:B767"/>
    <mergeCell ref="B748:B749"/>
    <mergeCell ref="B750:B751"/>
    <mergeCell ref="B752:B753"/>
    <mergeCell ref="B754:B755"/>
    <mergeCell ref="B756:B757"/>
    <mergeCell ref="B738:B739"/>
    <mergeCell ref="B740:B741"/>
    <mergeCell ref="B742:B743"/>
    <mergeCell ref="B744:B745"/>
    <mergeCell ref="B746:B747"/>
    <mergeCell ref="B728:B729"/>
    <mergeCell ref="B730:B731"/>
    <mergeCell ref="B732:B733"/>
    <mergeCell ref="B734:B735"/>
    <mergeCell ref="B736:B737"/>
    <mergeCell ref="B718:B719"/>
    <mergeCell ref="B720:B721"/>
    <mergeCell ref="B722:B723"/>
    <mergeCell ref="B724:B725"/>
    <mergeCell ref="B726:B727"/>
    <mergeCell ref="B708:B709"/>
    <mergeCell ref="B710:B711"/>
    <mergeCell ref="B712:B713"/>
    <mergeCell ref="B714:B715"/>
    <mergeCell ref="B716:B717"/>
    <mergeCell ref="B698:B699"/>
    <mergeCell ref="B700:B701"/>
    <mergeCell ref="B702:B703"/>
    <mergeCell ref="B704:B705"/>
    <mergeCell ref="B706:B707"/>
    <mergeCell ref="B688:B689"/>
    <mergeCell ref="B690:B691"/>
    <mergeCell ref="B692:B693"/>
    <mergeCell ref="B694:B695"/>
    <mergeCell ref="B696:B697"/>
    <mergeCell ref="B678:B679"/>
    <mergeCell ref="B680:B681"/>
    <mergeCell ref="B682:B683"/>
    <mergeCell ref="B684:B685"/>
    <mergeCell ref="B686:B687"/>
    <mergeCell ref="B668:B669"/>
    <mergeCell ref="B670:B671"/>
    <mergeCell ref="B672:B673"/>
    <mergeCell ref="B674:B675"/>
    <mergeCell ref="B676:B677"/>
    <mergeCell ref="B658:B659"/>
    <mergeCell ref="B660:B661"/>
    <mergeCell ref="B662:B663"/>
    <mergeCell ref="B664:B665"/>
    <mergeCell ref="B666:B667"/>
    <mergeCell ref="B648:B649"/>
    <mergeCell ref="B650:B651"/>
    <mergeCell ref="B652:B653"/>
    <mergeCell ref="B654:B655"/>
    <mergeCell ref="B656:B657"/>
    <mergeCell ref="B638:B639"/>
    <mergeCell ref="B640:B641"/>
    <mergeCell ref="B642:B643"/>
    <mergeCell ref="B644:B645"/>
    <mergeCell ref="B646:B647"/>
    <mergeCell ref="B628:B629"/>
    <mergeCell ref="B630:B631"/>
    <mergeCell ref="B632:B633"/>
    <mergeCell ref="B634:B635"/>
    <mergeCell ref="B636:B637"/>
    <mergeCell ref="B618:B619"/>
    <mergeCell ref="B620:B621"/>
    <mergeCell ref="B622:B623"/>
    <mergeCell ref="B624:B625"/>
    <mergeCell ref="B626:B627"/>
    <mergeCell ref="B608:B609"/>
    <mergeCell ref="B610:B611"/>
    <mergeCell ref="B612:B613"/>
    <mergeCell ref="B614:B615"/>
    <mergeCell ref="B616:B617"/>
    <mergeCell ref="B598:B599"/>
    <mergeCell ref="B600:B601"/>
    <mergeCell ref="B602:B603"/>
    <mergeCell ref="B604:B605"/>
    <mergeCell ref="B606:B607"/>
    <mergeCell ref="B588:B589"/>
    <mergeCell ref="B590:B591"/>
    <mergeCell ref="B592:B593"/>
    <mergeCell ref="B594:B595"/>
    <mergeCell ref="B596:B597"/>
    <mergeCell ref="B578:B579"/>
    <mergeCell ref="B580:B581"/>
    <mergeCell ref="B582:B583"/>
    <mergeCell ref="B584:B585"/>
    <mergeCell ref="B586:B587"/>
    <mergeCell ref="B568:B569"/>
    <mergeCell ref="B570:B571"/>
    <mergeCell ref="B572:B573"/>
    <mergeCell ref="B574:B575"/>
    <mergeCell ref="B576:B577"/>
    <mergeCell ref="B558:B559"/>
    <mergeCell ref="B560:B561"/>
    <mergeCell ref="B562:B563"/>
    <mergeCell ref="B564:B565"/>
    <mergeCell ref="B566:B567"/>
    <mergeCell ref="B548:B549"/>
    <mergeCell ref="B550:B551"/>
    <mergeCell ref="B552:B553"/>
    <mergeCell ref="B554:B555"/>
    <mergeCell ref="B556:B557"/>
    <mergeCell ref="B538:B539"/>
    <mergeCell ref="B540:B541"/>
    <mergeCell ref="B542:B543"/>
    <mergeCell ref="B544:B545"/>
    <mergeCell ref="B546:B547"/>
    <mergeCell ref="B528:B529"/>
    <mergeCell ref="B530:B531"/>
    <mergeCell ref="B532:B533"/>
    <mergeCell ref="B534:B535"/>
    <mergeCell ref="B536:B537"/>
    <mergeCell ref="B518:B519"/>
    <mergeCell ref="B520:B521"/>
    <mergeCell ref="B522:B523"/>
    <mergeCell ref="B524:B525"/>
    <mergeCell ref="B526:B527"/>
    <mergeCell ref="B508:B509"/>
    <mergeCell ref="B510:B511"/>
    <mergeCell ref="B512:B513"/>
    <mergeCell ref="B514:B515"/>
    <mergeCell ref="B516:B517"/>
    <mergeCell ref="B498:B499"/>
    <mergeCell ref="B500:B501"/>
    <mergeCell ref="B502:B503"/>
    <mergeCell ref="B504:B505"/>
    <mergeCell ref="B506:B507"/>
    <mergeCell ref="B488:B489"/>
    <mergeCell ref="B490:B491"/>
    <mergeCell ref="B492:B493"/>
    <mergeCell ref="B494:B495"/>
    <mergeCell ref="B496:B497"/>
    <mergeCell ref="B478:B479"/>
    <mergeCell ref="B480:B481"/>
    <mergeCell ref="B482:B483"/>
    <mergeCell ref="B484:B485"/>
    <mergeCell ref="B486:B487"/>
    <mergeCell ref="B468:B469"/>
    <mergeCell ref="B470:B471"/>
    <mergeCell ref="B472:B473"/>
    <mergeCell ref="B474:B475"/>
    <mergeCell ref="B476:B477"/>
    <mergeCell ref="B458:B459"/>
    <mergeCell ref="B460:B461"/>
    <mergeCell ref="B462:B463"/>
    <mergeCell ref="B464:B465"/>
    <mergeCell ref="B466:B467"/>
    <mergeCell ref="B448:B449"/>
    <mergeCell ref="B450:B451"/>
    <mergeCell ref="B452:B453"/>
    <mergeCell ref="B454:B455"/>
    <mergeCell ref="B456:B457"/>
    <mergeCell ref="B438:B439"/>
    <mergeCell ref="B440:B441"/>
    <mergeCell ref="B442:B443"/>
    <mergeCell ref="B444:B445"/>
    <mergeCell ref="B446:B447"/>
    <mergeCell ref="B428:B429"/>
    <mergeCell ref="B430:B431"/>
    <mergeCell ref="B432:B433"/>
    <mergeCell ref="B434:B435"/>
    <mergeCell ref="B436:B437"/>
    <mergeCell ref="B418:B419"/>
    <mergeCell ref="B420:B421"/>
    <mergeCell ref="B422:B423"/>
    <mergeCell ref="B424:B425"/>
    <mergeCell ref="B426:B427"/>
    <mergeCell ref="B408:B409"/>
    <mergeCell ref="B410:B411"/>
    <mergeCell ref="B412:B413"/>
    <mergeCell ref="B414:B415"/>
    <mergeCell ref="B416:B417"/>
    <mergeCell ref="B398:B399"/>
    <mergeCell ref="B400:B401"/>
    <mergeCell ref="B402:B403"/>
    <mergeCell ref="B404:B405"/>
    <mergeCell ref="B406:B407"/>
    <mergeCell ref="B388:B389"/>
    <mergeCell ref="B390:B391"/>
    <mergeCell ref="B392:B393"/>
    <mergeCell ref="B394:B395"/>
    <mergeCell ref="B396:B397"/>
    <mergeCell ref="B378:B379"/>
    <mergeCell ref="B380:B381"/>
    <mergeCell ref="B382:B383"/>
    <mergeCell ref="B384:B385"/>
    <mergeCell ref="B386:B387"/>
    <mergeCell ref="B368:B369"/>
    <mergeCell ref="B370:B371"/>
    <mergeCell ref="B372:B373"/>
    <mergeCell ref="B374:B375"/>
    <mergeCell ref="B376:B377"/>
    <mergeCell ref="B358:B359"/>
    <mergeCell ref="B360:B361"/>
    <mergeCell ref="B362:B363"/>
    <mergeCell ref="B364:B365"/>
    <mergeCell ref="B366:B367"/>
    <mergeCell ref="B348:B349"/>
    <mergeCell ref="B350:B351"/>
    <mergeCell ref="B352:B353"/>
    <mergeCell ref="B354:B355"/>
    <mergeCell ref="B356:B357"/>
    <mergeCell ref="B338:B339"/>
    <mergeCell ref="B340:B341"/>
    <mergeCell ref="B342:B343"/>
    <mergeCell ref="B344:B345"/>
    <mergeCell ref="B346:B347"/>
    <mergeCell ref="B328:B329"/>
    <mergeCell ref="B330:B331"/>
    <mergeCell ref="B332:B333"/>
    <mergeCell ref="B334:B335"/>
    <mergeCell ref="B336:B337"/>
    <mergeCell ref="B318:B319"/>
    <mergeCell ref="B320:B321"/>
    <mergeCell ref="B322:B323"/>
    <mergeCell ref="B324:B325"/>
    <mergeCell ref="B326:B327"/>
    <mergeCell ref="B308:B309"/>
    <mergeCell ref="B310:B311"/>
    <mergeCell ref="B312:B313"/>
    <mergeCell ref="B314:B315"/>
    <mergeCell ref="B316:B317"/>
    <mergeCell ref="B298:B299"/>
    <mergeCell ref="B300:B301"/>
    <mergeCell ref="B302:B303"/>
    <mergeCell ref="B304:B305"/>
    <mergeCell ref="B306:B307"/>
    <mergeCell ref="B288:B289"/>
    <mergeCell ref="B290:B291"/>
    <mergeCell ref="B292:B293"/>
    <mergeCell ref="B294:B295"/>
    <mergeCell ref="B296:B297"/>
    <mergeCell ref="B278:B279"/>
    <mergeCell ref="B280:B281"/>
    <mergeCell ref="B282:B283"/>
    <mergeCell ref="B284:B285"/>
    <mergeCell ref="B286:B287"/>
    <mergeCell ref="B268:B269"/>
    <mergeCell ref="B270:B271"/>
    <mergeCell ref="B272:B273"/>
    <mergeCell ref="B274:B275"/>
    <mergeCell ref="B276:B277"/>
    <mergeCell ref="B258:B259"/>
    <mergeCell ref="B260:B261"/>
    <mergeCell ref="B262:B263"/>
    <mergeCell ref="B264:B265"/>
    <mergeCell ref="B266:B267"/>
    <mergeCell ref="B248:B249"/>
    <mergeCell ref="B250:B251"/>
    <mergeCell ref="B252:B253"/>
    <mergeCell ref="B254:B255"/>
    <mergeCell ref="B256:B257"/>
    <mergeCell ref="B238:B239"/>
    <mergeCell ref="B240:B241"/>
    <mergeCell ref="B242:B243"/>
    <mergeCell ref="B244:B245"/>
    <mergeCell ref="B246:B247"/>
    <mergeCell ref="B228:B229"/>
    <mergeCell ref="B230:B231"/>
    <mergeCell ref="B232:B233"/>
    <mergeCell ref="B234:B235"/>
    <mergeCell ref="B236:B237"/>
    <mergeCell ref="B218:B219"/>
    <mergeCell ref="B220:B221"/>
    <mergeCell ref="B222:B223"/>
    <mergeCell ref="B224:B225"/>
    <mergeCell ref="B226:B227"/>
    <mergeCell ref="B118:B119"/>
    <mergeCell ref="B120:B121"/>
    <mergeCell ref="B122:B123"/>
    <mergeCell ref="B124:B125"/>
    <mergeCell ref="B126:B127"/>
    <mergeCell ref="B208:B209"/>
    <mergeCell ref="B210:B211"/>
    <mergeCell ref="B212:B213"/>
    <mergeCell ref="B214:B215"/>
    <mergeCell ref="B216:B217"/>
    <mergeCell ref="B198:B199"/>
    <mergeCell ref="B200:B201"/>
    <mergeCell ref="B202:B203"/>
    <mergeCell ref="B204:B205"/>
    <mergeCell ref="B206:B207"/>
    <mergeCell ref="B188:B189"/>
    <mergeCell ref="B190:B191"/>
    <mergeCell ref="B192:B193"/>
    <mergeCell ref="B194:B195"/>
    <mergeCell ref="B196:B197"/>
    <mergeCell ref="B178:B179"/>
    <mergeCell ref="B180:B181"/>
    <mergeCell ref="B182:B183"/>
    <mergeCell ref="B184:B185"/>
    <mergeCell ref="B186:B187"/>
    <mergeCell ref="B48:B49"/>
    <mergeCell ref="B50:B51"/>
    <mergeCell ref="B56:B57"/>
    <mergeCell ref="B1136:B1137"/>
    <mergeCell ref="B1138:B1139"/>
    <mergeCell ref="D1136:D1137"/>
    <mergeCell ref="D1138:D1139"/>
    <mergeCell ref="B98:B99"/>
    <mergeCell ref="B100:B101"/>
    <mergeCell ref="B102:B103"/>
    <mergeCell ref="B104:B105"/>
    <mergeCell ref="B106:B107"/>
    <mergeCell ref="B88:B89"/>
    <mergeCell ref="B90:B91"/>
    <mergeCell ref="B92:B93"/>
    <mergeCell ref="B94:B95"/>
    <mergeCell ref="B96:B97"/>
    <mergeCell ref="B78:B79"/>
    <mergeCell ref="B80:B81"/>
    <mergeCell ref="B82:B83"/>
    <mergeCell ref="B168:B169"/>
    <mergeCell ref="B170:B171"/>
    <mergeCell ref="B172:B173"/>
    <mergeCell ref="B174:B175"/>
    <mergeCell ref="B176:B177"/>
    <mergeCell ref="B158:B159"/>
    <mergeCell ref="B160:B161"/>
    <mergeCell ref="B162:B163"/>
    <mergeCell ref="B164:B165"/>
    <mergeCell ref="B166:B167"/>
    <mergeCell ref="B148:B149"/>
    <mergeCell ref="B150:B151"/>
    <mergeCell ref="B84:B85"/>
    <mergeCell ref="B86:B87"/>
    <mergeCell ref="B68:B69"/>
    <mergeCell ref="B70:B71"/>
    <mergeCell ref="B72:B73"/>
    <mergeCell ref="B108:B109"/>
    <mergeCell ref="B110:B111"/>
    <mergeCell ref="B112:B113"/>
    <mergeCell ref="B114:B115"/>
    <mergeCell ref="B116:B117"/>
    <mergeCell ref="W1136:W1137"/>
    <mergeCell ref="W1138:W1139"/>
    <mergeCell ref="B58:B59"/>
    <mergeCell ref="B60:B61"/>
    <mergeCell ref="B62:B63"/>
    <mergeCell ref="B64:B65"/>
    <mergeCell ref="B66:B67"/>
    <mergeCell ref="B152:B153"/>
    <mergeCell ref="B154:B155"/>
    <mergeCell ref="B156:B157"/>
    <mergeCell ref="B74:B75"/>
    <mergeCell ref="B76:B77"/>
    <mergeCell ref="B138:B139"/>
    <mergeCell ref="B140:B141"/>
    <mergeCell ref="B142:B143"/>
    <mergeCell ref="B144:B145"/>
    <mergeCell ref="B146:B147"/>
    <mergeCell ref="B128:B129"/>
    <mergeCell ref="B130:B131"/>
    <mergeCell ref="B132:B133"/>
    <mergeCell ref="B134:B135"/>
    <mergeCell ref="B136:B13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topLeftCell="CV1" workbookViewId="0">
      <selection activeCell="DF21" sqref="DF4:DF51"/>
      <pivotSelection pane="bottomRight" showHeader="1" axis="axisRow" dimension="1" activeRow="20" activeCol="109" previousRow="20" previousCol="109" click="1" r:id="rId2">
        <pivotArea dataOnly="0" labelOnly="1" outline="0" fieldPosition="0">
          <references count="1">
            <reference field="2" count="0"/>
          </references>
        </pivotArea>
      </pivotSelection>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458" t="s">
        <v>1348</v>
      </c>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240"/>
      <c r="AB1" s="458" t="s">
        <v>1349</v>
      </c>
      <c r="AC1" s="458"/>
      <c r="AD1" s="458"/>
      <c r="AE1" s="458"/>
      <c r="AF1" s="458"/>
      <c r="AG1" s="458"/>
      <c r="AH1" s="458"/>
      <c r="AI1" s="458"/>
      <c r="AJ1" s="458"/>
      <c r="AK1" s="458"/>
      <c r="AL1" s="458"/>
      <c r="AM1" s="458"/>
      <c r="AN1" s="458"/>
      <c r="AO1" s="458"/>
      <c r="AP1" s="458"/>
      <c r="AQ1" s="458"/>
      <c r="AR1" s="458"/>
      <c r="AS1" s="458"/>
      <c r="AT1" s="458"/>
      <c r="AU1" s="458"/>
      <c r="AV1" s="458"/>
      <c r="AW1" s="458"/>
      <c r="AX1" s="458"/>
      <c r="AY1" s="458"/>
      <c r="AZ1" s="458"/>
      <c r="BA1" s="458"/>
      <c r="BC1" s="459" t="s">
        <v>1350</v>
      </c>
      <c r="BD1" s="459"/>
      <c r="BE1" s="459"/>
      <c r="BF1" s="459"/>
      <c r="BG1" s="459"/>
      <c r="BH1" s="459"/>
      <c r="BI1" s="459"/>
      <c r="BJ1" s="459"/>
      <c r="BK1" s="459"/>
      <c r="BL1" s="459"/>
      <c r="BM1" s="459"/>
      <c r="BN1" s="459"/>
      <c r="BO1" s="459"/>
      <c r="BP1" s="459"/>
      <c r="BQ1" s="459"/>
      <c r="BR1" s="459"/>
      <c r="BS1" s="459"/>
      <c r="BT1" s="459"/>
      <c r="BU1" s="459"/>
      <c r="BV1" s="459"/>
      <c r="BW1" s="459"/>
      <c r="BX1" s="459"/>
      <c r="BY1" s="459"/>
      <c r="BZ1" s="459"/>
      <c r="CA1" s="459"/>
      <c r="CB1" s="459"/>
      <c r="CD1" s="459" t="s">
        <v>1351</v>
      </c>
      <c r="CE1" s="459"/>
      <c r="CF1" s="459"/>
      <c r="CG1" s="459"/>
      <c r="CH1" s="459"/>
      <c r="CI1" s="459"/>
      <c r="CJ1" s="459"/>
      <c r="CK1" s="459"/>
      <c r="CL1" s="459"/>
      <c r="CM1" s="459"/>
      <c r="CN1" s="459"/>
      <c r="CO1" s="459"/>
      <c r="CP1" s="459"/>
      <c r="CQ1" s="459"/>
      <c r="CR1" s="459"/>
      <c r="CS1" s="459"/>
      <c r="CT1" s="459"/>
      <c r="CU1" s="459"/>
      <c r="CV1" s="459"/>
      <c r="CW1" s="459"/>
      <c r="CX1" s="459"/>
      <c r="CY1" s="459"/>
      <c r="CZ1" s="459"/>
      <c r="DA1" s="459"/>
      <c r="DB1" s="459"/>
      <c r="DC1" s="459"/>
    </row>
    <row r="2" spans="1:113">
      <c r="C2" t="str">
        <f>+IF(C4="ene","Enero",IF(C4="feb","Febrero",IF(C4="mar","Marzo",IF(C4="abr","Abril",IF(C4="may","Mayo",IF(C4="jun","Junio",IF(C4="jul","Julio",IF(C4="ago","Agosto",IF(C4="sep","Septiembre",IF(C4="oct","Octubre",IF(C4="nov","Noviembre",IF(C4="dic","Diciembre","Aún no hay mes"))))))))))))</f>
        <v>Enero</v>
      </c>
      <c r="D2" t="s">
        <v>1296</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Aún no hay mes</v>
      </c>
      <c r="H2" t="str">
        <f>+G2</f>
        <v>Aún no hay mes</v>
      </c>
      <c r="I2" t="str">
        <f>+IF(I4="ene","Enero",IF(I4="feb","Febrero",IF(I4="mar","Marzo",IF(I4="abr","Abril",IF(I4="may","Mayo",IF(I4="jun","Junio",IF(I4="jul","Julio",IF(I4="ago","Agosto",IF(I4="sep","Septiembre",IF(I4="oct","Octubre",IF(I4="nov","Noviembre",IF(I4="dic","Diciembre","Aún no hay mes"))))))))))))</f>
        <v>Aún no hay mes</v>
      </c>
      <c r="J2" t="str">
        <f>+I2</f>
        <v>Aún no hay mes</v>
      </c>
      <c r="K2" t="str">
        <f>+IF(K4="ene","Enero",IF(K4="feb","Febrero",IF(K4="mar","Marzo",IF(K4="abr","Abril",IF(K4="may","Mayo",IF(K4="jun","Junio",IF(K4="jul","Julio",IF(K4="ago","Agosto",IF(K4="sep","Septiembre",IF(K4="oct","Octubre",IF(K4="nov","Noviembre",IF(K4="dic","Diciembre","Aún no hay mes"))))))))))))</f>
        <v>Aún no hay mes</v>
      </c>
      <c r="L2" t="str">
        <f>+K2</f>
        <v>Aún no hay mes</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Aún no hay mes</v>
      </c>
      <c r="AI2" t="str">
        <f>+AH2</f>
        <v>Aún no hay mes</v>
      </c>
      <c r="AJ2" t="str">
        <f>+IF(AJ4="ene","Enero",IF(AJ4="feb","Febrero",IF(AJ4="mar","Marzo",IF(AJ4="abr","Abril",IF(AJ4="may","Mayo",IF(AJ4="jun","Junio",IF(AJ4="jul","Julio",IF(AJ4="ago","Agosto",IF(AJ4="sep","Septiembre",IF(AJ4="oct","Octubre",IF(AJ4="nov","Noviembre",IF(AJ4="dic","Diciembre","Aún no hay mes"))))))))))))</f>
        <v>Aún no hay mes</v>
      </c>
      <c r="AK2" t="str">
        <f>+AJ2</f>
        <v>Aún no hay mes</v>
      </c>
      <c r="AL2" t="str">
        <f>+IF(AL4="ene","Enero",IF(AL4="feb","Febrero",IF(AL4="mar","Marzo",IF(AL4="abr","Abril",IF(AL4="may","Mayo",IF(AL4="jun","Junio",IF(AL4="jul","Julio",IF(AL4="ago","Agosto",IF(AL4="sep","Septiembre",IF(AL4="oct","Octubre",IF(AL4="nov","Noviembre",IF(AL4="dic","Diciembre","Aún no hay mes"))))))))))))</f>
        <v>Aún no hay mes</v>
      </c>
      <c r="AM2" t="str">
        <f>+AL2</f>
        <v>Aún no hay mes</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Aún no hay mes</v>
      </c>
      <c r="BJ2" t="str">
        <f>+BI2</f>
        <v>Aún no hay mes</v>
      </c>
      <c r="BK2" t="str">
        <f>+IF(BK4="ene","Enero",IF(BK4="feb","Febrero",IF(BK4="mar","Marzo",IF(BK4="abr","Abril",IF(BK4="may","Mayo",IF(BK4="jun","Junio",IF(BK4="jul","Julio",IF(BK4="ago","Agosto",IF(BK4="sep","Septiembre",IF(BK4="oct","Octubre",IF(BK4="nov","Noviembre",IF(BK4="dic","Diciembre","Aún no hay mes"))))))))))))</f>
        <v>Aún no hay mes</v>
      </c>
      <c r="BL2" t="str">
        <f>+BK2</f>
        <v>Aún no hay mes</v>
      </c>
      <c r="BM2" t="str">
        <f>+IF(BM4="ene","Enero",IF(BM4="feb","Febrero",IF(BM4="mar","Marzo",IF(BM4="abr","Abril",IF(BM4="may","Mayo",IF(BM4="jun","Junio",IF(BM4="jul","Julio",IF(BM4="ago","Agosto",IF(BM4="sep","Septiembre",IF(BM4="oct","Octubre",IF(BM4="nov","Noviembre",IF(BM4="dic","Diciembre","Aún no hay mes"))))))))))))</f>
        <v>Aún no hay mes</v>
      </c>
      <c r="BN2" t="str">
        <f>+BM2</f>
        <v>Aún no hay mes</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Aún no hay mes</v>
      </c>
      <c r="CK2" t="str">
        <f>+CJ2</f>
        <v>Aún no hay mes</v>
      </c>
      <c r="CL2" t="str">
        <f>+IF(CL4="ene","Enero",IF(CL4="feb","Febrero",IF(CL4="mar","Marzo",IF(CL4="abr","Abril",IF(CL4="may","Mayo",IF(CL4="jun","Junio",IF(CL4="jul","Julio",IF(CL4="ago","Agosto",IF(CL4="sep","Septiembre",IF(CL4="oct","Octubre",IF(CL4="nov","Noviembre",IF(CL4="dic","Diciembre","Aún no hay mes"))))))))))))</f>
        <v>Aún no hay mes</v>
      </c>
      <c r="CM2" t="str">
        <f>+CL2</f>
        <v>Aún no hay mes</v>
      </c>
      <c r="CN2" t="str">
        <f>+IF(CN4="ene","Enero",IF(CN4="feb","Febrero",IF(CN4="mar","Marzo",IF(CN4="abr","Abril",IF(CN4="may","Mayo",IF(CN4="jun","Junio",IF(CN4="jul","Julio",IF(CN4="ago","Agosto",IF(CN4="sep","Septiembre",IF(CN4="oct","Octubre",IF(CN4="nov","Noviembre",IF(CN4="dic","Diciembre","Aún no hay mes"))))))))))))</f>
        <v>Aún no hay mes</v>
      </c>
      <c r="CO2" t="str">
        <f>+CN2</f>
        <v>Aún no hay mes</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Febrero</v>
      </c>
    </row>
    <row r="3" spans="1:113">
      <c r="C3" s="237" t="s">
        <v>1576</v>
      </c>
      <c r="D3" s="237" t="s">
        <v>1293</v>
      </c>
      <c r="AD3" s="237" t="s">
        <v>1576</v>
      </c>
      <c r="AE3" s="237" t="s">
        <v>1293</v>
      </c>
      <c r="BE3" s="237" t="s">
        <v>1576</v>
      </c>
      <c r="BF3" s="237" t="s">
        <v>1293</v>
      </c>
      <c r="CF3" s="237" t="s">
        <v>1576</v>
      </c>
      <c r="CG3" s="237" t="s">
        <v>1293</v>
      </c>
      <c r="DE3" s="237" t="s">
        <v>657</v>
      </c>
      <c r="DF3" s="237" t="s">
        <v>664</v>
      </c>
      <c r="DG3" t="s">
        <v>1310</v>
      </c>
      <c r="DH3" t="str">
        <f ca="1">+TEXT(EDATE(TODAY(),-1),"mmm")</f>
        <v>feb</v>
      </c>
      <c r="DI3" t="str">
        <f ca="1">+TEXT(EOMONTH(TODAY(),-1),"dd/mm/yyyy")</f>
        <v>28/02/2023</v>
      </c>
    </row>
    <row r="4" spans="1:113">
      <c r="C4" s="238" t="s">
        <v>1292</v>
      </c>
      <c r="E4" s="238" t="s">
        <v>4803</v>
      </c>
      <c r="AD4" s="238" t="s">
        <v>1292</v>
      </c>
      <c r="AF4" s="238" t="s">
        <v>4803</v>
      </c>
      <c r="BE4" s="238" t="s">
        <v>1292</v>
      </c>
      <c r="BG4" s="238" t="s">
        <v>4803</v>
      </c>
      <c r="CF4" s="238" t="s">
        <v>1292</v>
      </c>
      <c r="CH4" s="238" t="s">
        <v>4803</v>
      </c>
      <c r="DE4">
        <v>46</v>
      </c>
      <c r="DF4" t="s">
        <v>1380</v>
      </c>
      <c r="DG4" s="495">
        <v>10529944.290000001</v>
      </c>
    </row>
    <row r="5" spans="1:113">
      <c r="A5" s="237" t="s">
        <v>657</v>
      </c>
      <c r="B5" s="237" t="s">
        <v>664</v>
      </c>
      <c r="C5" t="s">
        <v>1306</v>
      </c>
      <c r="D5" t="s">
        <v>1307</v>
      </c>
      <c r="E5" t="s">
        <v>1306</v>
      </c>
      <c r="F5" t="s">
        <v>1307</v>
      </c>
      <c r="AB5" s="237" t="s">
        <v>657</v>
      </c>
      <c r="AC5" s="237" t="s">
        <v>664</v>
      </c>
      <c r="AD5" t="s">
        <v>1321</v>
      </c>
      <c r="AE5" t="s">
        <v>1322</v>
      </c>
      <c r="AF5" t="s">
        <v>1321</v>
      </c>
      <c r="AG5" t="s">
        <v>1322</v>
      </c>
      <c r="BC5" s="237" t="s">
        <v>657</v>
      </c>
      <c r="BD5" s="237" t="s">
        <v>664</v>
      </c>
      <c r="BE5" t="s">
        <v>1306</v>
      </c>
      <c r="BF5" t="s">
        <v>1307</v>
      </c>
      <c r="BG5" t="s">
        <v>1306</v>
      </c>
      <c r="BH5" t="s">
        <v>1307</v>
      </c>
      <c r="CD5" s="237" t="s">
        <v>657</v>
      </c>
      <c r="CE5" s="237" t="s">
        <v>664</v>
      </c>
      <c r="CF5" t="s">
        <v>1321</v>
      </c>
      <c r="CG5" t="s">
        <v>1322</v>
      </c>
      <c r="CH5" t="s">
        <v>1321</v>
      </c>
      <c r="CI5" t="s">
        <v>1322</v>
      </c>
      <c r="DD5" s="237"/>
      <c r="DE5">
        <v>109</v>
      </c>
      <c r="DF5" t="s">
        <v>614</v>
      </c>
      <c r="DG5" s="495">
        <v>255618.13</v>
      </c>
    </row>
    <row r="6" spans="1:113">
      <c r="A6">
        <v>10</v>
      </c>
      <c r="B6" t="s">
        <v>38</v>
      </c>
      <c r="C6" s="239">
        <v>50</v>
      </c>
      <c r="D6" s="239">
        <v>28793.13</v>
      </c>
      <c r="E6" s="239">
        <v>4800</v>
      </c>
      <c r="F6" s="239">
        <v>1682207.8600000003</v>
      </c>
      <c r="AB6" t="s">
        <v>541</v>
      </c>
      <c r="AC6" t="s">
        <v>590</v>
      </c>
      <c r="AD6" s="495">
        <v>9.0000000000000011E-2</v>
      </c>
      <c r="AE6" s="495">
        <v>0.05</v>
      </c>
      <c r="AF6" s="495"/>
      <c r="AG6" s="495"/>
      <c r="BC6" t="s">
        <v>539</v>
      </c>
      <c r="BD6" t="s">
        <v>590</v>
      </c>
      <c r="BE6" s="239">
        <v>363.71</v>
      </c>
      <c r="BF6" s="239">
        <v>0</v>
      </c>
      <c r="BG6" s="239"/>
      <c r="BH6" s="239"/>
      <c r="CD6" t="s">
        <v>541</v>
      </c>
      <c r="CE6" t="s">
        <v>590</v>
      </c>
      <c r="CF6" s="495">
        <v>213481832.52760002</v>
      </c>
      <c r="CG6" s="495">
        <v>0</v>
      </c>
      <c r="CH6" s="495">
        <v>882248.20460000006</v>
      </c>
      <c r="CI6" s="495">
        <v>0</v>
      </c>
      <c r="DE6">
        <v>117</v>
      </c>
      <c r="DF6" t="s">
        <v>54</v>
      </c>
      <c r="DG6" s="495">
        <v>4407382.3900000006</v>
      </c>
    </row>
    <row r="7" spans="1:113">
      <c r="A7">
        <v>15</v>
      </c>
      <c r="B7" t="s">
        <v>39</v>
      </c>
      <c r="C7" s="239">
        <v>0</v>
      </c>
      <c r="D7" s="239">
        <v>46192.290000000008</v>
      </c>
      <c r="E7" s="239">
        <v>0</v>
      </c>
      <c r="F7" s="239">
        <v>357081.91</v>
      </c>
      <c r="AB7">
        <v>10</v>
      </c>
      <c r="AC7" t="s">
        <v>38</v>
      </c>
      <c r="AD7" s="495">
        <v>0</v>
      </c>
      <c r="AE7" s="495">
        <v>15760.99</v>
      </c>
      <c r="AF7" s="495">
        <v>50.01</v>
      </c>
      <c r="AG7" s="495">
        <v>97041.97</v>
      </c>
      <c r="BC7">
        <v>86</v>
      </c>
      <c r="BD7" t="s">
        <v>50</v>
      </c>
      <c r="BE7" s="239">
        <v>140894.04999999999</v>
      </c>
      <c r="BF7" s="239">
        <v>0</v>
      </c>
      <c r="BG7" s="239">
        <v>0</v>
      </c>
      <c r="BH7" s="239">
        <v>142181.35999999999</v>
      </c>
      <c r="CD7">
        <v>513</v>
      </c>
      <c r="CE7" t="s">
        <v>160</v>
      </c>
      <c r="CF7" s="495">
        <v>0</v>
      </c>
      <c r="CG7" s="495">
        <v>213481832.52760002</v>
      </c>
      <c r="CH7" s="495"/>
      <c r="CI7" s="495"/>
      <c r="DE7">
        <v>163</v>
      </c>
      <c r="DF7" t="s">
        <v>78</v>
      </c>
      <c r="DG7" s="495">
        <v>4100374.5599999996</v>
      </c>
    </row>
    <row r="8" spans="1:113">
      <c r="A8">
        <v>16</v>
      </c>
      <c r="B8" t="s">
        <v>40</v>
      </c>
      <c r="C8" s="239">
        <v>0</v>
      </c>
      <c r="D8" s="239">
        <v>82897.17</v>
      </c>
      <c r="E8" s="239">
        <v>50</v>
      </c>
      <c r="F8" s="239">
        <v>101315.69</v>
      </c>
      <c r="AB8">
        <v>20</v>
      </c>
      <c r="AC8" t="s">
        <v>41</v>
      </c>
      <c r="AD8" s="495"/>
      <c r="AE8" s="495"/>
      <c r="AF8" s="495">
        <v>200.04</v>
      </c>
      <c r="AG8" s="495">
        <v>0</v>
      </c>
      <c r="BC8">
        <v>66</v>
      </c>
      <c r="BD8" t="s">
        <v>46</v>
      </c>
      <c r="BE8" s="239"/>
      <c r="BF8" s="239"/>
      <c r="BG8" s="239">
        <v>0</v>
      </c>
      <c r="BH8" s="239">
        <v>1636982</v>
      </c>
      <c r="CD8">
        <v>10</v>
      </c>
      <c r="CE8" t="s">
        <v>38</v>
      </c>
      <c r="CF8" s="495"/>
      <c r="CG8" s="495"/>
      <c r="CH8" s="495">
        <v>0</v>
      </c>
      <c r="CI8" s="495">
        <v>882248.20460000006</v>
      </c>
      <c r="DE8">
        <v>222</v>
      </c>
      <c r="DF8" t="s">
        <v>93</v>
      </c>
      <c r="DG8" s="495">
        <v>2016502.2500000007</v>
      </c>
    </row>
    <row r="9" spans="1:113">
      <c r="A9">
        <v>20</v>
      </c>
      <c r="B9" t="s">
        <v>41</v>
      </c>
      <c r="C9" s="239"/>
      <c r="D9" s="239"/>
      <c r="E9" s="239">
        <v>0</v>
      </c>
      <c r="F9" s="239">
        <v>207225.75999999998</v>
      </c>
      <c r="AB9" t="s">
        <v>542</v>
      </c>
      <c r="AC9" t="s">
        <v>691</v>
      </c>
      <c r="AD9" s="495">
        <v>202271777.13999999</v>
      </c>
      <c r="AE9" s="495">
        <v>344146.38</v>
      </c>
      <c r="AF9" s="495">
        <v>261480082.68000004</v>
      </c>
      <c r="AG9" s="495">
        <v>720834.19</v>
      </c>
      <c r="BC9" t="s">
        <v>541</v>
      </c>
      <c r="BD9" t="s">
        <v>590</v>
      </c>
      <c r="BE9" s="239">
        <v>0</v>
      </c>
      <c r="BF9" s="239">
        <v>219814829.68000001</v>
      </c>
      <c r="BG9" s="239">
        <v>0</v>
      </c>
      <c r="BH9" s="239">
        <v>9211779.2800000012</v>
      </c>
      <c r="DE9">
        <v>292</v>
      </c>
      <c r="DF9" t="s">
        <v>120</v>
      </c>
      <c r="DG9" s="495">
        <v>2967</v>
      </c>
    </row>
    <row r="10" spans="1:113">
      <c r="A10">
        <v>25</v>
      </c>
      <c r="B10" t="s">
        <v>42</v>
      </c>
      <c r="C10" s="239">
        <v>0</v>
      </c>
      <c r="D10" s="239">
        <v>5077</v>
      </c>
      <c r="E10" s="239">
        <v>0</v>
      </c>
      <c r="F10" s="239">
        <v>23967.129999999997</v>
      </c>
      <c r="AB10">
        <v>86</v>
      </c>
      <c r="AC10" t="s">
        <v>50</v>
      </c>
      <c r="AD10" s="495">
        <v>50.01</v>
      </c>
      <c r="AE10" s="495">
        <v>3264522.87</v>
      </c>
      <c r="AF10" s="495">
        <v>50.01</v>
      </c>
      <c r="AG10" s="495">
        <v>1280394.24</v>
      </c>
      <c r="BC10">
        <v>513</v>
      </c>
      <c r="BD10" t="s">
        <v>160</v>
      </c>
      <c r="BE10" s="239">
        <v>216593812.59</v>
      </c>
      <c r="BF10" s="239">
        <v>0</v>
      </c>
      <c r="BG10" s="239"/>
      <c r="BH10" s="239"/>
      <c r="DE10">
        <v>591</v>
      </c>
      <c r="DF10" t="s">
        <v>674</v>
      </c>
      <c r="DG10" s="495">
        <v>553741.89999999991</v>
      </c>
    </row>
    <row r="11" spans="1:113">
      <c r="A11">
        <v>35</v>
      </c>
      <c r="B11" t="s">
        <v>43</v>
      </c>
      <c r="C11" s="239">
        <v>0</v>
      </c>
      <c r="D11" s="239">
        <v>68768.5</v>
      </c>
      <c r="E11" s="239">
        <v>0</v>
      </c>
      <c r="F11" s="239">
        <v>2774798.37</v>
      </c>
      <c r="AB11">
        <v>585</v>
      </c>
      <c r="AC11" t="s">
        <v>171</v>
      </c>
      <c r="AD11" s="495"/>
      <c r="AE11" s="495"/>
      <c r="AF11" s="495">
        <v>0</v>
      </c>
      <c r="AG11" s="495">
        <v>3183523.63</v>
      </c>
      <c r="BC11">
        <v>81</v>
      </c>
      <c r="BD11" t="s">
        <v>49</v>
      </c>
      <c r="BE11" s="239">
        <v>1391649.03</v>
      </c>
      <c r="BF11" s="239">
        <v>0</v>
      </c>
      <c r="BG11" s="239">
        <v>8466291</v>
      </c>
      <c r="BH11" s="239">
        <v>0</v>
      </c>
      <c r="DE11">
        <v>670</v>
      </c>
      <c r="DF11" t="s">
        <v>178</v>
      </c>
      <c r="DG11" s="495">
        <v>2763603</v>
      </c>
    </row>
    <row r="12" spans="1:113">
      <c r="A12">
        <v>41</v>
      </c>
      <c r="B12" t="s">
        <v>44</v>
      </c>
      <c r="C12" s="239">
        <v>0</v>
      </c>
      <c r="D12" s="239">
        <v>568222.81999999995</v>
      </c>
      <c r="E12" s="239">
        <v>0</v>
      </c>
      <c r="F12" s="239">
        <v>495058.13</v>
      </c>
      <c r="AB12">
        <v>16</v>
      </c>
      <c r="AC12" t="s">
        <v>40</v>
      </c>
      <c r="AD12" s="495"/>
      <c r="AE12" s="495"/>
      <c r="AF12" s="495">
        <v>0</v>
      </c>
      <c r="AG12" s="495">
        <v>29977.24</v>
      </c>
      <c r="BC12">
        <v>46</v>
      </c>
      <c r="BD12" t="s">
        <v>1380</v>
      </c>
      <c r="BE12" s="239"/>
      <c r="BF12" s="239"/>
      <c r="BG12" s="239">
        <v>4072.08</v>
      </c>
      <c r="BH12" s="239">
        <v>0</v>
      </c>
      <c r="DE12">
        <v>25</v>
      </c>
      <c r="DF12" t="s">
        <v>42</v>
      </c>
      <c r="DG12" s="495">
        <v>1203912.08</v>
      </c>
    </row>
    <row r="13" spans="1:113">
      <c r="A13">
        <v>46</v>
      </c>
      <c r="B13" t="s">
        <v>1380</v>
      </c>
      <c r="C13" s="239">
        <v>292.97000000000003</v>
      </c>
      <c r="D13" s="239">
        <v>168372.29000000004</v>
      </c>
      <c r="E13" s="239">
        <v>0</v>
      </c>
      <c r="F13" s="239">
        <v>3648963.52</v>
      </c>
      <c r="AB13">
        <v>249</v>
      </c>
      <c r="AC13" t="s">
        <v>102</v>
      </c>
      <c r="AD13" s="495"/>
      <c r="AE13" s="495"/>
      <c r="AF13" s="495">
        <v>0</v>
      </c>
      <c r="AG13" s="495">
        <v>742176.54</v>
      </c>
      <c r="BC13">
        <v>47</v>
      </c>
      <c r="BD13" t="s">
        <v>45</v>
      </c>
      <c r="BE13" s="239">
        <v>257098.26</v>
      </c>
      <c r="BF13" s="239">
        <v>0</v>
      </c>
      <c r="BG13" s="239"/>
      <c r="BH13" s="239"/>
      <c r="DE13">
        <v>291</v>
      </c>
      <c r="DF13" t="s">
        <v>119</v>
      </c>
      <c r="DG13" s="495">
        <v>76798659.11999999</v>
      </c>
    </row>
    <row r="14" spans="1:113">
      <c r="A14">
        <v>47</v>
      </c>
      <c r="B14" t="s">
        <v>45</v>
      </c>
      <c r="C14" s="239">
        <v>0</v>
      </c>
      <c r="D14" s="239">
        <v>590</v>
      </c>
      <c r="E14" s="239">
        <v>0</v>
      </c>
      <c r="F14" s="239">
        <v>19075.38</v>
      </c>
      <c r="AB14">
        <v>206</v>
      </c>
      <c r="AC14" t="s">
        <v>87</v>
      </c>
      <c r="AD14" s="495"/>
      <c r="AE14" s="495"/>
      <c r="AF14" s="495">
        <v>50.01</v>
      </c>
      <c r="AG14" s="495">
        <v>0</v>
      </c>
      <c r="BC14">
        <v>78</v>
      </c>
      <c r="BD14" t="s">
        <v>1381</v>
      </c>
      <c r="BE14" s="239"/>
      <c r="BF14" s="239"/>
      <c r="BG14" s="239">
        <v>727644.01</v>
      </c>
      <c r="BH14" s="239">
        <v>0</v>
      </c>
      <c r="DE14">
        <v>81</v>
      </c>
      <c r="DF14" t="s">
        <v>49</v>
      </c>
      <c r="DG14" s="495">
        <v>3397864</v>
      </c>
    </row>
    <row r="15" spans="1:113">
      <c r="A15">
        <v>81</v>
      </c>
      <c r="B15" t="s">
        <v>49</v>
      </c>
      <c r="C15" s="239">
        <v>0</v>
      </c>
      <c r="D15" s="239">
        <v>62626.090000000011</v>
      </c>
      <c r="E15" s="239">
        <v>0</v>
      </c>
      <c r="F15" s="239">
        <v>820.79</v>
      </c>
      <c r="AB15">
        <v>514</v>
      </c>
      <c r="AC15" t="s">
        <v>161</v>
      </c>
      <c r="AD15" s="495">
        <v>50.01</v>
      </c>
      <c r="AE15" s="495">
        <v>22620994.199999999</v>
      </c>
      <c r="AF15" s="495"/>
      <c r="AG15" s="495"/>
      <c r="BC15">
        <v>6</v>
      </c>
      <c r="BD15" t="s">
        <v>37</v>
      </c>
      <c r="BE15" s="239"/>
      <c r="BF15" s="239"/>
      <c r="BG15" s="239">
        <v>1652391.92</v>
      </c>
      <c r="BH15" s="239">
        <v>0</v>
      </c>
      <c r="DE15">
        <v>283</v>
      </c>
      <c r="DF15" t="s">
        <v>115</v>
      </c>
      <c r="DG15" s="495">
        <v>20305839.640000001</v>
      </c>
    </row>
    <row r="16" spans="1:113">
      <c r="A16">
        <v>86</v>
      </c>
      <c r="B16" t="s">
        <v>50</v>
      </c>
      <c r="C16" s="239">
        <v>0</v>
      </c>
      <c r="D16" s="239">
        <v>1248231.57</v>
      </c>
      <c r="E16" s="239">
        <v>0</v>
      </c>
      <c r="F16" s="239">
        <v>2921382.67</v>
      </c>
      <c r="AB16">
        <v>670</v>
      </c>
      <c r="AC16" t="s">
        <v>178</v>
      </c>
      <c r="AD16" s="495"/>
      <c r="AE16" s="495"/>
      <c r="AF16" s="495">
        <v>0</v>
      </c>
      <c r="AG16" s="495">
        <v>2368.42</v>
      </c>
      <c r="DE16">
        <v>203</v>
      </c>
      <c r="DF16" t="s">
        <v>86</v>
      </c>
      <c r="DG16" s="495">
        <v>1194.8400000000001</v>
      </c>
    </row>
    <row r="17" spans="1:111">
      <c r="A17">
        <v>117</v>
      </c>
      <c r="B17" t="s">
        <v>54</v>
      </c>
      <c r="C17" s="239">
        <v>1300</v>
      </c>
      <c r="D17" s="239">
        <v>0</v>
      </c>
      <c r="E17" s="239">
        <v>1500</v>
      </c>
      <c r="F17" s="239">
        <v>0</v>
      </c>
      <c r="AB17">
        <v>681</v>
      </c>
      <c r="AC17" t="s">
        <v>180</v>
      </c>
      <c r="AD17" s="495">
        <v>0</v>
      </c>
      <c r="AE17" s="495">
        <v>6469.73</v>
      </c>
      <c r="AF17" s="495"/>
      <c r="AG17" s="495"/>
      <c r="DE17">
        <v>294</v>
      </c>
      <c r="DF17" t="s">
        <v>122</v>
      </c>
      <c r="DG17" s="495">
        <v>189921</v>
      </c>
    </row>
    <row r="18" spans="1:111">
      <c r="A18">
        <v>119</v>
      </c>
      <c r="B18" t="s">
        <v>55</v>
      </c>
      <c r="C18" s="239"/>
      <c r="D18" s="239"/>
      <c r="E18" s="239">
        <v>100</v>
      </c>
      <c r="F18" s="239">
        <v>190</v>
      </c>
      <c r="AB18">
        <v>132</v>
      </c>
      <c r="AC18" t="s">
        <v>59</v>
      </c>
      <c r="AD18" s="495">
        <v>113.46</v>
      </c>
      <c r="AE18" s="495">
        <v>0</v>
      </c>
      <c r="AF18" s="495"/>
      <c r="AG18" s="495"/>
      <c r="DE18">
        <v>134</v>
      </c>
      <c r="DF18" t="s">
        <v>61</v>
      </c>
      <c r="DG18" s="495">
        <v>14481666.419999994</v>
      </c>
    </row>
    <row r="19" spans="1:111">
      <c r="A19">
        <v>132</v>
      </c>
      <c r="B19" t="s">
        <v>59</v>
      </c>
      <c r="C19" s="239">
        <v>4850.51</v>
      </c>
      <c r="D19" s="239">
        <v>65352.44</v>
      </c>
      <c r="E19" s="239">
        <v>1768.66</v>
      </c>
      <c r="F19" s="239">
        <v>24794.320000000003</v>
      </c>
      <c r="AB19">
        <v>35</v>
      </c>
      <c r="AC19" t="s">
        <v>43</v>
      </c>
      <c r="AD19" s="495"/>
      <c r="AE19" s="495"/>
      <c r="AF19" s="495">
        <v>1.03</v>
      </c>
      <c r="AG19" s="495">
        <v>0</v>
      </c>
      <c r="DE19">
        <v>293</v>
      </c>
      <c r="DF19" t="s">
        <v>121</v>
      </c>
      <c r="DG19" s="495">
        <v>14718</v>
      </c>
    </row>
    <row r="20" spans="1:111">
      <c r="A20">
        <v>212</v>
      </c>
      <c r="B20" t="s">
        <v>90</v>
      </c>
      <c r="C20" s="239"/>
      <c r="D20" s="239"/>
      <c r="E20" s="239">
        <v>0</v>
      </c>
      <c r="F20" s="239">
        <v>6355</v>
      </c>
      <c r="AB20">
        <v>291</v>
      </c>
      <c r="AC20" t="s">
        <v>119</v>
      </c>
      <c r="AD20" s="495"/>
      <c r="AE20" s="495"/>
      <c r="AF20" s="495">
        <v>0</v>
      </c>
      <c r="AG20" s="495">
        <v>63444710</v>
      </c>
      <c r="DE20">
        <v>586</v>
      </c>
      <c r="DF20" t="s">
        <v>172</v>
      </c>
      <c r="DG20" s="495">
        <v>4791701.95</v>
      </c>
    </row>
    <row r="21" spans="1:111">
      <c r="A21">
        <v>287</v>
      </c>
      <c r="B21" t="s">
        <v>116</v>
      </c>
      <c r="C21" s="239"/>
      <c r="D21" s="239"/>
      <c r="E21" s="239">
        <v>50</v>
      </c>
      <c r="F21" s="239">
        <v>1198421.2</v>
      </c>
      <c r="DE21">
        <v>683</v>
      </c>
      <c r="DF21" t="s">
        <v>1251</v>
      </c>
      <c r="DG21" s="495">
        <v>28200</v>
      </c>
    </row>
    <row r="22" spans="1:111">
      <c r="A22">
        <v>291</v>
      </c>
      <c r="B22" t="s">
        <v>119</v>
      </c>
      <c r="C22" s="239">
        <v>860</v>
      </c>
      <c r="D22" s="239">
        <v>32296139.560000002</v>
      </c>
      <c r="E22" s="239">
        <v>1130</v>
      </c>
      <c r="F22" s="239">
        <v>29139747.139999997</v>
      </c>
      <c r="DE22">
        <v>295</v>
      </c>
      <c r="DF22" t="s">
        <v>123</v>
      </c>
      <c r="DG22" s="495">
        <v>1300</v>
      </c>
    </row>
    <row r="23" spans="1:111">
      <c r="A23">
        <v>340</v>
      </c>
      <c r="B23" t="s">
        <v>136</v>
      </c>
      <c r="C23" s="239"/>
      <c r="D23" s="239"/>
      <c r="E23" s="239">
        <v>200</v>
      </c>
      <c r="F23" s="239">
        <v>173729.59</v>
      </c>
      <c r="DE23">
        <v>133</v>
      </c>
      <c r="DF23" t="s">
        <v>60</v>
      </c>
      <c r="DG23" s="495">
        <v>942013.33000000007</v>
      </c>
    </row>
    <row r="24" spans="1:111">
      <c r="A24">
        <v>383</v>
      </c>
      <c r="B24" t="s">
        <v>1246</v>
      </c>
      <c r="C24" s="239"/>
      <c r="D24" s="239"/>
      <c r="E24" s="239">
        <v>100</v>
      </c>
      <c r="F24" s="239">
        <v>0</v>
      </c>
      <c r="DE24">
        <v>225</v>
      </c>
      <c r="DF24" t="s">
        <v>96</v>
      </c>
      <c r="DG24" s="495">
        <v>800000</v>
      </c>
    </row>
    <row r="25" spans="1:111">
      <c r="A25">
        <v>513</v>
      </c>
      <c r="B25" t="s">
        <v>160</v>
      </c>
      <c r="C25" s="239">
        <v>66295.760000000009</v>
      </c>
      <c r="D25" s="239">
        <v>1193</v>
      </c>
      <c r="E25" s="239">
        <v>7601.67</v>
      </c>
      <c r="F25" s="239">
        <v>34215.24</v>
      </c>
      <c r="DE25">
        <v>227</v>
      </c>
      <c r="DF25" t="s">
        <v>98</v>
      </c>
      <c r="DG25" s="495">
        <v>22881.1</v>
      </c>
    </row>
    <row r="26" spans="1:111">
      <c r="A26">
        <v>578</v>
      </c>
      <c r="B26" t="s">
        <v>168</v>
      </c>
      <c r="C26" s="239"/>
      <c r="D26" s="239"/>
      <c r="E26" s="239">
        <v>3297438.29</v>
      </c>
      <c r="F26" s="239">
        <v>86156.78</v>
      </c>
      <c r="DE26">
        <v>269</v>
      </c>
      <c r="DF26" t="s">
        <v>109</v>
      </c>
      <c r="DG26" s="495">
        <v>288216</v>
      </c>
    </row>
    <row r="27" spans="1:111">
      <c r="A27">
        <v>587</v>
      </c>
      <c r="B27" t="s">
        <v>673</v>
      </c>
      <c r="C27" s="239">
        <v>0</v>
      </c>
      <c r="D27" s="239">
        <v>3668.2400000000002</v>
      </c>
      <c r="E27" s="239">
        <v>0</v>
      </c>
      <c r="F27" s="239">
        <v>2394569.88</v>
      </c>
      <c r="DE27">
        <v>389</v>
      </c>
      <c r="DF27" t="s">
        <v>1428</v>
      </c>
      <c r="DG27" s="495">
        <v>14649031.559999999</v>
      </c>
    </row>
    <row r="28" spans="1:111">
      <c r="A28">
        <v>599</v>
      </c>
      <c r="B28" t="s">
        <v>1249</v>
      </c>
      <c r="C28" s="239">
        <v>0</v>
      </c>
      <c r="D28" s="239">
        <v>6.5</v>
      </c>
      <c r="E28" s="239">
        <v>71.5</v>
      </c>
      <c r="F28" s="239">
        <v>660.01</v>
      </c>
      <c r="DE28">
        <v>576</v>
      </c>
      <c r="DF28" t="s">
        <v>1247</v>
      </c>
      <c r="DG28" s="495">
        <v>1039170.88</v>
      </c>
    </row>
    <row r="29" spans="1:111">
      <c r="A29">
        <v>650</v>
      </c>
      <c r="B29" t="s">
        <v>175</v>
      </c>
      <c r="C29" s="239">
        <v>0</v>
      </c>
      <c r="D29" s="239">
        <v>1738.6</v>
      </c>
      <c r="E29" s="239">
        <v>0</v>
      </c>
      <c r="F29" s="239">
        <v>36523.19</v>
      </c>
      <c r="DE29">
        <v>660</v>
      </c>
      <c r="DF29" t="s">
        <v>176</v>
      </c>
      <c r="DG29" s="495">
        <v>8609839.4500000011</v>
      </c>
    </row>
    <row r="30" spans="1:111">
      <c r="A30">
        <v>660</v>
      </c>
      <c r="B30" t="s">
        <v>176</v>
      </c>
      <c r="C30" s="239">
        <v>0</v>
      </c>
      <c r="D30" s="239">
        <v>8069.46</v>
      </c>
      <c r="E30" s="239">
        <v>0</v>
      </c>
      <c r="F30" s="239">
        <v>172794.60000000003</v>
      </c>
      <c r="DE30">
        <v>41</v>
      </c>
      <c r="DF30" t="s">
        <v>44</v>
      </c>
      <c r="DG30" s="495">
        <v>6128357.5899999999</v>
      </c>
    </row>
    <row r="31" spans="1:111">
      <c r="A31">
        <v>670</v>
      </c>
      <c r="B31" t="s">
        <v>178</v>
      </c>
      <c r="C31" s="239">
        <v>0</v>
      </c>
      <c r="D31" s="239">
        <v>4234.33</v>
      </c>
      <c r="E31" s="239">
        <v>0</v>
      </c>
      <c r="F31" s="239">
        <v>97713.709999999992</v>
      </c>
      <c r="DE31" t="s">
        <v>541</v>
      </c>
      <c r="DF31" t="s">
        <v>590</v>
      </c>
      <c r="DG31" s="495">
        <v>24049321.960000001</v>
      </c>
    </row>
    <row r="32" spans="1:111">
      <c r="A32">
        <v>902</v>
      </c>
      <c r="B32" t="s">
        <v>191</v>
      </c>
      <c r="C32" s="239"/>
      <c r="D32" s="239"/>
      <c r="E32" s="239">
        <v>0</v>
      </c>
      <c r="F32" s="239">
        <v>900</v>
      </c>
      <c r="DE32">
        <v>223</v>
      </c>
      <c r="DF32" t="s">
        <v>94</v>
      </c>
      <c r="DG32" s="495">
        <v>2066310.1</v>
      </c>
    </row>
    <row r="33" spans="1:111">
      <c r="A33" t="s">
        <v>541</v>
      </c>
      <c r="B33" t="s">
        <v>590</v>
      </c>
      <c r="C33" s="239">
        <v>350000050</v>
      </c>
      <c r="D33" s="239">
        <v>354579734.15999991</v>
      </c>
      <c r="E33" s="239">
        <v>50</v>
      </c>
      <c r="F33" s="239">
        <v>28817109.130000003</v>
      </c>
      <c r="DE33">
        <v>312</v>
      </c>
      <c r="DF33" t="s">
        <v>133</v>
      </c>
      <c r="DG33" s="495">
        <v>10663173.390000004</v>
      </c>
    </row>
    <row r="34" spans="1:111">
      <c r="A34" t="s">
        <v>544</v>
      </c>
      <c r="B34" t="s">
        <v>683</v>
      </c>
      <c r="C34" s="239">
        <v>0</v>
      </c>
      <c r="D34" s="239">
        <v>1835789.18</v>
      </c>
      <c r="E34" s="239">
        <v>0</v>
      </c>
      <c r="F34" s="239">
        <v>2420019.04</v>
      </c>
      <c r="DE34">
        <v>548</v>
      </c>
      <c r="DF34" t="s">
        <v>1286</v>
      </c>
      <c r="DG34" s="495">
        <v>3001247</v>
      </c>
    </row>
    <row r="35" spans="1:111">
      <c r="A35" t="s">
        <v>550</v>
      </c>
      <c r="B35" t="s">
        <v>589</v>
      </c>
      <c r="C35" s="239">
        <v>0</v>
      </c>
      <c r="D35" s="239">
        <v>841423.42</v>
      </c>
      <c r="E35" s="239">
        <v>0</v>
      </c>
      <c r="F35" s="239">
        <v>366186.82000000007</v>
      </c>
      <c r="DE35">
        <v>573</v>
      </c>
      <c r="DF35" t="s">
        <v>167</v>
      </c>
      <c r="DG35" s="495">
        <v>1880777.8</v>
      </c>
    </row>
    <row r="36" spans="1:111">
      <c r="A36">
        <v>597</v>
      </c>
      <c r="B36" t="s">
        <v>677</v>
      </c>
      <c r="C36" s="239"/>
      <c r="D36" s="239"/>
      <c r="E36" s="239">
        <v>700</v>
      </c>
      <c r="F36" s="239">
        <v>10864162.33</v>
      </c>
      <c r="DE36">
        <v>599</v>
      </c>
      <c r="DF36" t="s">
        <v>1249</v>
      </c>
      <c r="DG36" s="495">
        <v>446804.7</v>
      </c>
    </row>
    <row r="37" spans="1:111">
      <c r="A37">
        <v>595</v>
      </c>
      <c r="B37" t="s">
        <v>611</v>
      </c>
      <c r="C37" s="239"/>
      <c r="D37" s="239"/>
      <c r="E37" s="239">
        <v>0</v>
      </c>
      <c r="F37" s="239">
        <v>4994.7</v>
      </c>
      <c r="DE37">
        <v>132</v>
      </c>
      <c r="DF37" t="s">
        <v>59</v>
      </c>
      <c r="DG37" s="495">
        <v>15860006</v>
      </c>
    </row>
    <row r="38" spans="1:111">
      <c r="A38">
        <v>78</v>
      </c>
      <c r="B38" t="s">
        <v>1381</v>
      </c>
      <c r="C38" s="239"/>
      <c r="D38" s="239"/>
      <c r="E38" s="239">
        <v>0</v>
      </c>
      <c r="F38" s="239">
        <v>7662.85</v>
      </c>
      <c r="DE38">
        <v>47</v>
      </c>
      <c r="DF38" t="s">
        <v>45</v>
      </c>
      <c r="DG38" s="495">
        <v>90701.04</v>
      </c>
    </row>
    <row r="39" spans="1:111">
      <c r="A39">
        <v>283</v>
      </c>
      <c r="B39" t="s">
        <v>115</v>
      </c>
      <c r="C39" s="239">
        <v>0</v>
      </c>
      <c r="D39" s="239">
        <v>2890.56</v>
      </c>
      <c r="E39" s="239">
        <v>0</v>
      </c>
      <c r="F39" s="239">
        <v>3461636.3200000003</v>
      </c>
      <c r="DE39">
        <v>681</v>
      </c>
      <c r="DF39" t="s">
        <v>180</v>
      </c>
      <c r="DG39" s="495">
        <v>144723</v>
      </c>
    </row>
    <row r="40" spans="1:111">
      <c r="A40">
        <v>222</v>
      </c>
      <c r="B40" t="s">
        <v>93</v>
      </c>
      <c r="C40" s="239">
        <v>0</v>
      </c>
      <c r="D40" s="239">
        <v>1550</v>
      </c>
      <c r="E40" s="239">
        <v>387.61</v>
      </c>
      <c r="F40" s="239">
        <v>34300</v>
      </c>
      <c r="DE40">
        <v>296</v>
      </c>
      <c r="DF40" t="s">
        <v>124</v>
      </c>
      <c r="DG40" s="495">
        <v>39438</v>
      </c>
    </row>
    <row r="41" spans="1:111">
      <c r="A41">
        <v>203</v>
      </c>
      <c r="B41" t="s">
        <v>86</v>
      </c>
      <c r="C41" s="239"/>
      <c r="D41" s="239"/>
      <c r="E41" s="239">
        <v>0</v>
      </c>
      <c r="F41" s="239">
        <v>90</v>
      </c>
      <c r="DE41">
        <v>310</v>
      </c>
      <c r="DF41" t="s">
        <v>131</v>
      </c>
      <c r="DG41" s="495">
        <v>220579.81</v>
      </c>
    </row>
    <row r="42" spans="1:111">
      <c r="A42">
        <v>155</v>
      </c>
      <c r="B42" t="s">
        <v>75</v>
      </c>
      <c r="C42" s="239"/>
      <c r="D42" s="239"/>
      <c r="E42" s="239">
        <v>0</v>
      </c>
      <c r="F42" s="239">
        <v>236478</v>
      </c>
      <c r="DE42">
        <v>66</v>
      </c>
      <c r="DF42" t="s">
        <v>46</v>
      </c>
      <c r="DG42" s="495">
        <v>4352.5</v>
      </c>
    </row>
    <row r="43" spans="1:111">
      <c r="A43">
        <v>290</v>
      </c>
      <c r="B43" t="s">
        <v>118</v>
      </c>
      <c r="C43" s="239"/>
      <c r="D43" s="239"/>
      <c r="E43" s="239">
        <v>0</v>
      </c>
      <c r="F43" s="239">
        <v>8456.44</v>
      </c>
      <c r="DE43">
        <v>315</v>
      </c>
      <c r="DF43" t="s">
        <v>1243</v>
      </c>
      <c r="DG43" s="495">
        <v>473694.05</v>
      </c>
    </row>
    <row r="44" spans="1:111">
      <c r="A44">
        <v>373</v>
      </c>
      <c r="B44" t="s">
        <v>607</v>
      </c>
      <c r="C44" s="239"/>
      <c r="D44" s="239"/>
      <c r="E44" s="239">
        <v>0</v>
      </c>
      <c r="F44" s="239">
        <v>12870516.540000001</v>
      </c>
      <c r="DE44">
        <v>387</v>
      </c>
      <c r="DF44" t="s">
        <v>1268</v>
      </c>
      <c r="DG44" s="495">
        <v>10838</v>
      </c>
    </row>
    <row r="45" spans="1:111">
      <c r="A45">
        <v>342</v>
      </c>
      <c r="B45" t="s">
        <v>137</v>
      </c>
      <c r="C45" s="239"/>
      <c r="D45" s="239"/>
      <c r="E45" s="239">
        <v>0</v>
      </c>
      <c r="F45" s="239">
        <v>5385011.1399999997</v>
      </c>
      <c r="DE45">
        <v>572</v>
      </c>
      <c r="DF45" t="s">
        <v>166</v>
      </c>
      <c r="DG45" s="495">
        <v>8160295.2899999991</v>
      </c>
    </row>
    <row r="46" spans="1:111">
      <c r="A46">
        <v>378</v>
      </c>
      <c r="B46" t="s">
        <v>610</v>
      </c>
      <c r="C46" s="239"/>
      <c r="D46" s="239"/>
      <c r="E46" s="239">
        <v>0</v>
      </c>
      <c r="F46" s="239">
        <v>20668.559999999998</v>
      </c>
      <c r="DE46">
        <v>594</v>
      </c>
      <c r="DF46" t="s">
        <v>88</v>
      </c>
      <c r="DG46" s="495">
        <v>2570.1799999999998</v>
      </c>
    </row>
    <row r="47" spans="1:111">
      <c r="A47">
        <v>374</v>
      </c>
      <c r="B47" t="s">
        <v>608</v>
      </c>
      <c r="C47" s="239">
        <v>0</v>
      </c>
      <c r="D47" s="239">
        <v>1242</v>
      </c>
      <c r="E47" s="239"/>
      <c r="F47" s="239"/>
      <c r="DE47">
        <v>20</v>
      </c>
      <c r="DF47" t="s">
        <v>41</v>
      </c>
      <c r="DG47" s="495">
        <v>6613938.9799999995</v>
      </c>
    </row>
    <row r="48" spans="1:111">
      <c r="A48">
        <v>905</v>
      </c>
      <c r="B48" t="s">
        <v>194</v>
      </c>
      <c r="C48" s="239">
        <v>0</v>
      </c>
      <c r="D48" s="239">
        <v>3349.35</v>
      </c>
      <c r="E48" s="239">
        <v>0</v>
      </c>
      <c r="F48" s="239">
        <v>8193.75</v>
      </c>
      <c r="DE48">
        <v>324</v>
      </c>
      <c r="DF48" t="s">
        <v>135</v>
      </c>
      <c r="DG48" s="495">
        <v>62090</v>
      </c>
    </row>
    <row r="49" spans="1:111">
      <c r="A49">
        <v>580</v>
      </c>
      <c r="B49" t="s">
        <v>169</v>
      </c>
      <c r="C49" s="239">
        <v>0</v>
      </c>
      <c r="D49" s="239">
        <v>979.47</v>
      </c>
      <c r="E49" s="239"/>
      <c r="F49" s="239"/>
      <c r="DE49">
        <v>347</v>
      </c>
      <c r="DF49" t="s">
        <v>142</v>
      </c>
      <c r="DG49" s="495">
        <v>674001</v>
      </c>
    </row>
    <row r="50" spans="1:111">
      <c r="A50">
        <v>66</v>
      </c>
      <c r="B50" t="s">
        <v>46</v>
      </c>
      <c r="C50" s="239"/>
      <c r="D50" s="239"/>
      <c r="E50" s="239">
        <v>0</v>
      </c>
      <c r="F50" s="239">
        <v>16592069.599999998</v>
      </c>
      <c r="DE50">
        <v>661</v>
      </c>
      <c r="DF50" t="s">
        <v>177</v>
      </c>
      <c r="DG50" s="495">
        <v>20999.64</v>
      </c>
    </row>
    <row r="51" spans="1:111">
      <c r="A51">
        <v>206</v>
      </c>
      <c r="B51" t="s">
        <v>87</v>
      </c>
      <c r="C51" s="239"/>
      <c r="D51" s="239"/>
      <c r="E51" s="239">
        <v>0</v>
      </c>
      <c r="F51" s="239">
        <v>120.4</v>
      </c>
      <c r="DE51">
        <v>16</v>
      </c>
      <c r="DF51" t="s">
        <v>40</v>
      </c>
      <c r="DG51" s="495">
        <v>110901</v>
      </c>
    </row>
    <row r="52" spans="1:111">
      <c r="A52">
        <v>53</v>
      </c>
      <c r="B52" t="s">
        <v>1385</v>
      </c>
      <c r="C52" s="239"/>
      <c r="D52" s="239"/>
      <c r="E52" s="239">
        <v>0</v>
      </c>
      <c r="F52" s="239">
        <v>37903.050000000003</v>
      </c>
    </row>
    <row r="53" spans="1:111">
      <c r="A53">
        <v>514</v>
      </c>
      <c r="B53" t="s">
        <v>161</v>
      </c>
      <c r="C53" s="239"/>
      <c r="D53" s="239"/>
      <c r="E53" s="239">
        <v>0</v>
      </c>
      <c r="F53" s="239">
        <v>1114696.69</v>
      </c>
    </row>
    <row r="54" spans="1:111">
      <c r="A54">
        <v>862</v>
      </c>
      <c r="B54" t="s">
        <v>187</v>
      </c>
      <c r="C54" s="239">
        <v>349313.09</v>
      </c>
      <c r="D54" s="239">
        <v>0</v>
      </c>
      <c r="E54" s="239">
        <v>403334.37</v>
      </c>
      <c r="F54" s="239">
        <v>2577432.4499999997</v>
      </c>
    </row>
    <row r="55" spans="1:111">
      <c r="A55">
        <v>70</v>
      </c>
      <c r="B55" t="s">
        <v>47</v>
      </c>
      <c r="C55" s="239"/>
      <c r="D55" s="239"/>
      <c r="E55" s="239">
        <v>0</v>
      </c>
      <c r="F55" s="239">
        <v>10739.55</v>
      </c>
    </row>
    <row r="56" spans="1:111">
      <c r="A56">
        <v>417</v>
      </c>
      <c r="B56" t="s">
        <v>147</v>
      </c>
      <c r="C56" s="239">
        <v>0</v>
      </c>
      <c r="D56" s="239">
        <v>61876.08</v>
      </c>
      <c r="E56" s="239">
        <v>0</v>
      </c>
      <c r="F56" s="239">
        <v>19064.46</v>
      </c>
    </row>
    <row r="57" spans="1:111">
      <c r="A57">
        <v>951</v>
      </c>
      <c r="B57" t="s">
        <v>199</v>
      </c>
      <c r="C57" s="239">
        <v>0</v>
      </c>
      <c r="D57" s="239">
        <v>25585.059999999998</v>
      </c>
      <c r="E57" s="239">
        <v>0</v>
      </c>
      <c r="F57" s="239">
        <v>656.62</v>
      </c>
    </row>
    <row r="58" spans="1:111">
      <c r="A58">
        <v>526</v>
      </c>
      <c r="B58" t="s">
        <v>1267</v>
      </c>
      <c r="C58" s="239"/>
      <c r="D58" s="239"/>
      <c r="E58" s="239">
        <v>0</v>
      </c>
      <c r="F58" s="239">
        <v>1310</v>
      </c>
    </row>
    <row r="59" spans="1:111">
      <c r="A59">
        <v>681</v>
      </c>
      <c r="B59" t="s">
        <v>180</v>
      </c>
      <c r="C59" s="239"/>
      <c r="D59" s="239"/>
      <c r="E59" s="239">
        <v>0</v>
      </c>
      <c r="F59" s="239">
        <v>23340.51</v>
      </c>
    </row>
    <row r="60" spans="1:111">
      <c r="A60">
        <v>269</v>
      </c>
      <c r="B60" t="s">
        <v>109</v>
      </c>
      <c r="C60" s="239">
        <v>0</v>
      </c>
      <c r="D60" s="239">
        <v>73866.679999999993</v>
      </c>
      <c r="E60" s="239">
        <v>0</v>
      </c>
      <c r="F60" s="239">
        <v>191413.65</v>
      </c>
    </row>
    <row r="61" spans="1:111">
      <c r="A61">
        <v>389</v>
      </c>
      <c r="B61" t="s">
        <v>1428</v>
      </c>
      <c r="C61" s="239">
        <v>0</v>
      </c>
      <c r="D61" s="239">
        <v>39388.959999999999</v>
      </c>
      <c r="E61" s="239">
        <v>700</v>
      </c>
      <c r="F61" s="239">
        <v>241289.95</v>
      </c>
    </row>
    <row r="62" spans="1:111">
      <c r="A62" t="s">
        <v>542</v>
      </c>
      <c r="B62" t="s">
        <v>691</v>
      </c>
      <c r="C62" s="239">
        <v>955293927.70999992</v>
      </c>
      <c r="D62" s="239">
        <v>33860442.210000001</v>
      </c>
      <c r="E62" s="239">
        <v>91692936.459999993</v>
      </c>
      <c r="F62" s="239">
        <v>125934985.15000001</v>
      </c>
    </row>
    <row r="63" spans="1:111">
      <c r="A63">
        <v>253</v>
      </c>
      <c r="B63" t="s">
        <v>104</v>
      </c>
      <c r="C63" s="239"/>
      <c r="D63" s="239"/>
      <c r="E63" s="239">
        <v>0</v>
      </c>
      <c r="F63" s="239">
        <v>5086423.83</v>
      </c>
    </row>
    <row r="64" spans="1:111">
      <c r="A64">
        <v>376</v>
      </c>
      <c r="B64" t="s">
        <v>609</v>
      </c>
      <c r="C64" s="239"/>
      <c r="D64" s="239"/>
      <c r="E64" s="239">
        <v>0</v>
      </c>
      <c r="F64" s="239">
        <v>11169</v>
      </c>
    </row>
    <row r="65" spans="1:6">
      <c r="A65">
        <v>423</v>
      </c>
      <c r="B65" t="s">
        <v>150</v>
      </c>
      <c r="C65" s="239"/>
      <c r="D65" s="239"/>
      <c r="E65" s="239">
        <v>0</v>
      </c>
      <c r="F65" s="239">
        <v>0.99</v>
      </c>
    </row>
    <row r="66" spans="1:6">
      <c r="A66">
        <v>591</v>
      </c>
      <c r="B66" t="s">
        <v>674</v>
      </c>
      <c r="C66" s="239"/>
      <c r="D66" s="239"/>
      <c r="E66" s="239">
        <v>0</v>
      </c>
      <c r="F66" s="239">
        <v>6674.66</v>
      </c>
    </row>
    <row r="67" spans="1:6">
      <c r="A67">
        <v>266</v>
      </c>
      <c r="B67" t="s">
        <v>1269</v>
      </c>
      <c r="C67" s="239">
        <v>0</v>
      </c>
      <c r="D67" s="239">
        <v>424487.5</v>
      </c>
      <c r="E67" s="239">
        <v>0</v>
      </c>
      <c r="F67" s="239">
        <v>520863.39</v>
      </c>
    </row>
    <row r="68" spans="1:6">
      <c r="A68">
        <v>1201</v>
      </c>
      <c r="B68" t="s">
        <v>228</v>
      </c>
      <c r="C68" s="239">
        <v>0</v>
      </c>
      <c r="D68" s="239">
        <v>1975.44</v>
      </c>
      <c r="E68" s="239">
        <v>0</v>
      </c>
      <c r="F68" s="239">
        <v>3503.66</v>
      </c>
    </row>
    <row r="69" spans="1:6">
      <c r="A69">
        <v>224</v>
      </c>
      <c r="B69" t="s">
        <v>95</v>
      </c>
      <c r="C69" s="239">
        <v>0</v>
      </c>
      <c r="D69" s="239">
        <v>371</v>
      </c>
      <c r="E69" s="239">
        <v>0</v>
      </c>
      <c r="F69" s="239">
        <v>500000</v>
      </c>
    </row>
    <row r="70" spans="1:6">
      <c r="A70">
        <v>548</v>
      </c>
      <c r="B70" t="s">
        <v>1286</v>
      </c>
      <c r="C70" s="239"/>
      <c r="D70" s="239"/>
      <c r="E70" s="239">
        <v>0</v>
      </c>
      <c r="F70" s="239">
        <v>600</v>
      </c>
    </row>
    <row r="71" spans="1:6">
      <c r="A71">
        <v>293</v>
      </c>
      <c r="B71" t="s">
        <v>121</v>
      </c>
      <c r="C71" s="239"/>
      <c r="D71" s="239"/>
      <c r="E71" s="239">
        <v>0</v>
      </c>
      <c r="F71" s="239">
        <v>10245658.550000001</v>
      </c>
    </row>
    <row r="72" spans="1:6">
      <c r="A72">
        <v>249</v>
      </c>
      <c r="B72" t="s">
        <v>102</v>
      </c>
      <c r="C72" s="239">
        <v>645.96</v>
      </c>
      <c r="D72" s="239">
        <v>14181.27</v>
      </c>
      <c r="E72" s="239">
        <v>0</v>
      </c>
      <c r="F72" s="239">
        <v>84</v>
      </c>
    </row>
    <row r="73" spans="1:6">
      <c r="A73">
        <v>382</v>
      </c>
      <c r="B73" t="s">
        <v>1245</v>
      </c>
      <c r="C73" s="239"/>
      <c r="D73" s="239"/>
      <c r="E73" s="239">
        <v>0</v>
      </c>
      <c r="F73" s="239">
        <v>1401.49</v>
      </c>
    </row>
    <row r="74" spans="1:6">
      <c r="A74">
        <v>213</v>
      </c>
      <c r="B74" t="s">
        <v>91</v>
      </c>
      <c r="C74" s="239"/>
      <c r="D74" s="239"/>
      <c r="E74" s="239">
        <v>0</v>
      </c>
      <c r="F74" s="239">
        <v>11765</v>
      </c>
    </row>
    <row r="75" spans="1:6">
      <c r="A75">
        <v>344</v>
      </c>
      <c r="B75" t="s">
        <v>139</v>
      </c>
      <c r="C75" s="239">
        <v>0</v>
      </c>
      <c r="D75" s="239">
        <v>990.68</v>
      </c>
      <c r="E75" s="239"/>
      <c r="F75" s="239"/>
    </row>
    <row r="76" spans="1:6">
      <c r="A76">
        <v>190</v>
      </c>
      <c r="B76" t="s">
        <v>82</v>
      </c>
      <c r="C76" s="239"/>
      <c r="D76" s="239"/>
      <c r="E76" s="239">
        <v>0</v>
      </c>
      <c r="F76" s="239">
        <v>3524.06</v>
      </c>
    </row>
    <row r="77" spans="1:6">
      <c r="A77">
        <v>309</v>
      </c>
      <c r="B77" t="s">
        <v>1242</v>
      </c>
      <c r="C77" s="239"/>
      <c r="D77" s="239"/>
      <c r="E77" s="239">
        <v>0</v>
      </c>
      <c r="F77" s="239">
        <v>524</v>
      </c>
    </row>
    <row r="78" spans="1:6">
      <c r="A78">
        <v>682</v>
      </c>
      <c r="B78" t="s">
        <v>1250</v>
      </c>
      <c r="C78" s="239"/>
      <c r="D78" s="239"/>
      <c r="E78" s="239">
        <v>0</v>
      </c>
      <c r="F78" s="239">
        <v>1079.8399999999999</v>
      </c>
    </row>
    <row r="79" spans="1:6">
      <c r="A79">
        <v>251</v>
      </c>
      <c r="B79" t="s">
        <v>103</v>
      </c>
      <c r="C79" s="239">
        <v>0</v>
      </c>
      <c r="D79" s="239">
        <v>2482</v>
      </c>
      <c r="E79" s="239">
        <v>0</v>
      </c>
      <c r="F79" s="239">
        <v>270</v>
      </c>
    </row>
    <row r="80" spans="1:6">
      <c r="A80">
        <v>310</v>
      </c>
      <c r="B80" t="s">
        <v>131</v>
      </c>
      <c r="C80" s="239"/>
      <c r="D80" s="239"/>
      <c r="E80" s="239">
        <v>12894.03</v>
      </c>
      <c r="F80" s="239">
        <v>0</v>
      </c>
    </row>
    <row r="81" spans="1:6">
      <c r="A81">
        <v>601</v>
      </c>
      <c r="B81" t="s">
        <v>1561</v>
      </c>
      <c r="C81" s="239">
        <v>0</v>
      </c>
      <c r="D81" s="239">
        <v>650</v>
      </c>
      <c r="E81" s="239">
        <v>0</v>
      </c>
      <c r="F81" s="239">
        <v>250000</v>
      </c>
    </row>
    <row r="82" spans="1:6">
      <c r="A82">
        <v>156</v>
      </c>
      <c r="B82" t="s">
        <v>76</v>
      </c>
      <c r="C82" s="239"/>
      <c r="D82" s="239"/>
      <c r="E82" s="239">
        <v>0</v>
      </c>
      <c r="F82" s="239">
        <v>18.5</v>
      </c>
    </row>
    <row r="83" spans="1:6">
      <c r="A83">
        <v>153</v>
      </c>
      <c r="B83" t="s">
        <v>73</v>
      </c>
      <c r="C83" s="239"/>
      <c r="D83" s="239"/>
      <c r="E83" s="239">
        <v>0</v>
      </c>
      <c r="F83" s="239">
        <v>2058.56</v>
      </c>
    </row>
    <row r="84" spans="1:6">
      <c r="A84">
        <v>680</v>
      </c>
      <c r="B84" t="s">
        <v>179</v>
      </c>
      <c r="C84" s="239">
        <v>0</v>
      </c>
      <c r="D84" s="239">
        <v>2790.19</v>
      </c>
      <c r="E84" s="239">
        <v>0</v>
      </c>
      <c r="F84" s="239">
        <v>1800</v>
      </c>
    </row>
    <row r="85" spans="1:6">
      <c r="A85">
        <v>6</v>
      </c>
      <c r="B85" t="s">
        <v>37</v>
      </c>
      <c r="C85" s="239">
        <v>0</v>
      </c>
      <c r="D85" s="239">
        <v>0.25</v>
      </c>
      <c r="E85" s="239"/>
      <c r="F85" s="239"/>
    </row>
    <row r="86" spans="1:6">
      <c r="A86">
        <v>598</v>
      </c>
      <c r="B86" t="s">
        <v>672</v>
      </c>
      <c r="C86" s="239"/>
      <c r="D86" s="239"/>
      <c r="E86" s="239">
        <v>2213270.59</v>
      </c>
      <c r="F86" s="239">
        <v>2000</v>
      </c>
    </row>
    <row r="87" spans="1:6">
      <c r="A87">
        <v>137</v>
      </c>
      <c r="B87" t="s">
        <v>62</v>
      </c>
      <c r="C87" s="239"/>
      <c r="D87" s="239"/>
      <c r="E87" s="239">
        <v>0</v>
      </c>
      <c r="F87" s="239">
        <v>277</v>
      </c>
    </row>
    <row r="88" spans="1:6">
      <c r="A88">
        <v>30</v>
      </c>
      <c r="B88" t="s">
        <v>642</v>
      </c>
      <c r="C88" s="239"/>
      <c r="D88" s="239"/>
      <c r="E88" s="239">
        <v>0</v>
      </c>
      <c r="F88" s="239">
        <v>12085.03</v>
      </c>
    </row>
    <row r="89" spans="1:6">
      <c r="A89">
        <v>292</v>
      </c>
      <c r="B89" t="s">
        <v>120</v>
      </c>
      <c r="C89" s="239">
        <v>0</v>
      </c>
      <c r="D89" s="239">
        <v>54</v>
      </c>
      <c r="E89" s="239"/>
      <c r="F89" s="239"/>
    </row>
    <row r="90" spans="1:6">
      <c r="A90">
        <v>590</v>
      </c>
      <c r="B90" t="s">
        <v>1287</v>
      </c>
      <c r="C90" s="239">
        <v>3722.9700000000003</v>
      </c>
      <c r="D90" s="239">
        <v>9178.5</v>
      </c>
      <c r="E90" s="239">
        <v>3264.9799999999996</v>
      </c>
      <c r="F90" s="239">
        <v>120</v>
      </c>
    </row>
    <row r="91" spans="1:6">
      <c r="A91">
        <v>422</v>
      </c>
      <c r="B91" t="s">
        <v>149</v>
      </c>
      <c r="C91" s="239">
        <v>0</v>
      </c>
      <c r="D91" s="239">
        <v>60379.8</v>
      </c>
      <c r="E91" s="239"/>
      <c r="F91" s="239"/>
    </row>
    <row r="92" spans="1:6">
      <c r="A92">
        <v>201</v>
      </c>
      <c r="B92" t="s">
        <v>85</v>
      </c>
      <c r="C92" s="239"/>
      <c r="D92" s="239"/>
      <c r="E92" s="239">
        <v>16632.14</v>
      </c>
      <c r="F92" s="239">
        <v>0</v>
      </c>
    </row>
    <row r="93" spans="1:6">
      <c r="A93">
        <v>573</v>
      </c>
      <c r="B93" t="s">
        <v>167</v>
      </c>
      <c r="C93" s="239">
        <v>28053558.990000002</v>
      </c>
      <c r="D93" s="239">
        <v>172346002</v>
      </c>
      <c r="E93" s="239">
        <v>556734.3600000001</v>
      </c>
      <c r="F93" s="239">
        <v>0</v>
      </c>
    </row>
    <row r="94" spans="1:6">
      <c r="A94">
        <v>313</v>
      </c>
      <c r="B94" t="s">
        <v>134</v>
      </c>
      <c r="C94" s="239">
        <v>0</v>
      </c>
      <c r="D94" s="239">
        <v>7585.42</v>
      </c>
      <c r="E94" s="239">
        <v>0</v>
      </c>
      <c r="F94" s="239">
        <v>12180.33</v>
      </c>
    </row>
    <row r="95" spans="1:6">
      <c r="A95">
        <v>683</v>
      </c>
      <c r="B95" t="s">
        <v>1251</v>
      </c>
      <c r="C95" s="239"/>
      <c r="D95" s="239"/>
      <c r="E95" s="239">
        <v>0</v>
      </c>
      <c r="F95" s="239">
        <v>2116.34</v>
      </c>
    </row>
    <row r="96" spans="1:6">
      <c r="A96" t="s">
        <v>667</v>
      </c>
      <c r="B96" t="s">
        <v>1256</v>
      </c>
      <c r="C96" s="239">
        <v>501655116.04999995</v>
      </c>
      <c r="D96" s="239">
        <v>0</v>
      </c>
      <c r="E96" s="239">
        <v>475583722.14000022</v>
      </c>
      <c r="F96" s="239">
        <v>0</v>
      </c>
    </row>
    <row r="97" spans="1:6">
      <c r="A97">
        <v>271</v>
      </c>
      <c r="B97" t="s">
        <v>111</v>
      </c>
      <c r="C97" s="239">
        <v>0</v>
      </c>
      <c r="D97" s="239">
        <v>136191.37000000002</v>
      </c>
      <c r="E97" s="239">
        <v>0</v>
      </c>
      <c r="F97" s="239">
        <v>226155.96</v>
      </c>
    </row>
    <row r="98" spans="1:6">
      <c r="A98">
        <v>272</v>
      </c>
      <c r="B98" t="s">
        <v>112</v>
      </c>
      <c r="C98" s="239">
        <v>0</v>
      </c>
      <c r="D98" s="239">
        <v>7165.8</v>
      </c>
      <c r="E98" s="239">
        <v>0</v>
      </c>
      <c r="F98" s="239">
        <v>9885.24</v>
      </c>
    </row>
    <row r="99" spans="1:6">
      <c r="A99">
        <v>265</v>
      </c>
      <c r="B99" t="s">
        <v>106</v>
      </c>
      <c r="C99" s="239">
        <v>0</v>
      </c>
      <c r="D99" s="239">
        <v>93404.599999999991</v>
      </c>
      <c r="E99" s="239">
        <v>0</v>
      </c>
      <c r="F99" s="239">
        <v>28484.19</v>
      </c>
    </row>
    <row r="100" spans="1:6">
      <c r="A100">
        <v>152</v>
      </c>
      <c r="B100" t="s">
        <v>72</v>
      </c>
      <c r="C100" s="239"/>
      <c r="D100" s="239"/>
      <c r="E100" s="239">
        <v>0</v>
      </c>
      <c r="F100" s="239">
        <v>90</v>
      </c>
    </row>
    <row r="101" spans="1:6">
      <c r="A101">
        <v>520</v>
      </c>
      <c r="B101" t="s">
        <v>1285</v>
      </c>
      <c r="C101" s="239"/>
      <c r="D101" s="239"/>
      <c r="E101" s="239">
        <v>0</v>
      </c>
      <c r="F101" s="239">
        <v>100</v>
      </c>
    </row>
    <row r="102" spans="1:6">
      <c r="A102">
        <v>512</v>
      </c>
      <c r="B102" t="s">
        <v>693</v>
      </c>
      <c r="C102" s="239"/>
      <c r="D102" s="239"/>
      <c r="E102" s="239">
        <v>0</v>
      </c>
      <c r="F102" s="239">
        <v>36151.33</v>
      </c>
    </row>
    <row r="103" spans="1:6">
      <c r="A103">
        <v>294</v>
      </c>
      <c r="B103" t="s">
        <v>122</v>
      </c>
      <c r="C103" s="239"/>
      <c r="D103" s="239"/>
      <c r="E103" s="239">
        <v>0</v>
      </c>
      <c r="F103" s="239">
        <v>31647</v>
      </c>
    </row>
    <row r="104" spans="1:6">
      <c r="A104">
        <v>1263</v>
      </c>
      <c r="B104" t="s">
        <v>290</v>
      </c>
      <c r="C104" s="239"/>
      <c r="D104" s="239"/>
      <c r="E104" s="239">
        <v>0</v>
      </c>
      <c r="F104" s="239">
        <v>931.8</v>
      </c>
    </row>
    <row r="105" spans="1:6">
      <c r="A105">
        <v>314</v>
      </c>
      <c r="B105" t="s">
        <v>1386</v>
      </c>
      <c r="C105" s="239"/>
      <c r="D105" s="239"/>
      <c r="E105" s="239">
        <v>0</v>
      </c>
      <c r="F105" s="239">
        <v>2758.69</v>
      </c>
    </row>
    <row r="106" spans="1:6">
      <c r="A106">
        <v>134</v>
      </c>
      <c r="B106" t="s">
        <v>61</v>
      </c>
      <c r="C106" s="239"/>
      <c r="D106" s="239"/>
      <c r="E106" s="239">
        <v>0</v>
      </c>
      <c r="F106" s="239">
        <v>3594</v>
      </c>
    </row>
    <row r="107" spans="1:6">
      <c r="A107">
        <v>192</v>
      </c>
      <c r="B107" t="s">
        <v>83</v>
      </c>
      <c r="C107" s="239"/>
      <c r="D107" s="239"/>
      <c r="E107" s="239">
        <v>0</v>
      </c>
      <c r="F107" s="239">
        <v>50</v>
      </c>
    </row>
    <row r="108" spans="1:6">
      <c r="A108">
        <v>551</v>
      </c>
      <c r="B108" t="s">
        <v>165</v>
      </c>
      <c r="C108" s="239"/>
      <c r="D108" s="239"/>
      <c r="E108" s="239">
        <v>0</v>
      </c>
      <c r="F108" s="239">
        <v>5000</v>
      </c>
    </row>
    <row r="149" spans="1:115">
      <c r="C149" t="s">
        <v>1311</v>
      </c>
      <c r="D149" t="s">
        <v>1312</v>
      </c>
      <c r="E149" t="s">
        <v>1311</v>
      </c>
      <c r="F149" t="s">
        <v>1312</v>
      </c>
      <c r="G149" t="s">
        <v>1311</v>
      </c>
      <c r="H149" t="s">
        <v>1312</v>
      </c>
      <c r="I149" t="s">
        <v>1311</v>
      </c>
      <c r="J149" t="s">
        <v>1312</v>
      </c>
      <c r="K149" t="s">
        <v>1311</v>
      </c>
      <c r="L149" t="s">
        <v>1312</v>
      </c>
      <c r="M149" t="s">
        <v>1311</v>
      </c>
      <c r="N149" t="s">
        <v>1312</v>
      </c>
      <c r="O149" t="s">
        <v>1311</v>
      </c>
      <c r="P149" t="s">
        <v>1312</v>
      </c>
      <c r="Q149" t="s">
        <v>1311</v>
      </c>
      <c r="R149" t="s">
        <v>1312</v>
      </c>
      <c r="S149" t="s">
        <v>1311</v>
      </c>
      <c r="T149" t="s">
        <v>1312</v>
      </c>
      <c r="U149" t="s">
        <v>1311</v>
      </c>
      <c r="V149" t="s">
        <v>1312</v>
      </c>
      <c r="W149" t="s">
        <v>1311</v>
      </c>
      <c r="X149" t="s">
        <v>1312</v>
      </c>
      <c r="Y149" t="s">
        <v>1311</v>
      </c>
      <c r="Z149" t="s">
        <v>1312</v>
      </c>
      <c r="AD149" t="s">
        <v>1311</v>
      </c>
      <c r="AE149" t="s">
        <v>1312</v>
      </c>
      <c r="AF149" t="s">
        <v>1311</v>
      </c>
      <c r="AG149" t="s">
        <v>1312</v>
      </c>
      <c r="AH149" t="s">
        <v>1311</v>
      </c>
      <c r="AI149" t="s">
        <v>1312</v>
      </c>
      <c r="AJ149" t="s">
        <v>1311</v>
      </c>
      <c r="AK149" t="s">
        <v>1312</v>
      </c>
      <c r="AL149" t="s">
        <v>1311</v>
      </c>
      <c r="AM149" t="s">
        <v>1312</v>
      </c>
      <c r="AN149" t="s">
        <v>1311</v>
      </c>
      <c r="AO149" t="s">
        <v>1312</v>
      </c>
      <c r="AP149" t="s">
        <v>1311</v>
      </c>
      <c r="AQ149" t="s">
        <v>1312</v>
      </c>
      <c r="AR149" t="s">
        <v>1311</v>
      </c>
      <c r="AS149" t="s">
        <v>1312</v>
      </c>
      <c r="AT149" t="s">
        <v>1311</v>
      </c>
      <c r="AU149" t="s">
        <v>1312</v>
      </c>
      <c r="AV149" t="s">
        <v>1311</v>
      </c>
      <c r="AW149" t="s">
        <v>1312</v>
      </c>
      <c r="AX149" t="s">
        <v>1311</v>
      </c>
      <c r="AY149" t="s">
        <v>1312</v>
      </c>
      <c r="AZ149" t="s">
        <v>1311</v>
      </c>
      <c r="BA149" t="s">
        <v>1312</v>
      </c>
      <c r="BE149" t="s">
        <v>1311</v>
      </c>
      <c r="BF149" t="s">
        <v>1312</v>
      </c>
      <c r="BG149" t="s">
        <v>1311</v>
      </c>
      <c r="BH149" t="s">
        <v>1312</v>
      </c>
      <c r="BI149" t="s">
        <v>1311</v>
      </c>
      <c r="BJ149" t="s">
        <v>1312</v>
      </c>
      <c r="BK149" t="s">
        <v>1311</v>
      </c>
      <c r="BL149" t="s">
        <v>1312</v>
      </c>
      <c r="BM149" t="s">
        <v>1311</v>
      </c>
      <c r="BN149" t="s">
        <v>1312</v>
      </c>
      <c r="BO149" t="s">
        <v>1311</v>
      </c>
      <c r="BP149" t="s">
        <v>1312</v>
      </c>
      <c r="BQ149" t="s">
        <v>1311</v>
      </c>
      <c r="BR149" t="s">
        <v>1312</v>
      </c>
      <c r="BS149" t="s">
        <v>1311</v>
      </c>
      <c r="BT149" t="s">
        <v>1312</v>
      </c>
      <c r="BU149" t="s">
        <v>1311</v>
      </c>
      <c r="BV149" t="s">
        <v>1312</v>
      </c>
      <c r="BW149" t="s">
        <v>1311</v>
      </c>
      <c r="BX149" t="s">
        <v>1312</v>
      </c>
      <c r="BY149" t="s">
        <v>1311</v>
      </c>
      <c r="BZ149" t="s">
        <v>1312</v>
      </c>
      <c r="CA149" t="s">
        <v>1311</v>
      </c>
      <c r="CB149" t="s">
        <v>1312</v>
      </c>
      <c r="CF149" t="s">
        <v>1311</v>
      </c>
      <c r="CG149" t="s">
        <v>1312</v>
      </c>
      <c r="CH149" t="s">
        <v>1311</v>
      </c>
      <c r="CI149" t="s">
        <v>1312</v>
      </c>
      <c r="CJ149" t="s">
        <v>1311</v>
      </c>
      <c r="CK149" t="s">
        <v>1312</v>
      </c>
      <c r="CL149" t="s">
        <v>1311</v>
      </c>
      <c r="CM149" t="s">
        <v>1312</v>
      </c>
      <c r="CN149" t="s">
        <v>1311</v>
      </c>
      <c r="CO149" t="s">
        <v>1312</v>
      </c>
      <c r="CP149" t="s">
        <v>1311</v>
      </c>
      <c r="CQ149" t="s">
        <v>1312</v>
      </c>
      <c r="CR149" t="s">
        <v>1311</v>
      </c>
      <c r="CS149" t="s">
        <v>1312</v>
      </c>
      <c r="CT149" t="s">
        <v>1311</v>
      </c>
      <c r="CU149" t="s">
        <v>1312</v>
      </c>
      <c r="CV149" t="s">
        <v>1311</v>
      </c>
      <c r="CW149" t="s">
        <v>1312</v>
      </c>
      <c r="CX149" t="s">
        <v>1311</v>
      </c>
      <c r="CY149" t="s">
        <v>1312</v>
      </c>
      <c r="CZ149" t="s">
        <v>1311</v>
      </c>
      <c r="DA149" t="s">
        <v>1312</v>
      </c>
      <c r="DB149" t="s">
        <v>1311</v>
      </c>
      <c r="DC149" t="s">
        <v>1312</v>
      </c>
      <c r="DG149" t="s">
        <v>1312</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Aún no hay mesDébitos</v>
      </c>
      <c r="H151" t="str">
        <f t="shared" si="0"/>
        <v>Aún no hay mesCréditos</v>
      </c>
      <c r="I151" t="str">
        <f t="shared" si="0"/>
        <v>Aún no hay mesDébitos</v>
      </c>
      <c r="J151" t="str">
        <f t="shared" si="0"/>
        <v>Aún no hay mesCréditos</v>
      </c>
      <c r="K151" t="str">
        <f t="shared" si="0"/>
        <v>Aún no hay mesDébitos</v>
      </c>
      <c r="L151" t="str">
        <f t="shared" si="0"/>
        <v>Aún no hay mesCréditos</v>
      </c>
      <c r="M151" t="str">
        <f t="shared" si="0"/>
        <v>Aún no hay mesDébitos</v>
      </c>
      <c r="N151" t="str">
        <f t="shared" si="0"/>
        <v>Aún no hay mesCréditos</v>
      </c>
      <c r="O151" t="str">
        <f t="shared" si="0"/>
        <v>Aún no hay mesDébitos</v>
      </c>
      <c r="P151" t="str">
        <f t="shared" si="0"/>
        <v>Aún no hay mesCréditos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Aún no hay mesDébitos</v>
      </c>
      <c r="AI151" t="str">
        <f t="shared" si="0"/>
        <v>Aún no hay mesCréditos</v>
      </c>
      <c r="AJ151" t="str">
        <f t="shared" si="0"/>
        <v>Aún no hay mesDébitos</v>
      </c>
      <c r="AK151" t="str">
        <f t="shared" si="0"/>
        <v>Aún no hay mesCréditos</v>
      </c>
      <c r="AL151" t="str">
        <f t="shared" si="0"/>
        <v>Aún no hay mesDébitos</v>
      </c>
      <c r="AM151" t="str">
        <f t="shared" si="0"/>
        <v>Aún no hay mesCréditos</v>
      </c>
      <c r="AN151" t="str">
        <f t="shared" si="0"/>
        <v>Aún no hay mesDébitos</v>
      </c>
      <c r="AO151" t="str">
        <f t="shared" si="0"/>
        <v>Aún no hay mesCréditos</v>
      </c>
      <c r="AP151" t="str">
        <f t="shared" si="0"/>
        <v>Aún no hay mesDébitos</v>
      </c>
      <c r="AQ151" t="str">
        <f t="shared" si="0"/>
        <v>Aún no hay mesCréditos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Aún no hay mesDébitos</v>
      </c>
      <c r="BJ151" t="str">
        <f t="shared" si="0"/>
        <v>Aún no hay mesCréditos</v>
      </c>
      <c r="BK151" t="str">
        <f t="shared" si="0"/>
        <v>Aún no hay mesDébitos</v>
      </c>
      <c r="BL151" t="str">
        <f t="shared" si="0"/>
        <v>Aún no hay mesCréditos</v>
      </c>
      <c r="BM151" t="str">
        <f t="shared" si="0"/>
        <v>Aún no hay mesDébitos</v>
      </c>
      <c r="BN151" t="str">
        <f t="shared" si="0"/>
        <v>Aún no hay mesCréditos</v>
      </c>
      <c r="BO151" t="str">
        <f t="shared" si="0"/>
        <v>Aún no hay mesDébitos</v>
      </c>
      <c r="BP151" t="str">
        <f t="shared" ref="BP151:DF151" si="1">BP2&amp;BP149</f>
        <v>Aún no hay mesCréditos</v>
      </c>
      <c r="BQ151" t="str">
        <f t="shared" si="1"/>
        <v>Aún no hay mesDébitos</v>
      </c>
      <c r="BR151" t="str">
        <f t="shared" si="1"/>
        <v>Aún no hay mesCréditos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Aún no hay mesDébitos</v>
      </c>
      <c r="CK151" t="str">
        <f t="shared" si="1"/>
        <v>Aún no hay mesCréditos</v>
      </c>
      <c r="CL151" t="str">
        <f t="shared" si="1"/>
        <v>Aún no hay mesDébitos</v>
      </c>
      <c r="CM151" t="str">
        <f t="shared" si="1"/>
        <v>Aún no hay mesCréditos</v>
      </c>
      <c r="CN151" t="str">
        <f t="shared" si="1"/>
        <v>Aún no hay mesDébitos</v>
      </c>
      <c r="CO151" t="str">
        <f t="shared" si="1"/>
        <v>Aún no hay mesCréditos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FebreroCréditos</v>
      </c>
      <c r="DH151" t="str">
        <f ca="1">DG2</f>
        <v>Febrero</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feb</v>
      </c>
    </row>
    <row r="153" spans="1:115">
      <c r="A153">
        <f t="shared" ref="A153:AF153" si="6">A4</f>
        <v>0</v>
      </c>
      <c r="B153">
        <f t="shared" si="6"/>
        <v>0</v>
      </c>
      <c r="C153" t="str">
        <f t="shared" si="6"/>
        <v>ene</v>
      </c>
      <c r="D153">
        <f t="shared" si="6"/>
        <v>0</v>
      </c>
      <c r="E153" t="str">
        <f t="shared" si="6"/>
        <v>feb</v>
      </c>
      <c r="F153">
        <f t="shared" si="6"/>
        <v>0</v>
      </c>
      <c r="G153">
        <f t="shared" si="6"/>
        <v>0</v>
      </c>
      <c r="H153">
        <f t="shared" si="6"/>
        <v>0</v>
      </c>
      <c r="I153">
        <f t="shared" si="6"/>
        <v>0</v>
      </c>
      <c r="J153">
        <f t="shared" si="6"/>
        <v>0</v>
      </c>
      <c r="K153">
        <f t="shared" si="6"/>
        <v>0</v>
      </c>
      <c r="L153">
        <f t="shared" si="6"/>
        <v>0</v>
      </c>
      <c r="M153">
        <f t="shared" si="6"/>
        <v>0</v>
      </c>
      <c r="N153">
        <f t="shared" si="6"/>
        <v>0</v>
      </c>
      <c r="O153">
        <f t="shared" si="6"/>
        <v>0</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f t="shared" si="7"/>
        <v>0</v>
      </c>
      <c r="AI153">
        <f t="shared" si="7"/>
        <v>0</v>
      </c>
      <c r="AJ153">
        <f t="shared" si="7"/>
        <v>0</v>
      </c>
      <c r="AK153">
        <f t="shared" si="7"/>
        <v>0</v>
      </c>
      <c r="AL153">
        <f t="shared" si="7"/>
        <v>0</v>
      </c>
      <c r="AM153">
        <f t="shared" si="7"/>
        <v>0</v>
      </c>
      <c r="AN153">
        <f t="shared" si="7"/>
        <v>0</v>
      </c>
      <c r="AO153">
        <f t="shared" si="7"/>
        <v>0</v>
      </c>
      <c r="AP153">
        <f t="shared" si="7"/>
        <v>0</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f t="shared" si="7"/>
        <v>0</v>
      </c>
      <c r="BJ153">
        <f t="shared" si="7"/>
        <v>0</v>
      </c>
      <c r="BK153">
        <f t="shared" si="7"/>
        <v>0</v>
      </c>
      <c r="BL153">
        <f t="shared" si="7"/>
        <v>0</v>
      </c>
      <c r="BM153">
        <f t="shared" ref="BM153:CR153" si="8">BM4</f>
        <v>0</v>
      </c>
      <c r="BN153">
        <f t="shared" si="8"/>
        <v>0</v>
      </c>
      <c r="BO153">
        <f t="shared" si="8"/>
        <v>0</v>
      </c>
      <c r="BP153">
        <f t="shared" si="8"/>
        <v>0</v>
      </c>
      <c r="BQ153">
        <f t="shared" si="8"/>
        <v>0</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f t="shared" si="8"/>
        <v>0</v>
      </c>
      <c r="CK153">
        <f t="shared" si="8"/>
        <v>0</v>
      </c>
      <c r="CL153">
        <f t="shared" si="8"/>
        <v>0</v>
      </c>
      <c r="CM153">
        <f t="shared" si="8"/>
        <v>0</v>
      </c>
      <c r="CN153">
        <f t="shared" si="8"/>
        <v>0</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10529944.290000001</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Aún no hay mesDébitos</v>
      </c>
      <c r="H154" t="str">
        <f t="shared" si="10"/>
        <v>Aún no hay mesCréditos</v>
      </c>
      <c r="I154" t="str">
        <f t="shared" si="10"/>
        <v>Aún no hay mesDébitos</v>
      </c>
      <c r="J154" t="str">
        <f t="shared" si="10"/>
        <v>Aún no hay mesCréditos</v>
      </c>
      <c r="K154" t="str">
        <f t="shared" si="10"/>
        <v>Aún no hay mesDébitos</v>
      </c>
      <c r="L154" t="str">
        <f t="shared" si="10"/>
        <v>Aún no hay mesCréditos</v>
      </c>
      <c r="M154" t="str">
        <f t="shared" si="10"/>
        <v>Aún no hay mesDébitos</v>
      </c>
      <c r="N154" t="str">
        <f t="shared" si="10"/>
        <v>Aún no hay mesCréditos</v>
      </c>
      <c r="O154" t="str">
        <f t="shared" si="10"/>
        <v>Aún no hay mesDébitos</v>
      </c>
      <c r="P154" t="str">
        <f t="shared" si="10"/>
        <v>Aún no hay mesCréditos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Aún no hay mesDébitos</v>
      </c>
      <c r="AI154" t="str">
        <f t="shared" si="10"/>
        <v>Aún no hay mesCréditos</v>
      </c>
      <c r="AJ154" t="str">
        <f t="shared" si="10"/>
        <v>Aún no hay mesDébitos</v>
      </c>
      <c r="AK154" t="str">
        <f t="shared" si="10"/>
        <v>Aún no hay mesCréditos</v>
      </c>
      <c r="AL154" t="str">
        <f t="shared" si="10"/>
        <v>Aún no hay mesDébitos</v>
      </c>
      <c r="AM154" t="str">
        <f t="shared" si="10"/>
        <v>Aún no hay mesCréditos</v>
      </c>
      <c r="AN154" t="str">
        <f t="shared" si="10"/>
        <v>Aún no hay mesDébitos</v>
      </c>
      <c r="AO154" t="str">
        <f t="shared" si="10"/>
        <v>Aún no hay mesCréditos</v>
      </c>
      <c r="AP154" t="str">
        <f t="shared" si="10"/>
        <v>Aún no hay mesDébitos</v>
      </c>
      <c r="AQ154" t="str">
        <f t="shared" si="10"/>
        <v>Aún no hay mesCréditos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Aún no hay mesDébitos</v>
      </c>
      <c r="BJ154" t="str">
        <f t="shared" si="10"/>
        <v>Aún no hay mesCréditos</v>
      </c>
      <c r="BK154" t="str">
        <f t="shared" si="10"/>
        <v>Aún no hay mesDébitos</v>
      </c>
      <c r="BL154" t="str">
        <f t="shared" si="10"/>
        <v>Aún no hay mesCréditos</v>
      </c>
      <c r="BM154" t="str">
        <f t="shared" si="10"/>
        <v>Aún no hay mesDébitos</v>
      </c>
      <c r="BN154" t="str">
        <f t="shared" si="10"/>
        <v>Aún no hay mesCréditos</v>
      </c>
      <c r="BO154" t="str">
        <f t="shared" si="10"/>
        <v>Aún no hay mesDébitos</v>
      </c>
      <c r="BP154" t="str">
        <f t="shared" si="10"/>
        <v>Aún no hay mesCréditos</v>
      </c>
      <c r="BQ154" t="str">
        <f t="shared" ref="BQ154:DC154" si="11">BQ5&amp;BQ151</f>
        <v>Aún no hay mesDébitos</v>
      </c>
      <c r="BR154" t="str">
        <f t="shared" si="11"/>
        <v>Aún no hay mesCréditos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Aún no hay mesDébitos</v>
      </c>
      <c r="CK154" t="str">
        <f t="shared" si="11"/>
        <v>Aún no hay mesCréditos</v>
      </c>
      <c r="CL154" t="str">
        <f t="shared" si="11"/>
        <v>Aún no hay mesDébitos</v>
      </c>
      <c r="CM154" t="str">
        <f t="shared" si="11"/>
        <v>Aún no hay mesCréditos</v>
      </c>
      <c r="CN154" t="str">
        <f t="shared" si="11"/>
        <v>Aún no hay mesDébitos</v>
      </c>
      <c r="CO154" t="str">
        <f t="shared" si="11"/>
        <v>Aún no hay mesCréditos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255618.13</v>
      </c>
      <c r="DH154">
        <f>DH5</f>
        <v>0</v>
      </c>
    </row>
    <row r="155" spans="1:115">
      <c r="A155">
        <f t="shared" ref="A155:AF155" si="12">A6</f>
        <v>10</v>
      </c>
      <c r="B155" t="str">
        <f t="shared" si="12"/>
        <v>Ministerio de Relaciones Exteriores</v>
      </c>
      <c r="C155">
        <f t="shared" si="12"/>
        <v>50</v>
      </c>
      <c r="D155">
        <f t="shared" si="12"/>
        <v>28793.13</v>
      </c>
      <c r="E155">
        <f t="shared" si="12"/>
        <v>4800</v>
      </c>
      <c r="F155">
        <f t="shared" si="12"/>
        <v>1682207.8600000003</v>
      </c>
      <c r="G155">
        <f t="shared" si="12"/>
        <v>0</v>
      </c>
      <c r="H155">
        <f t="shared" si="12"/>
        <v>0</v>
      </c>
      <c r="I155">
        <f t="shared" si="12"/>
        <v>0</v>
      </c>
      <c r="J155">
        <f t="shared" si="12"/>
        <v>0</v>
      </c>
      <c r="K155">
        <f t="shared" si="12"/>
        <v>0</v>
      </c>
      <c r="L155">
        <f t="shared" si="12"/>
        <v>0</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9.0000000000000011E-2</v>
      </c>
      <c r="AE155">
        <f t="shared" si="12"/>
        <v>0.05</v>
      </c>
      <c r="AF155">
        <f t="shared" si="12"/>
        <v>0</v>
      </c>
      <c r="AG155">
        <f t="shared" ref="AG155:BL155" si="13">AG6</f>
        <v>0</v>
      </c>
      <c r="AH155">
        <f t="shared" si="13"/>
        <v>0</v>
      </c>
      <c r="AI155">
        <f t="shared" si="13"/>
        <v>0</v>
      </c>
      <c r="AJ155">
        <f t="shared" si="13"/>
        <v>0</v>
      </c>
      <c r="AK155">
        <f t="shared" si="13"/>
        <v>0</v>
      </c>
      <c r="AL155">
        <f t="shared" si="13"/>
        <v>0</v>
      </c>
      <c r="AM155">
        <f t="shared" si="13"/>
        <v>0</v>
      </c>
      <c r="AN155">
        <f t="shared" si="13"/>
        <v>0</v>
      </c>
      <c r="AO155">
        <f t="shared" si="13"/>
        <v>0</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t="str">
        <f t="shared" si="13"/>
        <v>99 - 01</v>
      </c>
      <c r="BD155" t="str">
        <f t="shared" si="13"/>
        <v>Dirección General de Programación y Operaciones del Tesoro</v>
      </c>
      <c r="BE155">
        <f t="shared" si="13"/>
        <v>363.71</v>
      </c>
      <c r="BF155">
        <f t="shared" si="13"/>
        <v>0</v>
      </c>
      <c r="BG155">
        <f t="shared" si="13"/>
        <v>0</v>
      </c>
      <c r="BH155">
        <f t="shared" si="13"/>
        <v>0</v>
      </c>
      <c r="BI155">
        <f t="shared" si="13"/>
        <v>0</v>
      </c>
      <c r="BJ155">
        <f t="shared" si="13"/>
        <v>0</v>
      </c>
      <c r="BK155">
        <f t="shared" si="13"/>
        <v>0</v>
      </c>
      <c r="BL155">
        <f t="shared" si="13"/>
        <v>0</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213481832.52760002</v>
      </c>
      <c r="CG155">
        <f t="shared" si="14"/>
        <v>0</v>
      </c>
      <c r="CH155">
        <f t="shared" si="14"/>
        <v>882248.20460000006</v>
      </c>
      <c r="CI155">
        <f t="shared" si="14"/>
        <v>0</v>
      </c>
      <c r="CJ155">
        <f t="shared" si="14"/>
        <v>0</v>
      </c>
      <c r="CK155">
        <f t="shared" si="14"/>
        <v>0</v>
      </c>
      <c r="CL155">
        <f t="shared" si="14"/>
        <v>0</v>
      </c>
      <c r="CM155">
        <f t="shared" si="14"/>
        <v>0</v>
      </c>
      <c r="CN155">
        <f t="shared" si="14"/>
        <v>0</v>
      </c>
      <c r="CO155">
        <f t="shared" si="14"/>
        <v>0</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4407382.3900000006</v>
      </c>
      <c r="DH155">
        <f t="shared" si="15"/>
        <v>0</v>
      </c>
      <c r="DK155" t="e">
        <f ca="1">+MATCH(DH151,C151:DC151,0)</f>
        <v>#N/A</v>
      </c>
    </row>
    <row r="156" spans="1:115">
      <c r="A156">
        <f t="shared" ref="A156:AF156" si="16">A7</f>
        <v>15</v>
      </c>
      <c r="B156" t="str">
        <f t="shared" si="16"/>
        <v>Ministerio de Gobierno</v>
      </c>
      <c r="C156">
        <f t="shared" si="16"/>
        <v>0</v>
      </c>
      <c r="D156">
        <f t="shared" si="16"/>
        <v>46192.290000000008</v>
      </c>
      <c r="E156">
        <f t="shared" si="16"/>
        <v>0</v>
      </c>
      <c r="F156">
        <f t="shared" si="16"/>
        <v>357081.91</v>
      </c>
      <c r="G156">
        <f t="shared" si="16"/>
        <v>0</v>
      </c>
      <c r="H156">
        <f t="shared" si="16"/>
        <v>0</v>
      </c>
      <c r="I156">
        <f t="shared" si="16"/>
        <v>0</v>
      </c>
      <c r="J156">
        <f t="shared" si="16"/>
        <v>0</v>
      </c>
      <c r="K156">
        <f t="shared" si="16"/>
        <v>0</v>
      </c>
      <c r="L156">
        <f t="shared" si="16"/>
        <v>0</v>
      </c>
      <c r="M156">
        <f t="shared" si="16"/>
        <v>0</v>
      </c>
      <c r="N156">
        <f t="shared" si="16"/>
        <v>0</v>
      </c>
      <c r="O156">
        <f t="shared" si="16"/>
        <v>0</v>
      </c>
      <c r="P156">
        <f t="shared" si="16"/>
        <v>0</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10</v>
      </c>
      <c r="AC156" t="str">
        <f t="shared" si="16"/>
        <v>Ministerio de Relaciones Exteriores</v>
      </c>
      <c r="AD156">
        <f t="shared" si="16"/>
        <v>0</v>
      </c>
      <c r="AE156">
        <f t="shared" si="16"/>
        <v>15760.99</v>
      </c>
      <c r="AF156">
        <f t="shared" si="16"/>
        <v>50.01</v>
      </c>
      <c r="AG156">
        <f t="shared" ref="AG156:BL156" si="17">AG7</f>
        <v>97041.97</v>
      </c>
      <c r="AH156">
        <f t="shared" si="17"/>
        <v>0</v>
      </c>
      <c r="AI156">
        <f t="shared" si="17"/>
        <v>0</v>
      </c>
      <c r="AJ156">
        <f t="shared" si="17"/>
        <v>0</v>
      </c>
      <c r="AK156">
        <f t="shared" si="17"/>
        <v>0</v>
      </c>
      <c r="AL156">
        <f t="shared" si="17"/>
        <v>0</v>
      </c>
      <c r="AM156">
        <f t="shared" si="17"/>
        <v>0</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86</v>
      </c>
      <c r="BD156" t="str">
        <f t="shared" si="17"/>
        <v>Ministerio de Medio Ambiente y Agua</v>
      </c>
      <c r="BE156">
        <f t="shared" si="17"/>
        <v>140894.04999999999</v>
      </c>
      <c r="BF156">
        <f t="shared" si="17"/>
        <v>0</v>
      </c>
      <c r="BG156">
        <f t="shared" si="17"/>
        <v>0</v>
      </c>
      <c r="BH156">
        <f t="shared" si="17"/>
        <v>142181.35999999999</v>
      </c>
      <c r="BI156">
        <f t="shared" si="17"/>
        <v>0</v>
      </c>
      <c r="BJ156">
        <f t="shared" si="17"/>
        <v>0</v>
      </c>
      <c r="BK156">
        <f t="shared" si="17"/>
        <v>0</v>
      </c>
      <c r="BL156">
        <f t="shared" si="17"/>
        <v>0</v>
      </c>
      <c r="BM156">
        <f t="shared" ref="BM156:CR156" si="18">BM7</f>
        <v>0</v>
      </c>
      <c r="BN156">
        <f t="shared" si="18"/>
        <v>0</v>
      </c>
      <c r="BO156">
        <f t="shared" si="18"/>
        <v>0</v>
      </c>
      <c r="BP156">
        <f t="shared" si="18"/>
        <v>0</v>
      </c>
      <c r="BQ156">
        <f t="shared" si="18"/>
        <v>0</v>
      </c>
      <c r="BR156">
        <f t="shared" si="18"/>
        <v>0</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513</v>
      </c>
      <c r="CE156" t="str">
        <f t="shared" si="18"/>
        <v>Yacimientos Petrolíferos Fiscales Bolivianos</v>
      </c>
      <c r="CF156">
        <f t="shared" si="18"/>
        <v>0</v>
      </c>
      <c r="CG156">
        <f t="shared" si="18"/>
        <v>213481832.52760002</v>
      </c>
      <c r="CH156">
        <f t="shared" si="18"/>
        <v>0</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163</v>
      </c>
      <c r="DF156" t="str">
        <f t="shared" si="19"/>
        <v>Agencia Nacional de Hidrocarburos</v>
      </c>
      <c r="DG156">
        <f t="shared" si="19"/>
        <v>4100374.5599999996</v>
      </c>
      <c r="DH156">
        <f t="shared" si="19"/>
        <v>0</v>
      </c>
    </row>
    <row r="157" spans="1:115">
      <c r="A157">
        <f t="shared" ref="A157:AF157" si="20">A8</f>
        <v>16</v>
      </c>
      <c r="B157" t="str">
        <f t="shared" si="20"/>
        <v>Ministerio de Educación</v>
      </c>
      <c r="C157">
        <f t="shared" si="20"/>
        <v>0</v>
      </c>
      <c r="D157">
        <f t="shared" si="20"/>
        <v>82897.17</v>
      </c>
      <c r="E157">
        <f t="shared" si="20"/>
        <v>50</v>
      </c>
      <c r="F157">
        <f t="shared" si="20"/>
        <v>101315.69</v>
      </c>
      <c r="G157">
        <f t="shared" si="20"/>
        <v>0</v>
      </c>
      <c r="H157">
        <f t="shared" si="20"/>
        <v>0</v>
      </c>
      <c r="I157">
        <f t="shared" si="20"/>
        <v>0</v>
      </c>
      <c r="J157">
        <f t="shared" si="20"/>
        <v>0</v>
      </c>
      <c r="K157">
        <f t="shared" si="20"/>
        <v>0</v>
      </c>
      <c r="L157">
        <f t="shared" si="20"/>
        <v>0</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f t="shared" si="20"/>
        <v>20</v>
      </c>
      <c r="AC157" t="str">
        <f t="shared" si="20"/>
        <v>Ministerio de Defensa</v>
      </c>
      <c r="AD157">
        <f t="shared" si="20"/>
        <v>0</v>
      </c>
      <c r="AE157">
        <f t="shared" si="20"/>
        <v>0</v>
      </c>
      <c r="AF157">
        <f t="shared" si="20"/>
        <v>200.04</v>
      </c>
      <c r="AG157">
        <f t="shared" ref="AG157:BL157" si="21">AG8</f>
        <v>0</v>
      </c>
      <c r="AH157">
        <f t="shared" si="21"/>
        <v>0</v>
      </c>
      <c r="AI157">
        <f t="shared" si="21"/>
        <v>0</v>
      </c>
      <c r="AJ157">
        <f t="shared" si="21"/>
        <v>0</v>
      </c>
      <c r="AK157">
        <f t="shared" si="21"/>
        <v>0</v>
      </c>
      <c r="AL157">
        <f t="shared" si="21"/>
        <v>0</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f t="shared" si="21"/>
        <v>66</v>
      </c>
      <c r="BD157" t="str">
        <f t="shared" si="21"/>
        <v>Ministerio de Planificación del Desarrollo</v>
      </c>
      <c r="BE157">
        <f t="shared" si="21"/>
        <v>0</v>
      </c>
      <c r="BF157">
        <f t="shared" si="21"/>
        <v>0</v>
      </c>
      <c r="BG157">
        <f t="shared" si="21"/>
        <v>0</v>
      </c>
      <c r="BH157">
        <f t="shared" si="21"/>
        <v>1636982</v>
      </c>
      <c r="BI157">
        <f t="shared" si="21"/>
        <v>0</v>
      </c>
      <c r="BJ157">
        <f t="shared" si="21"/>
        <v>0</v>
      </c>
      <c r="BK157">
        <f t="shared" si="21"/>
        <v>0</v>
      </c>
      <c r="BL157">
        <f t="shared" si="21"/>
        <v>0</v>
      </c>
      <c r="BM157">
        <f t="shared" ref="BM157:CR157" si="22">BM8</f>
        <v>0</v>
      </c>
      <c r="BN157">
        <f t="shared" si="22"/>
        <v>0</v>
      </c>
      <c r="BO157">
        <f t="shared" si="22"/>
        <v>0</v>
      </c>
      <c r="BP157">
        <f t="shared" si="22"/>
        <v>0</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10</v>
      </c>
      <c r="CE157" t="str">
        <f t="shared" si="22"/>
        <v>Ministerio de Relaciones Exteriores</v>
      </c>
      <c r="CF157">
        <f t="shared" si="22"/>
        <v>0</v>
      </c>
      <c r="CG157">
        <f t="shared" si="22"/>
        <v>0</v>
      </c>
      <c r="CH157">
        <f t="shared" si="22"/>
        <v>0</v>
      </c>
      <c r="CI157">
        <f t="shared" si="22"/>
        <v>882248.20460000006</v>
      </c>
      <c r="CJ157">
        <f t="shared" si="22"/>
        <v>0</v>
      </c>
      <c r="CK157">
        <f t="shared" si="22"/>
        <v>0</v>
      </c>
      <c r="CL157">
        <f t="shared" si="22"/>
        <v>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222</v>
      </c>
      <c r="DF157" t="str">
        <f t="shared" si="23"/>
        <v>Instituto Nacional de Innovación Agropecuaria y Forestal</v>
      </c>
      <c r="DG157">
        <f t="shared" si="23"/>
        <v>2016502.2500000007</v>
      </c>
      <c r="DH157">
        <f t="shared" si="23"/>
        <v>0</v>
      </c>
    </row>
    <row r="158" spans="1:115">
      <c r="A158">
        <f t="shared" ref="A158:AF158" si="24">A9</f>
        <v>20</v>
      </c>
      <c r="B158" t="str">
        <f t="shared" si="24"/>
        <v>Ministerio de Defensa</v>
      </c>
      <c r="C158">
        <f t="shared" si="24"/>
        <v>0</v>
      </c>
      <c r="D158">
        <f t="shared" si="24"/>
        <v>0</v>
      </c>
      <c r="E158">
        <f t="shared" si="24"/>
        <v>0</v>
      </c>
      <c r="F158">
        <f t="shared" si="24"/>
        <v>207225.75999999998</v>
      </c>
      <c r="G158">
        <f t="shared" si="24"/>
        <v>0</v>
      </c>
      <c r="H158">
        <f t="shared" si="24"/>
        <v>0</v>
      </c>
      <c r="I158">
        <f t="shared" si="24"/>
        <v>0</v>
      </c>
      <c r="J158">
        <f t="shared" si="24"/>
        <v>0</v>
      </c>
      <c r="K158">
        <f t="shared" si="24"/>
        <v>0</v>
      </c>
      <c r="L158">
        <f t="shared" si="24"/>
        <v>0</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t="str">
        <f t="shared" si="24"/>
        <v>99 - 03</v>
      </c>
      <c r="AC158" t="str">
        <f t="shared" si="24"/>
        <v>Dirección General de Crédito Público</v>
      </c>
      <c r="AD158">
        <f t="shared" si="24"/>
        <v>202271777.13999999</v>
      </c>
      <c r="AE158">
        <f t="shared" si="24"/>
        <v>344146.38</v>
      </c>
      <c r="AF158">
        <f t="shared" si="24"/>
        <v>261480082.68000004</v>
      </c>
      <c r="AG158">
        <f t="shared" ref="AG158:BL158" si="25">AG9</f>
        <v>720834.19</v>
      </c>
      <c r="AH158">
        <f t="shared" si="25"/>
        <v>0</v>
      </c>
      <c r="AI158">
        <f t="shared" si="25"/>
        <v>0</v>
      </c>
      <c r="AJ158">
        <f t="shared" si="25"/>
        <v>0</v>
      </c>
      <c r="AK158">
        <f t="shared" si="25"/>
        <v>0</v>
      </c>
      <c r="AL158">
        <f t="shared" si="25"/>
        <v>0</v>
      </c>
      <c r="AM158">
        <f t="shared" si="25"/>
        <v>0</v>
      </c>
      <c r="AN158">
        <f t="shared" si="25"/>
        <v>0</v>
      </c>
      <c r="AO158">
        <f t="shared" si="25"/>
        <v>0</v>
      </c>
      <c r="AP158">
        <f t="shared" si="25"/>
        <v>0</v>
      </c>
      <c r="AQ158">
        <f t="shared" si="25"/>
        <v>0</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t="str">
        <f t="shared" si="25"/>
        <v>99 - 02</v>
      </c>
      <c r="BD158" t="str">
        <f t="shared" si="25"/>
        <v>Dirección General de Programación y Operaciones del Tesoro</v>
      </c>
      <c r="BE158">
        <f t="shared" si="25"/>
        <v>0</v>
      </c>
      <c r="BF158">
        <f t="shared" si="25"/>
        <v>219814829.68000001</v>
      </c>
      <c r="BG158">
        <f t="shared" si="25"/>
        <v>0</v>
      </c>
      <c r="BH158">
        <f t="shared" si="25"/>
        <v>9211779.2800000012</v>
      </c>
      <c r="BI158">
        <f t="shared" si="25"/>
        <v>0</v>
      </c>
      <c r="BJ158">
        <f t="shared" si="25"/>
        <v>0</v>
      </c>
      <c r="BK158">
        <f t="shared" si="25"/>
        <v>0</v>
      </c>
      <c r="BL158">
        <f t="shared" si="25"/>
        <v>0</v>
      </c>
      <c r="BM158">
        <f t="shared" ref="BM158:CR158" si="26">BM9</f>
        <v>0</v>
      </c>
      <c r="BN158">
        <f t="shared" si="26"/>
        <v>0</v>
      </c>
      <c r="BO158">
        <f t="shared" si="26"/>
        <v>0</v>
      </c>
      <c r="BP158">
        <f t="shared" si="26"/>
        <v>0</v>
      </c>
      <c r="BQ158">
        <f t="shared" si="26"/>
        <v>0</v>
      </c>
      <c r="BR158">
        <f t="shared" si="26"/>
        <v>0</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0</v>
      </c>
      <c r="CE158">
        <f t="shared" si="26"/>
        <v>0</v>
      </c>
      <c r="CF158">
        <f t="shared" si="26"/>
        <v>0</v>
      </c>
      <c r="CG158">
        <f t="shared" si="26"/>
        <v>0</v>
      </c>
      <c r="CH158">
        <f t="shared" si="26"/>
        <v>0</v>
      </c>
      <c r="CI158">
        <f t="shared" si="26"/>
        <v>0</v>
      </c>
      <c r="CJ158">
        <f t="shared" si="26"/>
        <v>0</v>
      </c>
      <c r="CK158">
        <f t="shared" si="26"/>
        <v>0</v>
      </c>
      <c r="CL158">
        <f t="shared" si="26"/>
        <v>0</v>
      </c>
      <c r="CM158">
        <f t="shared" si="26"/>
        <v>0</v>
      </c>
      <c r="CN158">
        <f t="shared" si="26"/>
        <v>0</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292</v>
      </c>
      <c r="DF158" t="str">
        <f t="shared" si="27"/>
        <v>Vías Bolivia</v>
      </c>
      <c r="DG158">
        <f t="shared" si="27"/>
        <v>2967</v>
      </c>
      <c r="DH158">
        <f t="shared" si="27"/>
        <v>0</v>
      </c>
    </row>
    <row r="159" spans="1:115">
      <c r="A159">
        <f t="shared" ref="A159:AF159" si="28">A10</f>
        <v>25</v>
      </c>
      <c r="B159" t="str">
        <f t="shared" si="28"/>
        <v>Ministerio de la Presidencia</v>
      </c>
      <c r="C159">
        <f t="shared" si="28"/>
        <v>0</v>
      </c>
      <c r="D159">
        <f t="shared" si="28"/>
        <v>5077</v>
      </c>
      <c r="E159">
        <f t="shared" si="28"/>
        <v>0</v>
      </c>
      <c r="F159">
        <f t="shared" si="28"/>
        <v>23967.129999999997</v>
      </c>
      <c r="G159">
        <f t="shared" si="28"/>
        <v>0</v>
      </c>
      <c r="H159">
        <f t="shared" si="28"/>
        <v>0</v>
      </c>
      <c r="I159">
        <f t="shared" si="28"/>
        <v>0</v>
      </c>
      <c r="J159">
        <f t="shared" si="28"/>
        <v>0</v>
      </c>
      <c r="K159">
        <f t="shared" si="28"/>
        <v>0</v>
      </c>
      <c r="L159">
        <f t="shared" si="28"/>
        <v>0</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86</v>
      </c>
      <c r="AC159" t="str">
        <f t="shared" si="28"/>
        <v>Ministerio de Medio Ambiente y Agua</v>
      </c>
      <c r="AD159">
        <f t="shared" si="28"/>
        <v>50.01</v>
      </c>
      <c r="AE159">
        <f t="shared" si="28"/>
        <v>3264522.87</v>
      </c>
      <c r="AF159">
        <f t="shared" si="28"/>
        <v>50.01</v>
      </c>
      <c r="AG159">
        <f t="shared" ref="AG159:BL159" si="29">AG10</f>
        <v>1280394.24</v>
      </c>
      <c r="AH159">
        <f t="shared" si="29"/>
        <v>0</v>
      </c>
      <c r="AI159">
        <f t="shared" si="29"/>
        <v>0</v>
      </c>
      <c r="AJ159">
        <f t="shared" si="29"/>
        <v>0</v>
      </c>
      <c r="AK159">
        <f t="shared" si="29"/>
        <v>0</v>
      </c>
      <c r="AL159">
        <f t="shared" si="29"/>
        <v>0</v>
      </c>
      <c r="AM159">
        <f t="shared" si="29"/>
        <v>0</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f t="shared" si="29"/>
        <v>513</v>
      </c>
      <c r="BD159" t="str">
        <f t="shared" si="29"/>
        <v>Yacimientos Petrolíferos Fiscales Bolivianos</v>
      </c>
      <c r="BE159">
        <f t="shared" si="29"/>
        <v>216593812.59</v>
      </c>
      <c r="BF159">
        <f t="shared" si="29"/>
        <v>0</v>
      </c>
      <c r="BG159">
        <f t="shared" si="29"/>
        <v>0</v>
      </c>
      <c r="BH159">
        <f t="shared" si="29"/>
        <v>0</v>
      </c>
      <c r="BI159">
        <f t="shared" si="29"/>
        <v>0</v>
      </c>
      <c r="BJ159">
        <f t="shared" si="29"/>
        <v>0</v>
      </c>
      <c r="BK159">
        <f t="shared" si="29"/>
        <v>0</v>
      </c>
      <c r="BL159">
        <f t="shared" si="29"/>
        <v>0</v>
      </c>
      <c r="BM159">
        <f t="shared" ref="BM159:CR159" si="30">BM10</f>
        <v>0</v>
      </c>
      <c r="BN159">
        <f t="shared" si="30"/>
        <v>0</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0</v>
      </c>
      <c r="CE159">
        <f t="shared" si="30"/>
        <v>0</v>
      </c>
      <c r="CF159">
        <f t="shared" si="30"/>
        <v>0</v>
      </c>
      <c r="CG159">
        <f t="shared" si="30"/>
        <v>0</v>
      </c>
      <c r="CH159">
        <f t="shared" si="30"/>
        <v>0</v>
      </c>
      <c r="CI159">
        <f t="shared" si="30"/>
        <v>0</v>
      </c>
      <c r="CJ159">
        <f t="shared" si="30"/>
        <v>0</v>
      </c>
      <c r="CK159">
        <f t="shared" si="30"/>
        <v>0</v>
      </c>
      <c r="CL159">
        <f t="shared" si="30"/>
        <v>0</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591</v>
      </c>
      <c r="DF159" t="str">
        <f t="shared" si="31"/>
        <v>Empresa Estatal de Transporte por Cable "Mi teleférico"</v>
      </c>
      <c r="DG159">
        <f t="shared" si="31"/>
        <v>553741.89999999991</v>
      </c>
      <c r="DH159">
        <f t="shared" si="31"/>
        <v>0</v>
      </c>
    </row>
    <row r="160" spans="1:115">
      <c r="A160">
        <f t="shared" ref="A160:AF160" si="32">A11</f>
        <v>35</v>
      </c>
      <c r="B160" t="str">
        <f t="shared" si="32"/>
        <v>Ministerio de Economía y Finanzas Públicas</v>
      </c>
      <c r="C160">
        <f t="shared" si="32"/>
        <v>0</v>
      </c>
      <c r="D160">
        <f t="shared" si="32"/>
        <v>68768.5</v>
      </c>
      <c r="E160">
        <f t="shared" si="32"/>
        <v>0</v>
      </c>
      <c r="F160">
        <f t="shared" si="32"/>
        <v>2774798.37</v>
      </c>
      <c r="G160">
        <f t="shared" si="32"/>
        <v>0</v>
      </c>
      <c r="H160">
        <f t="shared" si="32"/>
        <v>0</v>
      </c>
      <c r="I160">
        <f t="shared" si="32"/>
        <v>0</v>
      </c>
      <c r="J160">
        <f t="shared" si="32"/>
        <v>0</v>
      </c>
      <c r="K160">
        <f t="shared" si="32"/>
        <v>0</v>
      </c>
      <c r="L160">
        <f t="shared" si="32"/>
        <v>0</v>
      </c>
      <c r="M160">
        <f t="shared" si="32"/>
        <v>0</v>
      </c>
      <c r="N160">
        <f t="shared" si="32"/>
        <v>0</v>
      </c>
      <c r="O160">
        <f t="shared" si="32"/>
        <v>0</v>
      </c>
      <c r="P160">
        <f t="shared" si="32"/>
        <v>0</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585</v>
      </c>
      <c r="AC160" t="str">
        <f t="shared" si="32"/>
        <v>Agencia Boliviana Espacial</v>
      </c>
      <c r="AD160">
        <f t="shared" si="32"/>
        <v>0</v>
      </c>
      <c r="AE160">
        <f t="shared" si="32"/>
        <v>0</v>
      </c>
      <c r="AF160">
        <f t="shared" si="32"/>
        <v>0</v>
      </c>
      <c r="AG160">
        <f t="shared" ref="AG160:BL160" si="33">AG11</f>
        <v>3183523.63</v>
      </c>
      <c r="AH160">
        <f t="shared" si="33"/>
        <v>0</v>
      </c>
      <c r="AI160">
        <f t="shared" si="33"/>
        <v>0</v>
      </c>
      <c r="AJ160">
        <f t="shared" si="33"/>
        <v>0</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81</v>
      </c>
      <c r="BD160" t="str">
        <f t="shared" si="33"/>
        <v>Ministerio de Obras Públicas, Servicios y Vivienda</v>
      </c>
      <c r="BE160">
        <f t="shared" si="33"/>
        <v>1391649.03</v>
      </c>
      <c r="BF160">
        <f t="shared" si="33"/>
        <v>0</v>
      </c>
      <c r="BG160">
        <f t="shared" si="33"/>
        <v>8466291</v>
      </c>
      <c r="BH160">
        <f t="shared" si="33"/>
        <v>0</v>
      </c>
      <c r="BI160">
        <f t="shared" si="33"/>
        <v>0</v>
      </c>
      <c r="BJ160">
        <f t="shared" si="33"/>
        <v>0</v>
      </c>
      <c r="BK160">
        <f t="shared" si="33"/>
        <v>0</v>
      </c>
      <c r="BL160">
        <f t="shared" si="33"/>
        <v>0</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0</v>
      </c>
      <c r="CE160">
        <f t="shared" si="34"/>
        <v>0</v>
      </c>
      <c r="CF160">
        <f t="shared" si="34"/>
        <v>0</v>
      </c>
      <c r="CG160">
        <f t="shared" si="34"/>
        <v>0</v>
      </c>
      <c r="CH160">
        <f t="shared" si="34"/>
        <v>0</v>
      </c>
      <c r="CI160">
        <f t="shared" si="34"/>
        <v>0</v>
      </c>
      <c r="CJ160">
        <f t="shared" si="34"/>
        <v>0</v>
      </c>
      <c r="CK160">
        <f t="shared" si="34"/>
        <v>0</v>
      </c>
      <c r="CL160">
        <f t="shared" si="34"/>
        <v>0</v>
      </c>
      <c r="CM160">
        <f t="shared" si="34"/>
        <v>0</v>
      </c>
      <c r="CN160">
        <f t="shared" si="34"/>
        <v>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670</v>
      </c>
      <c r="DF160" t="str">
        <f t="shared" si="35"/>
        <v>Órgano Electoral Plurinacional</v>
      </c>
      <c r="DG160">
        <f t="shared" si="35"/>
        <v>2763603</v>
      </c>
      <c r="DH160">
        <f t="shared" si="35"/>
        <v>0</v>
      </c>
    </row>
    <row r="161" spans="1:112">
      <c r="A161">
        <f t="shared" ref="A161:AF161" si="36">A12</f>
        <v>41</v>
      </c>
      <c r="B161" t="str">
        <f t="shared" si="36"/>
        <v>Ministerio de Desarrollo Productivo y Economía Plural</v>
      </c>
      <c r="C161">
        <f t="shared" si="36"/>
        <v>0</v>
      </c>
      <c r="D161">
        <f t="shared" si="36"/>
        <v>568222.81999999995</v>
      </c>
      <c r="E161">
        <f t="shared" si="36"/>
        <v>0</v>
      </c>
      <c r="F161">
        <f t="shared" si="36"/>
        <v>495058.13</v>
      </c>
      <c r="G161">
        <f t="shared" si="36"/>
        <v>0</v>
      </c>
      <c r="H161">
        <f t="shared" si="36"/>
        <v>0</v>
      </c>
      <c r="I161">
        <f t="shared" si="36"/>
        <v>0</v>
      </c>
      <c r="J161">
        <f t="shared" si="36"/>
        <v>0</v>
      </c>
      <c r="K161">
        <f t="shared" si="36"/>
        <v>0</v>
      </c>
      <c r="L161">
        <f t="shared" si="36"/>
        <v>0</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16</v>
      </c>
      <c r="AC161" t="str">
        <f t="shared" si="36"/>
        <v>Ministerio de Educación</v>
      </c>
      <c r="AD161">
        <f t="shared" si="36"/>
        <v>0</v>
      </c>
      <c r="AE161">
        <f t="shared" si="36"/>
        <v>0</v>
      </c>
      <c r="AF161">
        <f t="shared" si="36"/>
        <v>0</v>
      </c>
      <c r="AG161">
        <f t="shared" ref="AG161:BL161" si="37">AG12</f>
        <v>29977.24</v>
      </c>
      <c r="AH161">
        <f t="shared" si="37"/>
        <v>0</v>
      </c>
      <c r="AI161">
        <f t="shared" si="37"/>
        <v>0</v>
      </c>
      <c r="AJ161">
        <f t="shared" si="37"/>
        <v>0</v>
      </c>
      <c r="AK161">
        <f t="shared" si="37"/>
        <v>0</v>
      </c>
      <c r="AL161">
        <f t="shared" si="37"/>
        <v>0</v>
      </c>
      <c r="AM161">
        <f t="shared" si="37"/>
        <v>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46</v>
      </c>
      <c r="BD161" t="str">
        <f t="shared" si="37"/>
        <v>Ministerio de Salud y Deportes</v>
      </c>
      <c r="BE161">
        <f t="shared" si="37"/>
        <v>0</v>
      </c>
      <c r="BF161">
        <f t="shared" si="37"/>
        <v>0</v>
      </c>
      <c r="BG161">
        <f t="shared" si="37"/>
        <v>4072.08</v>
      </c>
      <c r="BH161">
        <f t="shared" si="37"/>
        <v>0</v>
      </c>
      <c r="BI161">
        <f t="shared" si="37"/>
        <v>0</v>
      </c>
      <c r="BJ161">
        <f t="shared" si="37"/>
        <v>0</v>
      </c>
      <c r="BK161">
        <f t="shared" si="37"/>
        <v>0</v>
      </c>
      <c r="BL161">
        <f t="shared" si="37"/>
        <v>0</v>
      </c>
      <c r="BM161">
        <f t="shared" ref="BM161:CR161" si="38">BM12</f>
        <v>0</v>
      </c>
      <c r="BN161">
        <f t="shared" si="38"/>
        <v>0</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0</v>
      </c>
      <c r="CE161">
        <f t="shared" si="38"/>
        <v>0</v>
      </c>
      <c r="CF161">
        <f t="shared" si="38"/>
        <v>0</v>
      </c>
      <c r="CG161">
        <f t="shared" si="38"/>
        <v>0</v>
      </c>
      <c r="CH161">
        <f t="shared" si="38"/>
        <v>0</v>
      </c>
      <c r="CI161">
        <f t="shared" si="38"/>
        <v>0</v>
      </c>
      <c r="CJ161">
        <f t="shared" si="38"/>
        <v>0</v>
      </c>
      <c r="CK161">
        <f t="shared" si="38"/>
        <v>0</v>
      </c>
      <c r="CL161">
        <f t="shared" si="38"/>
        <v>0</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25</v>
      </c>
      <c r="DF161" t="str">
        <f t="shared" si="39"/>
        <v>Ministerio de la Presidencia</v>
      </c>
      <c r="DG161">
        <f t="shared" si="39"/>
        <v>1203912.08</v>
      </c>
      <c r="DH161">
        <f t="shared" si="39"/>
        <v>0</v>
      </c>
    </row>
    <row r="162" spans="1:112">
      <c r="A162">
        <f t="shared" ref="A162:AF162" si="40">A13</f>
        <v>46</v>
      </c>
      <c r="B162" t="str">
        <f t="shared" si="40"/>
        <v>Ministerio de Salud y Deportes</v>
      </c>
      <c r="C162">
        <f t="shared" si="40"/>
        <v>292.97000000000003</v>
      </c>
      <c r="D162">
        <f t="shared" si="40"/>
        <v>168372.29000000004</v>
      </c>
      <c r="E162">
        <f t="shared" si="40"/>
        <v>0</v>
      </c>
      <c r="F162">
        <f t="shared" si="40"/>
        <v>3648963.52</v>
      </c>
      <c r="G162">
        <f t="shared" si="40"/>
        <v>0</v>
      </c>
      <c r="H162">
        <f t="shared" si="40"/>
        <v>0</v>
      </c>
      <c r="I162">
        <f t="shared" si="40"/>
        <v>0</v>
      </c>
      <c r="J162">
        <f t="shared" si="40"/>
        <v>0</v>
      </c>
      <c r="K162">
        <f t="shared" si="40"/>
        <v>0</v>
      </c>
      <c r="L162">
        <f t="shared" si="40"/>
        <v>0</v>
      </c>
      <c r="M162">
        <f t="shared" si="40"/>
        <v>0</v>
      </c>
      <c r="N162">
        <f t="shared" si="40"/>
        <v>0</v>
      </c>
      <c r="O162">
        <f t="shared" si="40"/>
        <v>0</v>
      </c>
      <c r="P162">
        <f t="shared" si="40"/>
        <v>0</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249</v>
      </c>
      <c r="AC162" t="str">
        <f t="shared" si="40"/>
        <v>Central de Abastecimiento y Suministros de Salud</v>
      </c>
      <c r="AD162">
        <f t="shared" si="40"/>
        <v>0</v>
      </c>
      <c r="AE162">
        <f t="shared" si="40"/>
        <v>0</v>
      </c>
      <c r="AF162">
        <f t="shared" si="40"/>
        <v>0</v>
      </c>
      <c r="AG162">
        <f t="shared" ref="AG162:BL162" si="41">AG13</f>
        <v>742176.54</v>
      </c>
      <c r="AH162">
        <f t="shared" si="41"/>
        <v>0</v>
      </c>
      <c r="AI162">
        <f t="shared" si="41"/>
        <v>0</v>
      </c>
      <c r="AJ162">
        <f t="shared" si="41"/>
        <v>0</v>
      </c>
      <c r="AK162">
        <f t="shared" si="41"/>
        <v>0</v>
      </c>
      <c r="AL162">
        <f t="shared" si="41"/>
        <v>0</v>
      </c>
      <c r="AM162">
        <f t="shared" si="41"/>
        <v>0</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47</v>
      </c>
      <c r="BD162" t="str">
        <f t="shared" si="41"/>
        <v>Ministerio de Desarrollo Rural y Tierras</v>
      </c>
      <c r="BE162">
        <f t="shared" si="41"/>
        <v>257098.26</v>
      </c>
      <c r="BF162">
        <f t="shared" si="41"/>
        <v>0</v>
      </c>
      <c r="BG162">
        <f t="shared" si="41"/>
        <v>0</v>
      </c>
      <c r="BH162">
        <f t="shared" si="41"/>
        <v>0</v>
      </c>
      <c r="BI162">
        <f t="shared" si="41"/>
        <v>0</v>
      </c>
      <c r="BJ162">
        <f t="shared" si="41"/>
        <v>0</v>
      </c>
      <c r="BK162">
        <f t="shared" si="41"/>
        <v>0</v>
      </c>
      <c r="BL162">
        <f t="shared" si="41"/>
        <v>0</v>
      </c>
      <c r="BM162">
        <f t="shared" ref="BM162:CR162" si="42">BM13</f>
        <v>0</v>
      </c>
      <c r="BN162">
        <f t="shared" si="42"/>
        <v>0</v>
      </c>
      <c r="BO162">
        <f t="shared" si="42"/>
        <v>0</v>
      </c>
      <c r="BP162">
        <f t="shared" si="42"/>
        <v>0</v>
      </c>
      <c r="BQ162">
        <f t="shared" si="42"/>
        <v>0</v>
      </c>
      <c r="BR162">
        <f t="shared" si="42"/>
        <v>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0</v>
      </c>
      <c r="CE162">
        <f t="shared" si="42"/>
        <v>0</v>
      </c>
      <c r="CF162">
        <f t="shared" si="42"/>
        <v>0</v>
      </c>
      <c r="CG162">
        <f t="shared" si="42"/>
        <v>0</v>
      </c>
      <c r="CH162">
        <f t="shared" si="42"/>
        <v>0</v>
      </c>
      <c r="CI162">
        <f t="shared" si="42"/>
        <v>0</v>
      </c>
      <c r="CJ162">
        <f t="shared" si="42"/>
        <v>0</v>
      </c>
      <c r="CK162">
        <f t="shared" si="42"/>
        <v>0</v>
      </c>
      <c r="CL162">
        <f t="shared" si="42"/>
        <v>0</v>
      </c>
      <c r="CM162">
        <f t="shared" si="42"/>
        <v>0</v>
      </c>
      <c r="CN162">
        <f t="shared" si="42"/>
        <v>0</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291</v>
      </c>
      <c r="DF162" t="str">
        <f t="shared" si="43"/>
        <v>Administradora Boliviana de Carreteras</v>
      </c>
      <c r="DG162">
        <f t="shared" si="43"/>
        <v>76798659.11999999</v>
      </c>
      <c r="DH162">
        <f t="shared" si="43"/>
        <v>0</v>
      </c>
    </row>
    <row r="163" spans="1:112">
      <c r="A163">
        <f t="shared" ref="A163:AF163" si="44">A14</f>
        <v>47</v>
      </c>
      <c r="B163" t="str">
        <f t="shared" si="44"/>
        <v>Ministerio de Desarrollo Rural y Tierras</v>
      </c>
      <c r="C163">
        <f t="shared" si="44"/>
        <v>0</v>
      </c>
      <c r="D163">
        <f t="shared" si="44"/>
        <v>590</v>
      </c>
      <c r="E163">
        <f t="shared" si="44"/>
        <v>0</v>
      </c>
      <c r="F163">
        <f t="shared" si="44"/>
        <v>19075.38</v>
      </c>
      <c r="G163">
        <f t="shared" si="44"/>
        <v>0</v>
      </c>
      <c r="H163">
        <f t="shared" si="44"/>
        <v>0</v>
      </c>
      <c r="I163">
        <f t="shared" si="44"/>
        <v>0</v>
      </c>
      <c r="J163">
        <f t="shared" si="44"/>
        <v>0</v>
      </c>
      <c r="K163">
        <f t="shared" si="44"/>
        <v>0</v>
      </c>
      <c r="L163">
        <f t="shared" si="44"/>
        <v>0</v>
      </c>
      <c r="M163">
        <f t="shared" si="44"/>
        <v>0</v>
      </c>
      <c r="N163">
        <f t="shared" si="44"/>
        <v>0</v>
      </c>
      <c r="O163">
        <f t="shared" si="44"/>
        <v>0</v>
      </c>
      <c r="P163">
        <f t="shared" si="44"/>
        <v>0</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206</v>
      </c>
      <c r="AC163" t="str">
        <f t="shared" si="44"/>
        <v>Instituto Nacional de Estadística</v>
      </c>
      <c r="AD163">
        <f t="shared" si="44"/>
        <v>0</v>
      </c>
      <c r="AE163">
        <f t="shared" si="44"/>
        <v>0</v>
      </c>
      <c r="AF163">
        <f t="shared" si="44"/>
        <v>50.01</v>
      </c>
      <c r="AG163">
        <f t="shared" ref="AG163:BL163" si="45">AG14</f>
        <v>0</v>
      </c>
      <c r="AH163">
        <f t="shared" si="45"/>
        <v>0</v>
      </c>
      <c r="AI163">
        <f t="shared" si="45"/>
        <v>0</v>
      </c>
      <c r="AJ163">
        <f t="shared" si="45"/>
        <v>0</v>
      </c>
      <c r="AK163">
        <f t="shared" si="45"/>
        <v>0</v>
      </c>
      <c r="AL163">
        <f t="shared" si="45"/>
        <v>0</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78</v>
      </c>
      <c r="BD163" t="str">
        <f t="shared" si="45"/>
        <v>Ministerio de Hidrocarburos y Energías</v>
      </c>
      <c r="BE163">
        <f t="shared" si="45"/>
        <v>0</v>
      </c>
      <c r="BF163">
        <f t="shared" si="45"/>
        <v>0</v>
      </c>
      <c r="BG163">
        <f t="shared" si="45"/>
        <v>727644.01</v>
      </c>
      <c r="BH163">
        <f t="shared" si="45"/>
        <v>0</v>
      </c>
      <c r="BI163">
        <f t="shared" si="45"/>
        <v>0</v>
      </c>
      <c r="BJ163">
        <f t="shared" si="45"/>
        <v>0</v>
      </c>
      <c r="BK163">
        <f t="shared" si="45"/>
        <v>0</v>
      </c>
      <c r="BL163">
        <f t="shared" si="45"/>
        <v>0</v>
      </c>
      <c r="BM163">
        <f t="shared" ref="BM163:CR163" si="46">BM14</f>
        <v>0</v>
      </c>
      <c r="BN163">
        <f t="shared" si="46"/>
        <v>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0</v>
      </c>
      <c r="CE163">
        <f t="shared" si="46"/>
        <v>0</v>
      </c>
      <c r="CF163">
        <f t="shared" si="46"/>
        <v>0</v>
      </c>
      <c r="CG163">
        <f t="shared" si="46"/>
        <v>0</v>
      </c>
      <c r="CH163">
        <f t="shared" si="46"/>
        <v>0</v>
      </c>
      <c r="CI163">
        <f t="shared" si="46"/>
        <v>0</v>
      </c>
      <c r="CJ163">
        <f t="shared" si="46"/>
        <v>0</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81</v>
      </c>
      <c r="DF163" t="str">
        <f t="shared" si="47"/>
        <v>Ministerio de Obras Públicas, Servicios y Vivienda</v>
      </c>
      <c r="DG163">
        <f t="shared" si="47"/>
        <v>3397864</v>
      </c>
      <c r="DH163">
        <f t="shared" si="47"/>
        <v>0</v>
      </c>
    </row>
    <row r="164" spans="1:112">
      <c r="A164">
        <f t="shared" ref="A164:AF164" si="48">A15</f>
        <v>81</v>
      </c>
      <c r="B164" t="str">
        <f t="shared" si="48"/>
        <v>Ministerio de Obras Públicas, Servicios y Vivienda</v>
      </c>
      <c r="C164">
        <f t="shared" si="48"/>
        <v>0</v>
      </c>
      <c r="D164">
        <f t="shared" si="48"/>
        <v>62626.090000000011</v>
      </c>
      <c r="E164">
        <f t="shared" si="48"/>
        <v>0</v>
      </c>
      <c r="F164">
        <f t="shared" si="48"/>
        <v>820.79</v>
      </c>
      <c r="G164">
        <f t="shared" si="48"/>
        <v>0</v>
      </c>
      <c r="H164">
        <f t="shared" si="48"/>
        <v>0</v>
      </c>
      <c r="I164">
        <f t="shared" si="48"/>
        <v>0</v>
      </c>
      <c r="J164">
        <f t="shared" si="48"/>
        <v>0</v>
      </c>
      <c r="K164">
        <f t="shared" si="48"/>
        <v>0</v>
      </c>
      <c r="L164">
        <f t="shared" si="48"/>
        <v>0</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514</v>
      </c>
      <c r="AC164" t="str">
        <f t="shared" si="48"/>
        <v>Empresa Nacional de Electricidad</v>
      </c>
      <c r="AD164">
        <f t="shared" si="48"/>
        <v>50.01</v>
      </c>
      <c r="AE164">
        <f t="shared" si="48"/>
        <v>22620994.199999999</v>
      </c>
      <c r="AF164">
        <f t="shared" si="48"/>
        <v>0</v>
      </c>
      <c r="AG164">
        <f t="shared" ref="AG164:BL164" si="49">AG15</f>
        <v>0</v>
      </c>
      <c r="AH164">
        <f t="shared" si="49"/>
        <v>0</v>
      </c>
      <c r="AI164">
        <f t="shared" si="49"/>
        <v>0</v>
      </c>
      <c r="AJ164">
        <f t="shared" si="49"/>
        <v>0</v>
      </c>
      <c r="AK164">
        <f t="shared" si="49"/>
        <v>0</v>
      </c>
      <c r="AL164">
        <f t="shared" si="49"/>
        <v>0</v>
      </c>
      <c r="AM164">
        <f t="shared" si="49"/>
        <v>0</v>
      </c>
      <c r="AN164">
        <f t="shared" si="49"/>
        <v>0</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6</v>
      </c>
      <c r="BD164" t="str">
        <f t="shared" si="49"/>
        <v>Vicepresidencia del Estado Plurinacional</v>
      </c>
      <c r="BE164">
        <f t="shared" si="49"/>
        <v>0</v>
      </c>
      <c r="BF164">
        <f t="shared" si="49"/>
        <v>0</v>
      </c>
      <c r="BG164">
        <f t="shared" si="49"/>
        <v>1652391.92</v>
      </c>
      <c r="BH164">
        <f t="shared" si="49"/>
        <v>0</v>
      </c>
      <c r="BI164">
        <f t="shared" si="49"/>
        <v>0</v>
      </c>
      <c r="BJ164">
        <f t="shared" si="49"/>
        <v>0</v>
      </c>
      <c r="BK164">
        <f t="shared" si="49"/>
        <v>0</v>
      </c>
      <c r="BL164">
        <f t="shared" si="49"/>
        <v>0</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0</v>
      </c>
      <c r="CE164">
        <f t="shared" si="50"/>
        <v>0</v>
      </c>
      <c r="CF164">
        <f t="shared" si="50"/>
        <v>0</v>
      </c>
      <c r="CG164">
        <f t="shared" si="50"/>
        <v>0</v>
      </c>
      <c r="CH164">
        <f t="shared" si="50"/>
        <v>0</v>
      </c>
      <c r="CI164">
        <f t="shared" si="50"/>
        <v>0</v>
      </c>
      <c r="CJ164">
        <f t="shared" si="50"/>
        <v>0</v>
      </c>
      <c r="CK164">
        <f t="shared" si="50"/>
        <v>0</v>
      </c>
      <c r="CL164">
        <f t="shared" si="50"/>
        <v>0</v>
      </c>
      <c r="CM164">
        <f t="shared" si="50"/>
        <v>0</v>
      </c>
      <c r="CN164">
        <f t="shared" si="50"/>
        <v>0</v>
      </c>
      <c r="CO164">
        <f t="shared" si="50"/>
        <v>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283</v>
      </c>
      <c r="DF164" t="str">
        <f t="shared" si="51"/>
        <v>Aduana Nacional</v>
      </c>
      <c r="DG164">
        <f t="shared" si="51"/>
        <v>20305839.640000001</v>
      </c>
      <c r="DH164">
        <f t="shared" si="51"/>
        <v>0</v>
      </c>
    </row>
    <row r="165" spans="1:112">
      <c r="A165">
        <f t="shared" ref="A165:AF165" si="52">A16</f>
        <v>86</v>
      </c>
      <c r="B165" t="str">
        <f t="shared" si="52"/>
        <v>Ministerio de Medio Ambiente y Agua</v>
      </c>
      <c r="C165">
        <f t="shared" si="52"/>
        <v>0</v>
      </c>
      <c r="D165">
        <f t="shared" si="52"/>
        <v>1248231.57</v>
      </c>
      <c r="E165">
        <f t="shared" si="52"/>
        <v>0</v>
      </c>
      <c r="F165">
        <f t="shared" si="52"/>
        <v>2921382.67</v>
      </c>
      <c r="G165">
        <f t="shared" si="52"/>
        <v>0</v>
      </c>
      <c r="H165">
        <f t="shared" si="52"/>
        <v>0</v>
      </c>
      <c r="I165">
        <f t="shared" si="52"/>
        <v>0</v>
      </c>
      <c r="J165">
        <f t="shared" si="52"/>
        <v>0</v>
      </c>
      <c r="K165">
        <f t="shared" si="52"/>
        <v>0</v>
      </c>
      <c r="L165">
        <f t="shared" si="52"/>
        <v>0</v>
      </c>
      <c r="M165">
        <f t="shared" si="52"/>
        <v>0</v>
      </c>
      <c r="N165">
        <f t="shared" si="52"/>
        <v>0</v>
      </c>
      <c r="O165">
        <f t="shared" si="52"/>
        <v>0</v>
      </c>
      <c r="P165">
        <f t="shared" si="52"/>
        <v>0</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670</v>
      </c>
      <c r="AC165" t="str">
        <f t="shared" si="52"/>
        <v>Órgano Electoral Plurinacional</v>
      </c>
      <c r="AD165">
        <f t="shared" si="52"/>
        <v>0</v>
      </c>
      <c r="AE165">
        <f t="shared" si="52"/>
        <v>0</v>
      </c>
      <c r="AF165">
        <f t="shared" si="52"/>
        <v>0</v>
      </c>
      <c r="AG165">
        <f t="shared" ref="AG165:BL165" si="53">AG16</f>
        <v>2368.42</v>
      </c>
      <c r="AH165">
        <f t="shared" si="53"/>
        <v>0</v>
      </c>
      <c r="AI165">
        <f t="shared" si="53"/>
        <v>0</v>
      </c>
      <c r="AJ165">
        <f t="shared" si="53"/>
        <v>0</v>
      </c>
      <c r="AK165">
        <f t="shared" si="53"/>
        <v>0</v>
      </c>
      <c r="AL165">
        <f t="shared" si="53"/>
        <v>0</v>
      </c>
      <c r="AM165">
        <f t="shared" si="53"/>
        <v>0</v>
      </c>
      <c r="AN165">
        <f t="shared" si="53"/>
        <v>0</v>
      </c>
      <c r="AO165">
        <f t="shared" si="53"/>
        <v>0</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0</v>
      </c>
      <c r="BD165">
        <f t="shared" si="53"/>
        <v>0</v>
      </c>
      <c r="BE165">
        <f t="shared" si="53"/>
        <v>0</v>
      </c>
      <c r="BF165">
        <f t="shared" si="53"/>
        <v>0</v>
      </c>
      <c r="BG165">
        <f t="shared" si="53"/>
        <v>0</v>
      </c>
      <c r="BH165">
        <f t="shared" si="53"/>
        <v>0</v>
      </c>
      <c r="BI165">
        <f t="shared" si="53"/>
        <v>0</v>
      </c>
      <c r="BJ165">
        <f t="shared" si="53"/>
        <v>0</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0</v>
      </c>
      <c r="CE165">
        <f t="shared" si="54"/>
        <v>0</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203</v>
      </c>
      <c r="DF165" t="str">
        <f t="shared" si="55"/>
        <v>Autoridad de Supervisión del Sistema Financiero</v>
      </c>
      <c r="DG165">
        <f t="shared" si="55"/>
        <v>1194.8400000000001</v>
      </c>
      <c r="DH165">
        <f t="shared" si="55"/>
        <v>0</v>
      </c>
    </row>
    <row r="166" spans="1:112">
      <c r="A166">
        <f t="shared" ref="A166:AF166" si="56">A17</f>
        <v>117</v>
      </c>
      <c r="B166" t="str">
        <f t="shared" si="56"/>
        <v>Dirección General de Aeronáutica Civil</v>
      </c>
      <c r="C166">
        <f t="shared" si="56"/>
        <v>1300</v>
      </c>
      <c r="D166">
        <f t="shared" si="56"/>
        <v>0</v>
      </c>
      <c r="E166">
        <f t="shared" si="56"/>
        <v>1500</v>
      </c>
      <c r="F166">
        <f t="shared" si="56"/>
        <v>0</v>
      </c>
      <c r="G166">
        <f t="shared" si="56"/>
        <v>0</v>
      </c>
      <c r="H166">
        <f t="shared" si="56"/>
        <v>0</v>
      </c>
      <c r="I166">
        <f t="shared" si="56"/>
        <v>0</v>
      </c>
      <c r="J166">
        <f t="shared" si="56"/>
        <v>0</v>
      </c>
      <c r="K166">
        <f t="shared" si="56"/>
        <v>0</v>
      </c>
      <c r="L166">
        <f t="shared" si="56"/>
        <v>0</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681</v>
      </c>
      <c r="AC166" t="str">
        <f t="shared" si="56"/>
        <v>Ministerio Público</v>
      </c>
      <c r="AD166">
        <f t="shared" si="56"/>
        <v>0</v>
      </c>
      <c r="AE166">
        <f t="shared" si="56"/>
        <v>6469.73</v>
      </c>
      <c r="AF166">
        <f t="shared" si="56"/>
        <v>0</v>
      </c>
      <c r="AG166">
        <f t="shared" ref="AG166:BL166" si="57">AG17</f>
        <v>0</v>
      </c>
      <c r="AH166">
        <f t="shared" si="57"/>
        <v>0</v>
      </c>
      <c r="AI166">
        <f t="shared" si="57"/>
        <v>0</v>
      </c>
      <c r="AJ166">
        <f t="shared" si="57"/>
        <v>0</v>
      </c>
      <c r="AK166">
        <f t="shared" si="57"/>
        <v>0</v>
      </c>
      <c r="AL166">
        <f t="shared" si="57"/>
        <v>0</v>
      </c>
      <c r="AM166">
        <f t="shared" si="57"/>
        <v>0</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0</v>
      </c>
      <c r="BD166">
        <f t="shared" si="57"/>
        <v>0</v>
      </c>
      <c r="BE166">
        <f t="shared" si="57"/>
        <v>0</v>
      </c>
      <c r="BF166">
        <f t="shared" si="57"/>
        <v>0</v>
      </c>
      <c r="BG166">
        <f t="shared" si="57"/>
        <v>0</v>
      </c>
      <c r="BH166">
        <f t="shared" si="57"/>
        <v>0</v>
      </c>
      <c r="BI166">
        <f t="shared" si="57"/>
        <v>0</v>
      </c>
      <c r="BJ166">
        <f t="shared" si="57"/>
        <v>0</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0</v>
      </c>
      <c r="CE166">
        <f t="shared" si="58"/>
        <v>0</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294</v>
      </c>
      <c r="DF166" t="str">
        <f t="shared" si="59"/>
        <v>Univ. Indígena Bol. Comun. Intercultl Prod. Tupak Katari</v>
      </c>
      <c r="DG166">
        <f t="shared" si="59"/>
        <v>189921</v>
      </c>
      <c r="DH166">
        <f t="shared" si="59"/>
        <v>0</v>
      </c>
    </row>
    <row r="167" spans="1:112">
      <c r="A167">
        <f t="shared" ref="A167:AF167" si="60">A18</f>
        <v>119</v>
      </c>
      <c r="B167" t="str">
        <f t="shared" si="60"/>
        <v>Agencia para el Des. de la Soc. de la Información en Bolivia</v>
      </c>
      <c r="C167">
        <f t="shared" si="60"/>
        <v>0</v>
      </c>
      <c r="D167">
        <f t="shared" si="60"/>
        <v>0</v>
      </c>
      <c r="E167">
        <f t="shared" si="60"/>
        <v>100</v>
      </c>
      <c r="F167">
        <f t="shared" si="60"/>
        <v>190</v>
      </c>
      <c r="G167">
        <f t="shared" si="60"/>
        <v>0</v>
      </c>
      <c r="H167">
        <f t="shared" si="60"/>
        <v>0</v>
      </c>
      <c r="I167">
        <f t="shared" si="60"/>
        <v>0</v>
      </c>
      <c r="J167">
        <f t="shared" si="60"/>
        <v>0</v>
      </c>
      <c r="K167">
        <f t="shared" si="60"/>
        <v>0</v>
      </c>
      <c r="L167">
        <f t="shared" si="60"/>
        <v>0</v>
      </c>
      <c r="M167">
        <f t="shared" si="60"/>
        <v>0</v>
      </c>
      <c r="N167">
        <f t="shared" si="60"/>
        <v>0</v>
      </c>
      <c r="O167">
        <f t="shared" si="60"/>
        <v>0</v>
      </c>
      <c r="P167">
        <f t="shared" si="60"/>
        <v>0</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132</v>
      </c>
      <c r="AC167" t="str">
        <f t="shared" si="60"/>
        <v>Servicio de Desarrollo de las Empresas Púb. Productivas</v>
      </c>
      <c r="AD167">
        <f t="shared" si="60"/>
        <v>113.46</v>
      </c>
      <c r="AE167">
        <f t="shared" si="60"/>
        <v>0</v>
      </c>
      <c r="AF167">
        <f t="shared" si="60"/>
        <v>0</v>
      </c>
      <c r="AG167">
        <f t="shared" ref="AG167:BL167" si="61">AG18</f>
        <v>0</v>
      </c>
      <c r="AH167">
        <f t="shared" si="61"/>
        <v>0</v>
      </c>
      <c r="AI167">
        <f t="shared" si="61"/>
        <v>0</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0</v>
      </c>
      <c r="BD167">
        <f t="shared" si="61"/>
        <v>0</v>
      </c>
      <c r="BE167">
        <f t="shared" si="61"/>
        <v>0</v>
      </c>
      <c r="BF167">
        <f t="shared" si="61"/>
        <v>0</v>
      </c>
      <c r="BG167">
        <f t="shared" si="61"/>
        <v>0</v>
      </c>
      <c r="BH167">
        <f t="shared" si="61"/>
        <v>0</v>
      </c>
      <c r="BI167">
        <f t="shared" si="61"/>
        <v>0</v>
      </c>
      <c r="BJ167">
        <f t="shared" si="61"/>
        <v>0</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0</v>
      </c>
      <c r="CE167">
        <f t="shared" si="62"/>
        <v>0</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134</v>
      </c>
      <c r="DF167" t="str">
        <f t="shared" si="63"/>
        <v>Consejo Nacional de Vivienda Policial</v>
      </c>
      <c r="DG167">
        <f t="shared" si="63"/>
        <v>14481666.419999994</v>
      </c>
      <c r="DH167">
        <f t="shared" si="63"/>
        <v>0</v>
      </c>
    </row>
    <row r="168" spans="1:112">
      <c r="A168">
        <f t="shared" ref="A168:AF168" si="64">A19</f>
        <v>132</v>
      </c>
      <c r="B168" t="str">
        <f t="shared" si="64"/>
        <v>Servicio de Desarrollo de las Empresas Púb. Productivas</v>
      </c>
      <c r="C168">
        <f t="shared" si="64"/>
        <v>4850.51</v>
      </c>
      <c r="D168">
        <f t="shared" si="64"/>
        <v>65352.44</v>
      </c>
      <c r="E168">
        <f t="shared" si="64"/>
        <v>1768.66</v>
      </c>
      <c r="F168">
        <f t="shared" si="64"/>
        <v>24794.320000000003</v>
      </c>
      <c r="G168">
        <f t="shared" si="64"/>
        <v>0</v>
      </c>
      <c r="H168">
        <f t="shared" si="64"/>
        <v>0</v>
      </c>
      <c r="I168">
        <f t="shared" si="64"/>
        <v>0</v>
      </c>
      <c r="J168">
        <f t="shared" si="64"/>
        <v>0</v>
      </c>
      <c r="K168">
        <f t="shared" si="64"/>
        <v>0</v>
      </c>
      <c r="L168">
        <f t="shared" si="64"/>
        <v>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35</v>
      </c>
      <c r="AC168" t="str">
        <f t="shared" si="64"/>
        <v>Ministerio de Economía y Finanzas Públicas</v>
      </c>
      <c r="AD168">
        <f t="shared" si="64"/>
        <v>0</v>
      </c>
      <c r="AE168">
        <f t="shared" si="64"/>
        <v>0</v>
      </c>
      <c r="AF168">
        <f t="shared" si="64"/>
        <v>1.03</v>
      </c>
      <c r="AG168">
        <f t="shared" ref="AG168:BL168" si="65">AG19</f>
        <v>0</v>
      </c>
      <c r="AH168">
        <f t="shared" si="65"/>
        <v>0</v>
      </c>
      <c r="AI168">
        <f t="shared" si="65"/>
        <v>0</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0</v>
      </c>
      <c r="BD168">
        <f t="shared" si="65"/>
        <v>0</v>
      </c>
      <c r="BE168">
        <f t="shared" si="65"/>
        <v>0</v>
      </c>
      <c r="BF168">
        <f t="shared" si="65"/>
        <v>0</v>
      </c>
      <c r="BG168">
        <f t="shared" si="65"/>
        <v>0</v>
      </c>
      <c r="BH168">
        <f t="shared" si="65"/>
        <v>0</v>
      </c>
      <c r="BI168">
        <f t="shared" si="65"/>
        <v>0</v>
      </c>
      <c r="BJ168">
        <f t="shared" si="65"/>
        <v>0</v>
      </c>
      <c r="BK168">
        <f t="shared" si="65"/>
        <v>0</v>
      </c>
      <c r="BL168">
        <f t="shared" si="65"/>
        <v>0</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0</v>
      </c>
      <c r="CE168">
        <f t="shared" si="66"/>
        <v>0</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293</v>
      </c>
      <c r="DF168" t="str">
        <f t="shared" si="67"/>
        <v>Fundación Cultural del Banco Central de Bolivia</v>
      </c>
      <c r="DG168">
        <f t="shared" si="67"/>
        <v>14718</v>
      </c>
      <c r="DH168">
        <f t="shared" si="67"/>
        <v>0</v>
      </c>
    </row>
    <row r="169" spans="1:112">
      <c r="A169">
        <f t="shared" ref="A169:AF169" si="68">A20</f>
        <v>212</v>
      </c>
      <c r="B169" t="str">
        <f t="shared" si="68"/>
        <v>Instituto Nacional de Reforma Agraria</v>
      </c>
      <c r="C169">
        <f t="shared" si="68"/>
        <v>0</v>
      </c>
      <c r="D169">
        <f t="shared" si="68"/>
        <v>0</v>
      </c>
      <c r="E169">
        <f t="shared" si="68"/>
        <v>0</v>
      </c>
      <c r="F169">
        <f t="shared" si="68"/>
        <v>6355</v>
      </c>
      <c r="G169">
        <f t="shared" si="68"/>
        <v>0</v>
      </c>
      <c r="H169">
        <f t="shared" si="68"/>
        <v>0</v>
      </c>
      <c r="I169">
        <f t="shared" si="68"/>
        <v>0</v>
      </c>
      <c r="J169">
        <f t="shared" si="68"/>
        <v>0</v>
      </c>
      <c r="K169">
        <f t="shared" si="68"/>
        <v>0</v>
      </c>
      <c r="L169">
        <f t="shared" si="68"/>
        <v>0</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291</v>
      </c>
      <c r="AC169" t="str">
        <f t="shared" si="68"/>
        <v>Administradora Boliviana de Carreteras</v>
      </c>
      <c r="AD169">
        <f t="shared" si="68"/>
        <v>0</v>
      </c>
      <c r="AE169">
        <f t="shared" si="68"/>
        <v>0</v>
      </c>
      <c r="AF169">
        <f t="shared" si="68"/>
        <v>0</v>
      </c>
      <c r="AG169">
        <f t="shared" ref="AG169:BL169" si="69">AG20</f>
        <v>63444710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0</v>
      </c>
      <c r="BD169">
        <f t="shared" si="69"/>
        <v>0</v>
      </c>
      <c r="BE169">
        <f t="shared" si="69"/>
        <v>0</v>
      </c>
      <c r="BF169">
        <f t="shared" si="69"/>
        <v>0</v>
      </c>
      <c r="BG169">
        <f t="shared" si="69"/>
        <v>0</v>
      </c>
      <c r="BH169">
        <f t="shared" si="69"/>
        <v>0</v>
      </c>
      <c r="BI169">
        <f t="shared" si="69"/>
        <v>0</v>
      </c>
      <c r="BJ169">
        <f t="shared" si="69"/>
        <v>0</v>
      </c>
      <c r="BK169">
        <f t="shared" si="69"/>
        <v>0</v>
      </c>
      <c r="BL169">
        <f t="shared" si="69"/>
        <v>0</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0</v>
      </c>
      <c r="CE169">
        <f t="shared" si="70"/>
        <v>0</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586</v>
      </c>
      <c r="DF169" t="str">
        <f t="shared" si="71"/>
        <v>Empresa Azucarera San Buenaventura</v>
      </c>
      <c r="DG169">
        <f t="shared" si="71"/>
        <v>4791701.95</v>
      </c>
      <c r="DH169">
        <f t="shared" si="71"/>
        <v>0</v>
      </c>
    </row>
    <row r="170" spans="1:112">
      <c r="A170">
        <f t="shared" ref="A170:AF170" si="72">A21</f>
        <v>287</v>
      </c>
      <c r="B170" t="str">
        <f t="shared" si="72"/>
        <v>Fondo Nacional de Inversión Productiva y Social</v>
      </c>
      <c r="C170">
        <f t="shared" si="72"/>
        <v>0</v>
      </c>
      <c r="D170">
        <f t="shared" si="72"/>
        <v>0</v>
      </c>
      <c r="E170">
        <f t="shared" si="72"/>
        <v>50</v>
      </c>
      <c r="F170">
        <f t="shared" si="72"/>
        <v>1198421.2</v>
      </c>
      <c r="G170">
        <f t="shared" si="72"/>
        <v>0</v>
      </c>
      <c r="H170">
        <f t="shared" si="72"/>
        <v>0</v>
      </c>
      <c r="I170">
        <f t="shared" si="72"/>
        <v>0</v>
      </c>
      <c r="J170">
        <f t="shared" si="72"/>
        <v>0</v>
      </c>
      <c r="K170">
        <f t="shared" si="72"/>
        <v>0</v>
      </c>
      <c r="L170">
        <f t="shared" si="72"/>
        <v>0</v>
      </c>
      <c r="M170">
        <f t="shared" si="72"/>
        <v>0</v>
      </c>
      <c r="N170">
        <f t="shared" si="72"/>
        <v>0</v>
      </c>
      <c r="O170">
        <f t="shared" si="72"/>
        <v>0</v>
      </c>
      <c r="P170">
        <f t="shared" si="72"/>
        <v>0</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0</v>
      </c>
      <c r="BD170">
        <f t="shared" si="73"/>
        <v>0</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0</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683</v>
      </c>
      <c r="DF170" t="str">
        <f t="shared" si="75"/>
        <v>Procuraduria General del Estado</v>
      </c>
      <c r="DG170">
        <f t="shared" si="75"/>
        <v>28200</v>
      </c>
      <c r="DH170">
        <f t="shared" si="75"/>
        <v>0</v>
      </c>
    </row>
    <row r="171" spans="1:112">
      <c r="A171">
        <f t="shared" ref="A171:AF171" si="76">A22</f>
        <v>291</v>
      </c>
      <c r="B171" t="str">
        <f t="shared" si="76"/>
        <v>Administradora Boliviana de Carreteras</v>
      </c>
      <c r="C171">
        <f t="shared" si="76"/>
        <v>860</v>
      </c>
      <c r="D171">
        <f t="shared" si="76"/>
        <v>32296139.560000002</v>
      </c>
      <c r="E171">
        <f t="shared" si="76"/>
        <v>1130</v>
      </c>
      <c r="F171">
        <f t="shared" si="76"/>
        <v>29139747.139999997</v>
      </c>
      <c r="G171">
        <f t="shared" si="76"/>
        <v>0</v>
      </c>
      <c r="H171">
        <f t="shared" si="76"/>
        <v>0</v>
      </c>
      <c r="I171">
        <f t="shared" si="76"/>
        <v>0</v>
      </c>
      <c r="J171">
        <f t="shared" si="76"/>
        <v>0</v>
      </c>
      <c r="K171">
        <f t="shared" si="76"/>
        <v>0</v>
      </c>
      <c r="L171">
        <f t="shared" si="76"/>
        <v>0</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0</v>
      </c>
      <c r="BD171">
        <f t="shared" si="77"/>
        <v>0</v>
      </c>
      <c r="BE171">
        <f t="shared" si="77"/>
        <v>0</v>
      </c>
      <c r="BF171">
        <f t="shared" si="77"/>
        <v>0</v>
      </c>
      <c r="BG171">
        <f t="shared" si="77"/>
        <v>0</v>
      </c>
      <c r="BH171">
        <f t="shared" si="77"/>
        <v>0</v>
      </c>
      <c r="BI171">
        <f t="shared" si="77"/>
        <v>0</v>
      </c>
      <c r="BJ171">
        <f t="shared" si="77"/>
        <v>0</v>
      </c>
      <c r="BK171">
        <f t="shared" si="77"/>
        <v>0</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295</v>
      </c>
      <c r="DF171" t="str">
        <f t="shared" si="79"/>
        <v>Univ. Indígena Bol. Comun. Intercult Prod. Casimiro Huanca</v>
      </c>
      <c r="DG171">
        <f t="shared" si="79"/>
        <v>1300</v>
      </c>
      <c r="DH171">
        <f t="shared" si="79"/>
        <v>0</v>
      </c>
    </row>
    <row r="172" spans="1:112">
      <c r="A172">
        <f t="shared" ref="A172:AF172" si="80">A23</f>
        <v>340</v>
      </c>
      <c r="B172" t="str">
        <f t="shared" si="80"/>
        <v>Servicio General de Identificación Personal</v>
      </c>
      <c r="C172">
        <f t="shared" si="80"/>
        <v>0</v>
      </c>
      <c r="D172">
        <f t="shared" si="80"/>
        <v>0</v>
      </c>
      <c r="E172">
        <f t="shared" si="80"/>
        <v>200</v>
      </c>
      <c r="F172">
        <f t="shared" si="80"/>
        <v>173729.59</v>
      </c>
      <c r="G172">
        <f t="shared" si="80"/>
        <v>0</v>
      </c>
      <c r="H172">
        <f t="shared" si="80"/>
        <v>0</v>
      </c>
      <c r="I172">
        <f t="shared" si="80"/>
        <v>0</v>
      </c>
      <c r="J172">
        <f t="shared" si="80"/>
        <v>0</v>
      </c>
      <c r="K172">
        <f t="shared" si="80"/>
        <v>0</v>
      </c>
      <c r="L172">
        <f t="shared" si="80"/>
        <v>0</v>
      </c>
      <c r="M172">
        <f t="shared" si="80"/>
        <v>0</v>
      </c>
      <c r="N172">
        <f t="shared" si="80"/>
        <v>0</v>
      </c>
      <c r="O172">
        <f t="shared" si="80"/>
        <v>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0</v>
      </c>
      <c r="BD172">
        <f t="shared" si="81"/>
        <v>0</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0</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133</v>
      </c>
      <c r="DF172" t="str">
        <f t="shared" si="83"/>
        <v>Lotería Nacional de Beneficencia y Salubridad</v>
      </c>
      <c r="DG172">
        <f t="shared" si="83"/>
        <v>942013.33000000007</v>
      </c>
      <c r="DH172">
        <f t="shared" si="83"/>
        <v>0</v>
      </c>
    </row>
    <row r="173" spans="1:112">
      <c r="A173">
        <f t="shared" ref="A173:AF173" si="84">A24</f>
        <v>383</v>
      </c>
      <c r="B173" t="str">
        <f t="shared" si="84"/>
        <v>Agencia Boliviana de Correos "Correos de Bolivia"</v>
      </c>
      <c r="C173">
        <f t="shared" si="84"/>
        <v>0</v>
      </c>
      <c r="D173">
        <f t="shared" si="84"/>
        <v>0</v>
      </c>
      <c r="E173">
        <f t="shared" si="84"/>
        <v>100</v>
      </c>
      <c r="F173">
        <f t="shared" si="84"/>
        <v>0</v>
      </c>
      <c r="G173">
        <f t="shared" si="84"/>
        <v>0</v>
      </c>
      <c r="H173">
        <f t="shared" si="84"/>
        <v>0</v>
      </c>
      <c r="I173">
        <f t="shared" si="84"/>
        <v>0</v>
      </c>
      <c r="J173">
        <f t="shared" si="84"/>
        <v>0</v>
      </c>
      <c r="K173">
        <f t="shared" si="84"/>
        <v>0</v>
      </c>
      <c r="L173">
        <f t="shared" si="84"/>
        <v>0</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0</v>
      </c>
      <c r="BD173">
        <f t="shared" si="85"/>
        <v>0</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225</v>
      </c>
      <c r="DF173" t="str">
        <f t="shared" si="87"/>
        <v>Serv. Nal. para la Sostenibilidad en Saneamiento Básico</v>
      </c>
      <c r="DG173">
        <f t="shared" si="87"/>
        <v>800000</v>
      </c>
      <c r="DH173">
        <f t="shared" si="87"/>
        <v>0</v>
      </c>
    </row>
    <row r="174" spans="1:112">
      <c r="A174">
        <f t="shared" ref="A174:AF174" si="88">A25</f>
        <v>513</v>
      </c>
      <c r="B174" t="str">
        <f t="shared" si="88"/>
        <v>Yacimientos Petrolíferos Fiscales Bolivianos</v>
      </c>
      <c r="C174">
        <f t="shared" si="88"/>
        <v>66295.760000000009</v>
      </c>
      <c r="D174">
        <f t="shared" si="88"/>
        <v>1193</v>
      </c>
      <c r="E174">
        <f t="shared" si="88"/>
        <v>7601.67</v>
      </c>
      <c r="F174">
        <f t="shared" si="88"/>
        <v>34215.24</v>
      </c>
      <c r="G174">
        <f t="shared" si="88"/>
        <v>0</v>
      </c>
      <c r="H174">
        <f t="shared" si="88"/>
        <v>0</v>
      </c>
      <c r="I174">
        <f t="shared" si="88"/>
        <v>0</v>
      </c>
      <c r="J174">
        <f t="shared" si="88"/>
        <v>0</v>
      </c>
      <c r="K174">
        <f t="shared" si="88"/>
        <v>0</v>
      </c>
      <c r="L174">
        <f t="shared" si="88"/>
        <v>0</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0</v>
      </c>
      <c r="BD174">
        <f t="shared" si="89"/>
        <v>0</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0</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227</v>
      </c>
      <c r="DF174" t="str">
        <f t="shared" si="91"/>
        <v>Zona Franca Comercial e Industrial de Cobija</v>
      </c>
      <c r="DG174">
        <f t="shared" si="91"/>
        <v>22881.1</v>
      </c>
      <c r="DH174">
        <f t="shared" si="91"/>
        <v>0</v>
      </c>
    </row>
    <row r="175" spans="1:112">
      <c r="A175">
        <f t="shared" ref="A175:AF175" si="92">A26</f>
        <v>578</v>
      </c>
      <c r="B175" t="str">
        <f t="shared" si="92"/>
        <v>Boliviana de Aviación</v>
      </c>
      <c r="C175">
        <f t="shared" si="92"/>
        <v>0</v>
      </c>
      <c r="D175">
        <f t="shared" si="92"/>
        <v>0</v>
      </c>
      <c r="E175">
        <f t="shared" si="92"/>
        <v>3297438.29</v>
      </c>
      <c r="F175">
        <f t="shared" si="92"/>
        <v>86156.78</v>
      </c>
      <c r="G175">
        <f t="shared" si="92"/>
        <v>0</v>
      </c>
      <c r="H175">
        <f t="shared" si="92"/>
        <v>0</v>
      </c>
      <c r="I175">
        <f t="shared" si="92"/>
        <v>0</v>
      </c>
      <c r="J175">
        <f t="shared" si="92"/>
        <v>0</v>
      </c>
      <c r="K175">
        <f t="shared" si="92"/>
        <v>0</v>
      </c>
      <c r="L175">
        <f t="shared" si="92"/>
        <v>0</v>
      </c>
      <c r="M175">
        <f t="shared" si="92"/>
        <v>0</v>
      </c>
      <c r="N175">
        <f t="shared" si="92"/>
        <v>0</v>
      </c>
      <c r="O175">
        <f t="shared" si="92"/>
        <v>0</v>
      </c>
      <c r="P175">
        <f t="shared" si="92"/>
        <v>0</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0</v>
      </c>
      <c r="BD175">
        <f t="shared" si="93"/>
        <v>0</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269</v>
      </c>
      <c r="DF175" t="str">
        <f t="shared" si="95"/>
        <v>Direc. Dptal. de Educación Potosí</v>
      </c>
      <c r="DG175">
        <f t="shared" si="95"/>
        <v>288216</v>
      </c>
      <c r="DH175">
        <f t="shared" si="95"/>
        <v>0</v>
      </c>
    </row>
    <row r="176" spans="1:112">
      <c r="A176">
        <f t="shared" ref="A176:AF176" si="96">A27</f>
        <v>587</v>
      </c>
      <c r="B176" t="str">
        <f t="shared" si="96"/>
        <v>Empresa Estratégica Boliviana de Construcción y Conservación de Infraestructura Civil</v>
      </c>
      <c r="C176">
        <f t="shared" si="96"/>
        <v>0</v>
      </c>
      <c r="D176">
        <f t="shared" si="96"/>
        <v>3668.2400000000002</v>
      </c>
      <c r="E176">
        <f t="shared" si="96"/>
        <v>0</v>
      </c>
      <c r="F176">
        <f t="shared" si="96"/>
        <v>2394569.88</v>
      </c>
      <c r="G176">
        <f t="shared" si="96"/>
        <v>0</v>
      </c>
      <c r="H176">
        <f t="shared" si="96"/>
        <v>0</v>
      </c>
      <c r="I176">
        <f t="shared" si="96"/>
        <v>0</v>
      </c>
      <c r="J176">
        <f t="shared" si="96"/>
        <v>0</v>
      </c>
      <c r="K176">
        <f t="shared" si="96"/>
        <v>0</v>
      </c>
      <c r="L176">
        <f t="shared" si="96"/>
        <v>0</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389</v>
      </c>
      <c r="DF176" t="str">
        <f t="shared" si="99"/>
        <v>Navegación Aérea y Aeropuertos Bolivianos</v>
      </c>
      <c r="DG176">
        <f t="shared" si="99"/>
        <v>14649031.559999999</v>
      </c>
      <c r="DH176">
        <f t="shared" si="99"/>
        <v>0</v>
      </c>
    </row>
    <row r="177" spans="1:112">
      <c r="A177">
        <f t="shared" ref="A177:AF177" si="100">A28</f>
        <v>599</v>
      </c>
      <c r="B177" t="str">
        <f t="shared" si="100"/>
        <v>Empresa Boliviana de Alimentos y Derivados</v>
      </c>
      <c r="C177">
        <f t="shared" si="100"/>
        <v>0</v>
      </c>
      <c r="D177">
        <f t="shared" si="100"/>
        <v>6.5</v>
      </c>
      <c r="E177">
        <f t="shared" si="100"/>
        <v>71.5</v>
      </c>
      <c r="F177">
        <f t="shared" si="100"/>
        <v>660.01</v>
      </c>
      <c r="G177">
        <f t="shared" si="100"/>
        <v>0</v>
      </c>
      <c r="H177">
        <f t="shared" si="100"/>
        <v>0</v>
      </c>
      <c r="I177">
        <f t="shared" si="100"/>
        <v>0</v>
      </c>
      <c r="J177">
        <f t="shared" si="100"/>
        <v>0</v>
      </c>
      <c r="K177">
        <f t="shared" si="100"/>
        <v>0</v>
      </c>
      <c r="L177">
        <f t="shared" si="100"/>
        <v>0</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576</v>
      </c>
      <c r="DF177" t="str">
        <f t="shared" si="103"/>
        <v>Empresa Pública Nacional Estratégica Cartones de Bolivia</v>
      </c>
      <c r="DG177">
        <f t="shared" si="103"/>
        <v>1039170.88</v>
      </c>
      <c r="DH177">
        <f t="shared" si="103"/>
        <v>0</v>
      </c>
    </row>
    <row r="178" spans="1:112">
      <c r="A178">
        <f t="shared" ref="A178:AF178" si="104">A29</f>
        <v>650</v>
      </c>
      <c r="B178" t="str">
        <f t="shared" si="104"/>
        <v>Asamblea Legislativa Plurinacional</v>
      </c>
      <c r="C178">
        <f t="shared" si="104"/>
        <v>0</v>
      </c>
      <c r="D178">
        <f t="shared" si="104"/>
        <v>1738.6</v>
      </c>
      <c r="E178">
        <f t="shared" si="104"/>
        <v>0</v>
      </c>
      <c r="F178">
        <f t="shared" si="104"/>
        <v>36523.19</v>
      </c>
      <c r="G178">
        <f t="shared" si="104"/>
        <v>0</v>
      </c>
      <c r="H178">
        <f t="shared" si="104"/>
        <v>0</v>
      </c>
      <c r="I178">
        <f t="shared" si="104"/>
        <v>0</v>
      </c>
      <c r="J178">
        <f t="shared" si="104"/>
        <v>0</v>
      </c>
      <c r="K178">
        <f t="shared" si="104"/>
        <v>0</v>
      </c>
      <c r="L178">
        <f t="shared" si="104"/>
        <v>0</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660</v>
      </c>
      <c r="DF178" t="str">
        <f t="shared" si="107"/>
        <v>Órgano Judicial</v>
      </c>
      <c r="DG178">
        <f t="shared" si="107"/>
        <v>8609839.4500000011</v>
      </c>
      <c r="DH178">
        <f t="shared" si="107"/>
        <v>0</v>
      </c>
    </row>
    <row r="179" spans="1:112">
      <c r="A179">
        <f t="shared" ref="A179:AF179" si="108">A30</f>
        <v>660</v>
      </c>
      <c r="B179" t="str">
        <f t="shared" si="108"/>
        <v>Órgano Judicial</v>
      </c>
      <c r="C179">
        <f t="shared" si="108"/>
        <v>0</v>
      </c>
      <c r="D179">
        <f t="shared" si="108"/>
        <v>8069.46</v>
      </c>
      <c r="E179">
        <f t="shared" si="108"/>
        <v>0</v>
      </c>
      <c r="F179">
        <f t="shared" si="108"/>
        <v>172794.60000000003</v>
      </c>
      <c r="G179">
        <f t="shared" si="108"/>
        <v>0</v>
      </c>
      <c r="H179">
        <f t="shared" si="108"/>
        <v>0</v>
      </c>
      <c r="I179">
        <f t="shared" si="108"/>
        <v>0</v>
      </c>
      <c r="J179">
        <f t="shared" si="108"/>
        <v>0</v>
      </c>
      <c r="K179">
        <f t="shared" si="108"/>
        <v>0</v>
      </c>
      <c r="L179">
        <f t="shared" si="108"/>
        <v>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41</v>
      </c>
      <c r="DF179" t="str">
        <f t="shared" si="111"/>
        <v>Ministerio de Desarrollo Productivo y Economía Plural</v>
      </c>
      <c r="DG179">
        <f t="shared" si="111"/>
        <v>6128357.5899999999</v>
      </c>
      <c r="DH179">
        <f t="shared" si="111"/>
        <v>0</v>
      </c>
    </row>
    <row r="180" spans="1:112">
      <c r="A180">
        <f t="shared" ref="A180:AF180" si="112">A31</f>
        <v>670</v>
      </c>
      <c r="B180" t="str">
        <f t="shared" si="112"/>
        <v>Órgano Electoral Plurinacional</v>
      </c>
      <c r="C180">
        <f t="shared" si="112"/>
        <v>0</v>
      </c>
      <c r="D180">
        <f t="shared" si="112"/>
        <v>4234.33</v>
      </c>
      <c r="E180">
        <f t="shared" si="112"/>
        <v>0</v>
      </c>
      <c r="F180">
        <f t="shared" si="112"/>
        <v>97713.709999999992</v>
      </c>
      <c r="G180">
        <f t="shared" si="112"/>
        <v>0</v>
      </c>
      <c r="H180">
        <f t="shared" si="112"/>
        <v>0</v>
      </c>
      <c r="I180">
        <f t="shared" si="112"/>
        <v>0</v>
      </c>
      <c r="J180">
        <f t="shared" si="112"/>
        <v>0</v>
      </c>
      <c r="K180">
        <f t="shared" si="112"/>
        <v>0</v>
      </c>
      <c r="L180">
        <f t="shared" si="112"/>
        <v>0</v>
      </c>
      <c r="M180">
        <f t="shared" si="112"/>
        <v>0</v>
      </c>
      <c r="N180">
        <f t="shared" si="112"/>
        <v>0</v>
      </c>
      <c r="O180">
        <f t="shared" si="112"/>
        <v>0</v>
      </c>
      <c r="P180">
        <f t="shared" si="112"/>
        <v>0</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t="str">
        <f t="shared" si="115"/>
        <v>99 - 02</v>
      </c>
      <c r="DF180" t="str">
        <f t="shared" si="115"/>
        <v>Dirección General de Programación y Operaciones del Tesoro</v>
      </c>
      <c r="DG180">
        <f t="shared" si="115"/>
        <v>24049321.960000001</v>
      </c>
      <c r="DH180">
        <f t="shared" si="115"/>
        <v>0</v>
      </c>
    </row>
    <row r="181" spans="1:112">
      <c r="A181">
        <f t="shared" ref="A181:AF181" si="116">A32</f>
        <v>902</v>
      </c>
      <c r="B181" t="str">
        <f t="shared" si="116"/>
        <v>Gobierno Autónomo Departamental de La Paz</v>
      </c>
      <c r="C181">
        <f t="shared" si="116"/>
        <v>0</v>
      </c>
      <c r="D181">
        <f t="shared" si="116"/>
        <v>0</v>
      </c>
      <c r="E181">
        <f t="shared" si="116"/>
        <v>0</v>
      </c>
      <c r="F181">
        <f t="shared" si="116"/>
        <v>900</v>
      </c>
      <c r="G181">
        <f t="shared" si="116"/>
        <v>0</v>
      </c>
      <c r="H181">
        <f t="shared" si="116"/>
        <v>0</v>
      </c>
      <c r="I181">
        <f t="shared" si="116"/>
        <v>0</v>
      </c>
      <c r="J181">
        <f t="shared" si="116"/>
        <v>0</v>
      </c>
      <c r="K181">
        <f t="shared" si="116"/>
        <v>0</v>
      </c>
      <c r="L181">
        <f t="shared" si="116"/>
        <v>0</v>
      </c>
      <c r="M181">
        <f t="shared" si="116"/>
        <v>0</v>
      </c>
      <c r="N181">
        <f t="shared" si="116"/>
        <v>0</v>
      </c>
      <c r="O181">
        <f t="shared" si="116"/>
        <v>0</v>
      </c>
      <c r="P181">
        <f t="shared" si="116"/>
        <v>0</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223</v>
      </c>
      <c r="DF181" t="str">
        <f t="shared" si="119"/>
        <v>Fondo Nacional de Desarrollo Forestal</v>
      </c>
      <c r="DG181">
        <f t="shared" si="119"/>
        <v>2066310.1</v>
      </c>
      <c r="DH181">
        <f t="shared" si="119"/>
        <v>0</v>
      </c>
    </row>
    <row r="182" spans="1:112">
      <c r="A182" t="str">
        <f t="shared" ref="A182:AF182" si="120">A33</f>
        <v>99 - 02</v>
      </c>
      <c r="B182" t="str">
        <f t="shared" si="120"/>
        <v>Dirección General de Programación y Operaciones del Tesoro</v>
      </c>
      <c r="C182">
        <f t="shared" si="120"/>
        <v>350000050</v>
      </c>
      <c r="D182">
        <f t="shared" si="120"/>
        <v>354579734.15999991</v>
      </c>
      <c r="E182">
        <f t="shared" si="120"/>
        <v>50</v>
      </c>
      <c r="F182">
        <f t="shared" si="120"/>
        <v>28817109.130000003</v>
      </c>
      <c r="G182">
        <f t="shared" si="120"/>
        <v>0</v>
      </c>
      <c r="H182">
        <f t="shared" si="120"/>
        <v>0</v>
      </c>
      <c r="I182">
        <f t="shared" si="120"/>
        <v>0</v>
      </c>
      <c r="J182">
        <f t="shared" si="120"/>
        <v>0</v>
      </c>
      <c r="K182">
        <f t="shared" si="120"/>
        <v>0</v>
      </c>
      <c r="L182">
        <f t="shared" si="120"/>
        <v>0</v>
      </c>
      <c r="M182">
        <f t="shared" si="120"/>
        <v>0</v>
      </c>
      <c r="N182">
        <f t="shared" si="120"/>
        <v>0</v>
      </c>
      <c r="O182">
        <f t="shared" si="120"/>
        <v>0</v>
      </c>
      <c r="P182">
        <f t="shared" si="120"/>
        <v>0</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312</v>
      </c>
      <c r="DF182" t="str">
        <f t="shared" si="123"/>
        <v>Autoridad de Fiscalizac. y Control Soc de Bosques y Tierras</v>
      </c>
      <c r="DG182">
        <f t="shared" si="123"/>
        <v>10663173.390000004</v>
      </c>
      <c r="DH182">
        <f t="shared" si="123"/>
        <v>0</v>
      </c>
    </row>
    <row r="183" spans="1:112">
      <c r="A183" t="str">
        <f t="shared" ref="A183:AF183" si="124">A34</f>
        <v>99 - 04</v>
      </c>
      <c r="B183" t="str">
        <f t="shared" si="124"/>
        <v>Dirección General de Administración y Finanzas Territoriales</v>
      </c>
      <c r="C183">
        <f t="shared" si="124"/>
        <v>0</v>
      </c>
      <c r="D183">
        <f t="shared" si="124"/>
        <v>1835789.18</v>
      </c>
      <c r="E183">
        <f t="shared" si="124"/>
        <v>0</v>
      </c>
      <c r="F183">
        <f t="shared" si="124"/>
        <v>2420019.04</v>
      </c>
      <c r="G183">
        <f t="shared" si="124"/>
        <v>0</v>
      </c>
      <c r="H183">
        <f t="shared" si="124"/>
        <v>0</v>
      </c>
      <c r="I183">
        <f t="shared" si="124"/>
        <v>0</v>
      </c>
      <c r="J183">
        <f t="shared" si="124"/>
        <v>0</v>
      </c>
      <c r="K183">
        <f t="shared" si="124"/>
        <v>0</v>
      </c>
      <c r="L183">
        <f t="shared" si="124"/>
        <v>0</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548</v>
      </c>
      <c r="DF183" t="str">
        <f t="shared" si="127"/>
        <v>Corporación de las Fuerzas Armadas p/ el Des. Nacional</v>
      </c>
      <c r="DG183">
        <f t="shared" si="127"/>
        <v>3001247</v>
      </c>
      <c r="DH183">
        <f t="shared" si="127"/>
        <v>0</v>
      </c>
    </row>
    <row r="184" spans="1:112">
      <c r="A184" t="str">
        <f t="shared" ref="A184:AF184" si="128">A35</f>
        <v>N/I</v>
      </c>
      <c r="B184" t="str">
        <f t="shared" si="128"/>
        <v>No Identificado</v>
      </c>
      <c r="C184">
        <f t="shared" si="128"/>
        <v>0</v>
      </c>
      <c r="D184">
        <f t="shared" si="128"/>
        <v>841423.42</v>
      </c>
      <c r="E184">
        <f t="shared" si="128"/>
        <v>0</v>
      </c>
      <c r="F184">
        <f t="shared" si="128"/>
        <v>366186.82000000007</v>
      </c>
      <c r="G184">
        <f t="shared" si="128"/>
        <v>0</v>
      </c>
      <c r="H184">
        <f t="shared" si="128"/>
        <v>0</v>
      </c>
      <c r="I184">
        <f t="shared" si="128"/>
        <v>0</v>
      </c>
      <c r="J184">
        <f t="shared" si="128"/>
        <v>0</v>
      </c>
      <c r="K184">
        <f t="shared" si="128"/>
        <v>0</v>
      </c>
      <c r="L184">
        <f t="shared" si="128"/>
        <v>0</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573</v>
      </c>
      <c r="DF184" t="str">
        <f t="shared" si="131"/>
        <v>Empresa Siderúrgica del Mutún</v>
      </c>
      <c r="DG184">
        <f t="shared" si="131"/>
        <v>1880777.8</v>
      </c>
      <c r="DH184">
        <f t="shared" si="131"/>
        <v>0</v>
      </c>
    </row>
    <row r="185" spans="1:112">
      <c r="A185">
        <f t="shared" ref="A185:AF185" si="132">A36</f>
        <v>597</v>
      </c>
      <c r="B185" t="str">
        <f t="shared" si="132"/>
        <v>Empresa Pública Nacional Estratégica de Yacimientos de Litio Bolivianos</v>
      </c>
      <c r="C185">
        <f t="shared" si="132"/>
        <v>0</v>
      </c>
      <c r="D185">
        <f t="shared" si="132"/>
        <v>0</v>
      </c>
      <c r="E185">
        <f t="shared" si="132"/>
        <v>700</v>
      </c>
      <c r="F185">
        <f t="shared" si="132"/>
        <v>10864162.33</v>
      </c>
      <c r="G185">
        <f t="shared" si="132"/>
        <v>0</v>
      </c>
      <c r="H185">
        <f t="shared" si="132"/>
        <v>0</v>
      </c>
      <c r="I185">
        <f t="shared" si="132"/>
        <v>0</v>
      </c>
      <c r="J185">
        <f t="shared" si="132"/>
        <v>0</v>
      </c>
      <c r="K185">
        <f t="shared" si="132"/>
        <v>0</v>
      </c>
      <c r="L185">
        <f t="shared" si="132"/>
        <v>0</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599</v>
      </c>
      <c r="DF185" t="str">
        <f t="shared" si="135"/>
        <v>Empresa Boliviana de Alimentos y Derivados</v>
      </c>
      <c r="DG185">
        <f t="shared" si="135"/>
        <v>446804.7</v>
      </c>
      <c r="DH185">
        <f t="shared" si="135"/>
        <v>0</v>
      </c>
    </row>
    <row r="186" spans="1:112">
      <c r="A186">
        <f t="shared" ref="A186:AF186" si="136">A37</f>
        <v>595</v>
      </c>
      <c r="B186" t="str">
        <f t="shared" si="136"/>
        <v>Gestora Pública de la Seguridad Social de Largo Plazo</v>
      </c>
      <c r="C186">
        <f t="shared" si="136"/>
        <v>0</v>
      </c>
      <c r="D186">
        <f t="shared" si="136"/>
        <v>0</v>
      </c>
      <c r="E186">
        <f t="shared" si="136"/>
        <v>0</v>
      </c>
      <c r="F186">
        <f t="shared" si="136"/>
        <v>4994.7</v>
      </c>
      <c r="G186">
        <f t="shared" si="136"/>
        <v>0</v>
      </c>
      <c r="H186">
        <f t="shared" si="136"/>
        <v>0</v>
      </c>
      <c r="I186">
        <f t="shared" si="136"/>
        <v>0</v>
      </c>
      <c r="J186">
        <f t="shared" si="136"/>
        <v>0</v>
      </c>
      <c r="K186">
        <f t="shared" si="136"/>
        <v>0</v>
      </c>
      <c r="L186">
        <f t="shared" si="136"/>
        <v>0</v>
      </c>
      <c r="M186">
        <f t="shared" si="136"/>
        <v>0</v>
      </c>
      <c r="N186">
        <f t="shared" si="136"/>
        <v>0</v>
      </c>
      <c r="O186">
        <f t="shared" si="136"/>
        <v>0</v>
      </c>
      <c r="P186">
        <f t="shared" si="136"/>
        <v>0</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132</v>
      </c>
      <c r="DF186" t="str">
        <f t="shared" si="139"/>
        <v>Servicio de Desarrollo de las Empresas Púb. Productivas</v>
      </c>
      <c r="DG186">
        <f t="shared" si="139"/>
        <v>15860006</v>
      </c>
      <c r="DH186">
        <f t="shared" si="139"/>
        <v>0</v>
      </c>
    </row>
    <row r="187" spans="1:112">
      <c r="A187">
        <f t="shared" ref="A187:AF187" si="140">A38</f>
        <v>78</v>
      </c>
      <c r="B187" t="str">
        <f t="shared" si="140"/>
        <v>Ministerio de Hidrocarburos y Energías</v>
      </c>
      <c r="C187">
        <f t="shared" si="140"/>
        <v>0</v>
      </c>
      <c r="D187">
        <f t="shared" si="140"/>
        <v>0</v>
      </c>
      <c r="E187">
        <f t="shared" si="140"/>
        <v>0</v>
      </c>
      <c r="F187">
        <f t="shared" si="140"/>
        <v>7662.85</v>
      </c>
      <c r="G187">
        <f t="shared" si="140"/>
        <v>0</v>
      </c>
      <c r="H187">
        <f t="shared" si="140"/>
        <v>0</v>
      </c>
      <c r="I187">
        <f t="shared" si="140"/>
        <v>0</v>
      </c>
      <c r="J187">
        <f t="shared" si="140"/>
        <v>0</v>
      </c>
      <c r="K187">
        <f t="shared" si="140"/>
        <v>0</v>
      </c>
      <c r="L187">
        <f t="shared" si="140"/>
        <v>0</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47</v>
      </c>
      <c r="DF187" t="str">
        <f t="shared" si="143"/>
        <v>Ministerio de Desarrollo Rural y Tierras</v>
      </c>
      <c r="DG187">
        <f t="shared" si="143"/>
        <v>90701.04</v>
      </c>
      <c r="DH187">
        <f t="shared" si="143"/>
        <v>0</v>
      </c>
    </row>
    <row r="188" spans="1:112">
      <c r="A188">
        <f t="shared" ref="A188:AF188" si="144">A39</f>
        <v>283</v>
      </c>
      <c r="B188" t="str">
        <f t="shared" si="144"/>
        <v>Aduana Nacional</v>
      </c>
      <c r="C188">
        <f t="shared" si="144"/>
        <v>0</v>
      </c>
      <c r="D188">
        <f t="shared" si="144"/>
        <v>2890.56</v>
      </c>
      <c r="E188">
        <f t="shared" si="144"/>
        <v>0</v>
      </c>
      <c r="F188">
        <f t="shared" si="144"/>
        <v>3461636.3200000003</v>
      </c>
      <c r="G188">
        <f t="shared" si="144"/>
        <v>0</v>
      </c>
      <c r="H188">
        <f t="shared" si="144"/>
        <v>0</v>
      </c>
      <c r="I188">
        <f t="shared" si="144"/>
        <v>0</v>
      </c>
      <c r="J188">
        <f t="shared" si="144"/>
        <v>0</v>
      </c>
      <c r="K188">
        <f t="shared" si="144"/>
        <v>0</v>
      </c>
      <c r="L188">
        <f t="shared" si="144"/>
        <v>0</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681</v>
      </c>
      <c r="DF188" t="str">
        <f t="shared" si="147"/>
        <v>Ministerio Público</v>
      </c>
      <c r="DG188">
        <f t="shared" si="147"/>
        <v>144723</v>
      </c>
      <c r="DH188">
        <f t="shared" si="147"/>
        <v>0</v>
      </c>
    </row>
    <row r="189" spans="1:112">
      <c r="A189">
        <f t="shared" ref="A189:AF189" si="148">A40</f>
        <v>222</v>
      </c>
      <c r="B189" t="str">
        <f t="shared" si="148"/>
        <v>Instituto Nacional de Innovación Agropecuaria y Forestal</v>
      </c>
      <c r="C189">
        <f t="shared" si="148"/>
        <v>0</v>
      </c>
      <c r="D189">
        <f t="shared" si="148"/>
        <v>1550</v>
      </c>
      <c r="E189">
        <f t="shared" si="148"/>
        <v>387.61</v>
      </c>
      <c r="F189">
        <f t="shared" si="148"/>
        <v>34300</v>
      </c>
      <c r="G189">
        <f t="shared" si="148"/>
        <v>0</v>
      </c>
      <c r="H189">
        <f t="shared" si="148"/>
        <v>0</v>
      </c>
      <c r="I189">
        <f t="shared" si="148"/>
        <v>0</v>
      </c>
      <c r="J189">
        <f t="shared" si="148"/>
        <v>0</v>
      </c>
      <c r="K189">
        <f t="shared" si="148"/>
        <v>0</v>
      </c>
      <c r="L189">
        <f t="shared" si="148"/>
        <v>0</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296</v>
      </c>
      <c r="DF189" t="str">
        <f t="shared" si="151"/>
        <v>Univ. Indígena Bol. Comun. Intercult Prod. Apiaguaiki Tupa</v>
      </c>
      <c r="DG189">
        <f t="shared" si="151"/>
        <v>39438</v>
      </c>
      <c r="DH189">
        <f t="shared" si="151"/>
        <v>0</v>
      </c>
    </row>
    <row r="190" spans="1:112">
      <c r="A190">
        <f t="shared" ref="A190:AF190" si="152">A41</f>
        <v>203</v>
      </c>
      <c r="B190" t="str">
        <f t="shared" si="152"/>
        <v>Autoridad de Supervisión del Sistema Financiero</v>
      </c>
      <c r="C190">
        <f t="shared" si="152"/>
        <v>0</v>
      </c>
      <c r="D190">
        <f t="shared" si="152"/>
        <v>0</v>
      </c>
      <c r="E190">
        <f t="shared" si="152"/>
        <v>0</v>
      </c>
      <c r="F190">
        <f t="shared" si="152"/>
        <v>90</v>
      </c>
      <c r="G190">
        <f t="shared" si="152"/>
        <v>0</v>
      </c>
      <c r="H190">
        <f t="shared" si="152"/>
        <v>0</v>
      </c>
      <c r="I190">
        <f t="shared" si="152"/>
        <v>0</v>
      </c>
      <c r="J190">
        <f t="shared" si="152"/>
        <v>0</v>
      </c>
      <c r="K190">
        <f t="shared" si="152"/>
        <v>0</v>
      </c>
      <c r="L190">
        <f t="shared" si="152"/>
        <v>0</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310</v>
      </c>
      <c r="DF190" t="str">
        <f t="shared" si="155"/>
        <v>Autoridad de Regulación y Fiscalización de Telecomunicaciones y Transportes</v>
      </c>
      <c r="DG190">
        <f t="shared" si="155"/>
        <v>220579.81</v>
      </c>
      <c r="DH190">
        <f t="shared" si="155"/>
        <v>0</v>
      </c>
    </row>
    <row r="191" spans="1:112">
      <c r="A191">
        <f t="shared" ref="A191:AF191" si="156">A42</f>
        <v>155</v>
      </c>
      <c r="B191" t="str">
        <f t="shared" si="156"/>
        <v>Dirección del Notariado Plurinacional</v>
      </c>
      <c r="C191">
        <f t="shared" si="156"/>
        <v>0</v>
      </c>
      <c r="D191">
        <f t="shared" si="156"/>
        <v>0</v>
      </c>
      <c r="E191">
        <f t="shared" si="156"/>
        <v>0</v>
      </c>
      <c r="F191">
        <f t="shared" si="156"/>
        <v>236478</v>
      </c>
      <c r="G191">
        <f t="shared" si="156"/>
        <v>0</v>
      </c>
      <c r="H191">
        <f t="shared" si="156"/>
        <v>0</v>
      </c>
      <c r="I191">
        <f t="shared" si="156"/>
        <v>0</v>
      </c>
      <c r="J191">
        <f t="shared" si="156"/>
        <v>0</v>
      </c>
      <c r="K191">
        <f t="shared" si="156"/>
        <v>0</v>
      </c>
      <c r="L191">
        <f t="shared" si="156"/>
        <v>0</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66</v>
      </c>
      <c r="DF191" t="str">
        <f t="shared" si="159"/>
        <v>Ministerio de Planificación del Desarrollo</v>
      </c>
      <c r="DG191">
        <f t="shared" si="159"/>
        <v>4352.5</v>
      </c>
      <c r="DH191">
        <f t="shared" si="159"/>
        <v>0</v>
      </c>
    </row>
    <row r="192" spans="1:112">
      <c r="A192">
        <f t="shared" ref="A192:AF192" si="160">A43</f>
        <v>290</v>
      </c>
      <c r="B192" t="str">
        <f t="shared" si="160"/>
        <v>Servicio de Impuestos Nacionales</v>
      </c>
      <c r="C192">
        <f t="shared" si="160"/>
        <v>0</v>
      </c>
      <c r="D192">
        <f t="shared" si="160"/>
        <v>0</v>
      </c>
      <c r="E192">
        <f t="shared" si="160"/>
        <v>0</v>
      </c>
      <c r="F192">
        <f t="shared" si="160"/>
        <v>8456.44</v>
      </c>
      <c r="G192">
        <f t="shared" si="160"/>
        <v>0</v>
      </c>
      <c r="H192">
        <f t="shared" si="160"/>
        <v>0</v>
      </c>
      <c r="I192">
        <f t="shared" si="160"/>
        <v>0</v>
      </c>
      <c r="J192">
        <f t="shared" si="160"/>
        <v>0</v>
      </c>
      <c r="K192">
        <f t="shared" si="160"/>
        <v>0</v>
      </c>
      <c r="L192">
        <f t="shared" si="160"/>
        <v>0</v>
      </c>
      <c r="M192">
        <f t="shared" si="160"/>
        <v>0</v>
      </c>
      <c r="N192">
        <f t="shared" si="160"/>
        <v>0</v>
      </c>
      <c r="O192">
        <f t="shared" si="160"/>
        <v>0</v>
      </c>
      <c r="P192">
        <f t="shared" si="160"/>
        <v>0</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315</v>
      </c>
      <c r="DF192" t="str">
        <f t="shared" si="163"/>
        <v>Autoridad de Fiscalización de Empresas</v>
      </c>
      <c r="DG192">
        <f t="shared" si="163"/>
        <v>473694.05</v>
      </c>
      <c r="DH192">
        <f t="shared" si="163"/>
        <v>0</v>
      </c>
    </row>
    <row r="193" spans="1:112">
      <c r="A193">
        <f t="shared" ref="A193:AF193" si="164">A44</f>
        <v>373</v>
      </c>
      <c r="B193" t="str">
        <f t="shared" si="164"/>
        <v>Fondo de Desarrollo Indigena</v>
      </c>
      <c r="C193">
        <f t="shared" si="164"/>
        <v>0</v>
      </c>
      <c r="D193">
        <f t="shared" si="164"/>
        <v>0</v>
      </c>
      <c r="E193">
        <f t="shared" si="164"/>
        <v>0</v>
      </c>
      <c r="F193">
        <f t="shared" si="164"/>
        <v>12870516.540000001</v>
      </c>
      <c r="G193">
        <f t="shared" si="164"/>
        <v>0</v>
      </c>
      <c r="H193">
        <f t="shared" si="164"/>
        <v>0</v>
      </c>
      <c r="I193">
        <f t="shared" si="164"/>
        <v>0</v>
      </c>
      <c r="J193">
        <f t="shared" si="164"/>
        <v>0</v>
      </c>
      <c r="K193">
        <f t="shared" si="164"/>
        <v>0</v>
      </c>
      <c r="L193">
        <f t="shared" si="164"/>
        <v>0</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387</v>
      </c>
      <c r="DF193" t="str">
        <f t="shared" si="167"/>
        <v>Agencia del Desarrollo del Cine y Audiovisual Bolivianos</v>
      </c>
      <c r="DG193">
        <f t="shared" si="167"/>
        <v>10838</v>
      </c>
      <c r="DH193">
        <f t="shared" si="167"/>
        <v>0</v>
      </c>
    </row>
    <row r="194" spans="1:112">
      <c r="A194">
        <f t="shared" ref="A194:AF194" si="168">A45</f>
        <v>342</v>
      </c>
      <c r="B194" t="str">
        <f t="shared" si="168"/>
        <v>Agencia Estatal de Vivienda</v>
      </c>
      <c r="C194">
        <f t="shared" si="168"/>
        <v>0</v>
      </c>
      <c r="D194">
        <f t="shared" si="168"/>
        <v>0</v>
      </c>
      <c r="E194">
        <f t="shared" si="168"/>
        <v>0</v>
      </c>
      <c r="F194">
        <f t="shared" si="168"/>
        <v>5385011.1399999997</v>
      </c>
      <c r="G194">
        <f t="shared" si="168"/>
        <v>0</v>
      </c>
      <c r="H194">
        <f t="shared" si="168"/>
        <v>0</v>
      </c>
      <c r="I194">
        <f t="shared" si="168"/>
        <v>0</v>
      </c>
      <c r="J194">
        <f t="shared" si="168"/>
        <v>0</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572</v>
      </c>
      <c r="DF194" t="str">
        <f t="shared" si="171"/>
        <v>Empresa de Apoyo a la Producción de Alimentos</v>
      </c>
      <c r="DG194">
        <f t="shared" si="171"/>
        <v>8160295.2899999991</v>
      </c>
      <c r="DH194">
        <f t="shared" si="171"/>
        <v>0</v>
      </c>
    </row>
    <row r="195" spans="1:112">
      <c r="A195">
        <f t="shared" ref="A195:AF195" si="172">A46</f>
        <v>378</v>
      </c>
      <c r="B195" t="str">
        <f t="shared" si="172"/>
        <v>Servicio Nacional Textil</v>
      </c>
      <c r="C195">
        <f t="shared" si="172"/>
        <v>0</v>
      </c>
      <c r="D195">
        <f t="shared" si="172"/>
        <v>0</v>
      </c>
      <c r="E195">
        <f t="shared" si="172"/>
        <v>0</v>
      </c>
      <c r="F195">
        <f t="shared" si="172"/>
        <v>20668.559999999998</v>
      </c>
      <c r="G195">
        <f t="shared" si="172"/>
        <v>0</v>
      </c>
      <c r="H195">
        <f t="shared" si="172"/>
        <v>0</v>
      </c>
      <c r="I195">
        <f t="shared" si="172"/>
        <v>0</v>
      </c>
      <c r="J195">
        <f t="shared" si="172"/>
        <v>0</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594</v>
      </c>
      <c r="DF195" t="str">
        <f t="shared" si="175"/>
        <v>Administración de Servicios Portuarios - Bolivia</v>
      </c>
      <c r="DG195">
        <f t="shared" si="175"/>
        <v>2570.1799999999998</v>
      </c>
      <c r="DH195">
        <f t="shared" si="175"/>
        <v>0</v>
      </c>
    </row>
    <row r="196" spans="1:112">
      <c r="A196">
        <f t="shared" ref="A196:AF196" si="176">A47</f>
        <v>374</v>
      </c>
      <c r="B196" t="str">
        <f t="shared" si="176"/>
        <v>Agencia de Gobierno Electrónico y Tecnologías de Información y Comunicación</v>
      </c>
      <c r="C196">
        <f t="shared" si="176"/>
        <v>0</v>
      </c>
      <c r="D196">
        <f t="shared" si="176"/>
        <v>1242</v>
      </c>
      <c r="E196">
        <f t="shared" si="176"/>
        <v>0</v>
      </c>
      <c r="F196">
        <f t="shared" si="176"/>
        <v>0</v>
      </c>
      <c r="G196">
        <f t="shared" si="176"/>
        <v>0</v>
      </c>
      <c r="H196">
        <f t="shared" si="176"/>
        <v>0</v>
      </c>
      <c r="I196">
        <f t="shared" si="176"/>
        <v>0</v>
      </c>
      <c r="J196">
        <f t="shared" si="176"/>
        <v>0</v>
      </c>
      <c r="K196">
        <f t="shared" si="176"/>
        <v>0</v>
      </c>
      <c r="L196">
        <f t="shared" si="176"/>
        <v>0</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20</v>
      </c>
      <c r="DF196" t="str">
        <f t="shared" si="179"/>
        <v>Ministerio de Defensa</v>
      </c>
      <c r="DG196">
        <f t="shared" si="179"/>
        <v>6613938.9799999995</v>
      </c>
      <c r="DH196">
        <f t="shared" si="179"/>
        <v>0</v>
      </c>
    </row>
    <row r="197" spans="1:112">
      <c r="A197">
        <f t="shared" ref="A197:AF197" si="180">A48</f>
        <v>905</v>
      </c>
      <c r="B197" t="str">
        <f t="shared" si="180"/>
        <v>Gobierno Autónomo Departamental de Potosí</v>
      </c>
      <c r="C197">
        <f t="shared" si="180"/>
        <v>0</v>
      </c>
      <c r="D197">
        <f t="shared" si="180"/>
        <v>3349.35</v>
      </c>
      <c r="E197">
        <f t="shared" si="180"/>
        <v>0</v>
      </c>
      <c r="F197">
        <f t="shared" si="180"/>
        <v>8193.75</v>
      </c>
      <c r="G197">
        <f t="shared" si="180"/>
        <v>0</v>
      </c>
      <c r="H197">
        <f t="shared" si="180"/>
        <v>0</v>
      </c>
      <c r="I197">
        <f t="shared" si="180"/>
        <v>0</v>
      </c>
      <c r="J197">
        <f t="shared" si="180"/>
        <v>0</v>
      </c>
      <c r="K197">
        <f t="shared" si="180"/>
        <v>0</v>
      </c>
      <c r="L197">
        <f t="shared" si="180"/>
        <v>0</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324</v>
      </c>
      <c r="DF197" t="str">
        <f t="shared" si="183"/>
        <v>Escuela Boliviana Intercultural de Música</v>
      </c>
      <c r="DG197">
        <f t="shared" si="183"/>
        <v>62090</v>
      </c>
      <c r="DH197">
        <f t="shared" si="183"/>
        <v>0</v>
      </c>
    </row>
    <row r="198" spans="1:112">
      <c r="A198">
        <f t="shared" ref="A198:AF198" si="184">A49</f>
        <v>580</v>
      </c>
      <c r="B198" t="str">
        <f t="shared" si="184"/>
        <v>Depósitos Aduaneros Bolivianos</v>
      </c>
      <c r="C198">
        <f t="shared" si="184"/>
        <v>0</v>
      </c>
      <c r="D198">
        <f t="shared" si="184"/>
        <v>979.47</v>
      </c>
      <c r="E198">
        <f t="shared" si="184"/>
        <v>0</v>
      </c>
      <c r="F198">
        <f t="shared" si="184"/>
        <v>0</v>
      </c>
      <c r="G198">
        <f t="shared" si="184"/>
        <v>0</v>
      </c>
      <c r="H198">
        <f t="shared" si="184"/>
        <v>0</v>
      </c>
      <c r="I198">
        <f t="shared" si="184"/>
        <v>0</v>
      </c>
      <c r="J198">
        <f t="shared" si="184"/>
        <v>0</v>
      </c>
      <c r="K198">
        <f t="shared" si="184"/>
        <v>0</v>
      </c>
      <c r="L198">
        <f t="shared" si="184"/>
        <v>0</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347</v>
      </c>
      <c r="DF198" t="str">
        <f t="shared" si="187"/>
        <v>Autoridad de Fiscalización y Control de Cooperativas</v>
      </c>
      <c r="DG198">
        <f t="shared" si="187"/>
        <v>674001</v>
      </c>
      <c r="DH198">
        <f t="shared" si="187"/>
        <v>0</v>
      </c>
    </row>
    <row r="199" spans="1:112">
      <c r="A199">
        <f t="shared" ref="A199:AF199" si="188">A50</f>
        <v>66</v>
      </c>
      <c r="B199" t="str">
        <f t="shared" si="188"/>
        <v>Ministerio de Planificación del Desarrollo</v>
      </c>
      <c r="C199">
        <f t="shared" si="188"/>
        <v>0</v>
      </c>
      <c r="D199">
        <f t="shared" si="188"/>
        <v>0</v>
      </c>
      <c r="E199">
        <f t="shared" si="188"/>
        <v>0</v>
      </c>
      <c r="F199">
        <f t="shared" si="188"/>
        <v>16592069.599999998</v>
      </c>
      <c r="G199">
        <f t="shared" si="188"/>
        <v>0</v>
      </c>
      <c r="H199">
        <f t="shared" si="188"/>
        <v>0</v>
      </c>
      <c r="I199">
        <f t="shared" si="188"/>
        <v>0</v>
      </c>
      <c r="J199">
        <f t="shared" si="188"/>
        <v>0</v>
      </c>
      <c r="K199">
        <f t="shared" si="188"/>
        <v>0</v>
      </c>
      <c r="L199">
        <f t="shared" si="188"/>
        <v>0</v>
      </c>
      <c r="M199">
        <f t="shared" si="188"/>
        <v>0</v>
      </c>
      <c r="N199">
        <f t="shared" si="188"/>
        <v>0</v>
      </c>
      <c r="O199">
        <f t="shared" si="188"/>
        <v>0</v>
      </c>
      <c r="P199">
        <f t="shared" si="188"/>
        <v>0</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661</v>
      </c>
      <c r="DF199" t="str">
        <f t="shared" si="191"/>
        <v>Tribunal Constitucional Plurinacional</v>
      </c>
      <c r="DG199">
        <f t="shared" si="191"/>
        <v>20999.64</v>
      </c>
      <c r="DH199">
        <f t="shared" si="191"/>
        <v>0</v>
      </c>
    </row>
    <row r="200" spans="1:112">
      <c r="A200">
        <f t="shared" ref="A200:AF200" si="192">A51</f>
        <v>206</v>
      </c>
      <c r="B200" t="str">
        <f t="shared" si="192"/>
        <v>Instituto Nacional de Estadística</v>
      </c>
      <c r="C200">
        <f t="shared" si="192"/>
        <v>0</v>
      </c>
      <c r="D200">
        <f t="shared" si="192"/>
        <v>0</v>
      </c>
      <c r="E200">
        <f t="shared" si="192"/>
        <v>0</v>
      </c>
      <c r="F200">
        <f t="shared" si="192"/>
        <v>120.4</v>
      </c>
      <c r="G200">
        <f t="shared" si="192"/>
        <v>0</v>
      </c>
      <c r="H200">
        <f t="shared" si="192"/>
        <v>0</v>
      </c>
      <c r="I200">
        <f t="shared" si="192"/>
        <v>0</v>
      </c>
      <c r="J200">
        <f t="shared" si="192"/>
        <v>0</v>
      </c>
      <c r="K200">
        <f t="shared" si="192"/>
        <v>0</v>
      </c>
      <c r="L200">
        <f t="shared" si="192"/>
        <v>0</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16</v>
      </c>
      <c r="DF200" t="str">
        <f t="shared" si="195"/>
        <v>Ministerio de Educación</v>
      </c>
      <c r="DG200">
        <f t="shared" si="195"/>
        <v>110901</v>
      </c>
      <c r="DH200">
        <f t="shared" si="195"/>
        <v>0</v>
      </c>
    </row>
    <row r="201" spans="1:112">
      <c r="A201">
        <f t="shared" ref="A201:AF201" si="196">A52</f>
        <v>53</v>
      </c>
      <c r="B201" t="str">
        <f t="shared" si="196"/>
        <v>Ministerio de Culturas, Descolonización y Despatriarcalización</v>
      </c>
      <c r="C201">
        <f t="shared" si="196"/>
        <v>0</v>
      </c>
      <c r="D201">
        <f t="shared" si="196"/>
        <v>0</v>
      </c>
      <c r="E201">
        <f t="shared" si="196"/>
        <v>0</v>
      </c>
      <c r="F201">
        <f t="shared" si="196"/>
        <v>37903.050000000003</v>
      </c>
      <c r="G201">
        <f t="shared" si="196"/>
        <v>0</v>
      </c>
      <c r="H201">
        <f t="shared" si="196"/>
        <v>0</v>
      </c>
      <c r="I201">
        <f t="shared" si="196"/>
        <v>0</v>
      </c>
      <c r="J201">
        <f t="shared" si="196"/>
        <v>0</v>
      </c>
      <c r="K201">
        <f t="shared" si="196"/>
        <v>0</v>
      </c>
      <c r="L201">
        <f t="shared" si="196"/>
        <v>0</v>
      </c>
      <c r="M201">
        <f t="shared" si="196"/>
        <v>0</v>
      </c>
      <c r="N201">
        <f t="shared" si="196"/>
        <v>0</v>
      </c>
      <c r="O201">
        <f t="shared" si="196"/>
        <v>0</v>
      </c>
      <c r="P201">
        <f t="shared" si="196"/>
        <v>0</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0</v>
      </c>
      <c r="DF201">
        <f t="shared" si="199"/>
        <v>0</v>
      </c>
      <c r="DG201">
        <f t="shared" si="199"/>
        <v>0</v>
      </c>
      <c r="DH201">
        <f t="shared" si="199"/>
        <v>0</v>
      </c>
    </row>
    <row r="202" spans="1:112">
      <c r="A202">
        <f t="shared" ref="A202:AF202" si="200">A53</f>
        <v>514</v>
      </c>
      <c r="B202" t="str">
        <f t="shared" si="200"/>
        <v>Empresa Nacional de Electricidad</v>
      </c>
      <c r="C202">
        <f t="shared" si="200"/>
        <v>0</v>
      </c>
      <c r="D202">
        <f t="shared" si="200"/>
        <v>0</v>
      </c>
      <c r="E202">
        <f t="shared" si="200"/>
        <v>0</v>
      </c>
      <c r="F202">
        <f t="shared" si="200"/>
        <v>1114696.69</v>
      </c>
      <c r="G202">
        <f t="shared" si="200"/>
        <v>0</v>
      </c>
      <c r="H202">
        <f t="shared" si="200"/>
        <v>0</v>
      </c>
      <c r="I202">
        <f t="shared" si="200"/>
        <v>0</v>
      </c>
      <c r="J202">
        <f t="shared" si="200"/>
        <v>0</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0</v>
      </c>
      <c r="DF202">
        <f t="shared" si="203"/>
        <v>0</v>
      </c>
      <c r="DG202">
        <f t="shared" si="203"/>
        <v>0</v>
      </c>
      <c r="DH202">
        <f t="shared" si="203"/>
        <v>0</v>
      </c>
    </row>
    <row r="203" spans="1:112">
      <c r="A203">
        <f t="shared" ref="A203:AF203" si="204">A54</f>
        <v>862</v>
      </c>
      <c r="B203" t="str">
        <f t="shared" si="204"/>
        <v>Fondo Nacional de Desarrollo Regional</v>
      </c>
      <c r="C203">
        <f t="shared" si="204"/>
        <v>349313.09</v>
      </c>
      <c r="D203">
        <f t="shared" si="204"/>
        <v>0</v>
      </c>
      <c r="E203">
        <f t="shared" si="204"/>
        <v>403334.37</v>
      </c>
      <c r="F203">
        <f t="shared" si="204"/>
        <v>2577432.4499999997</v>
      </c>
      <c r="G203">
        <f t="shared" si="204"/>
        <v>0</v>
      </c>
      <c r="H203">
        <f t="shared" si="204"/>
        <v>0</v>
      </c>
      <c r="I203">
        <f t="shared" si="204"/>
        <v>0</v>
      </c>
      <c r="J203">
        <f t="shared" si="204"/>
        <v>0</v>
      </c>
      <c r="K203">
        <f t="shared" si="204"/>
        <v>0</v>
      </c>
      <c r="L203">
        <f t="shared" si="204"/>
        <v>0</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0</v>
      </c>
      <c r="DF203">
        <f t="shared" si="207"/>
        <v>0</v>
      </c>
      <c r="DG203">
        <f t="shared" si="207"/>
        <v>0</v>
      </c>
      <c r="DH203">
        <f t="shared" si="207"/>
        <v>0</v>
      </c>
    </row>
    <row r="204" spans="1:112">
      <c r="A204">
        <f t="shared" ref="A204:AF204" si="208">A55</f>
        <v>70</v>
      </c>
      <c r="B204" t="str">
        <f t="shared" si="208"/>
        <v>Ministerio de Trabajo, Empleo y Previsión Social</v>
      </c>
      <c r="C204">
        <f t="shared" si="208"/>
        <v>0</v>
      </c>
      <c r="D204">
        <f t="shared" si="208"/>
        <v>0</v>
      </c>
      <c r="E204">
        <f t="shared" si="208"/>
        <v>0</v>
      </c>
      <c r="F204">
        <f t="shared" si="208"/>
        <v>10739.55</v>
      </c>
      <c r="G204">
        <f t="shared" si="208"/>
        <v>0</v>
      </c>
      <c r="H204">
        <f t="shared" si="208"/>
        <v>0</v>
      </c>
      <c r="I204">
        <f t="shared" si="208"/>
        <v>0</v>
      </c>
      <c r="J204">
        <f t="shared" si="208"/>
        <v>0</v>
      </c>
      <c r="K204">
        <f t="shared" si="208"/>
        <v>0</v>
      </c>
      <c r="L204">
        <f t="shared" si="208"/>
        <v>0</v>
      </c>
      <c r="M204">
        <f t="shared" si="208"/>
        <v>0</v>
      </c>
      <c r="N204">
        <f t="shared" si="208"/>
        <v>0</v>
      </c>
      <c r="O204">
        <f t="shared" si="208"/>
        <v>0</v>
      </c>
      <c r="P204">
        <f t="shared" si="208"/>
        <v>0</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0</v>
      </c>
      <c r="DF204">
        <f t="shared" si="211"/>
        <v>0</v>
      </c>
      <c r="DG204">
        <f t="shared" si="211"/>
        <v>0</v>
      </c>
      <c r="DH204">
        <f t="shared" si="211"/>
        <v>0</v>
      </c>
    </row>
    <row r="205" spans="1:112">
      <c r="A205">
        <f t="shared" ref="A205:AF205" si="212">A56</f>
        <v>417</v>
      </c>
      <c r="B205" t="str">
        <f t="shared" si="212"/>
        <v>Caja Nacional de Salud</v>
      </c>
      <c r="C205">
        <f t="shared" si="212"/>
        <v>0</v>
      </c>
      <c r="D205">
        <f t="shared" si="212"/>
        <v>61876.08</v>
      </c>
      <c r="E205">
        <f t="shared" si="212"/>
        <v>0</v>
      </c>
      <c r="F205">
        <f t="shared" si="212"/>
        <v>19064.46</v>
      </c>
      <c r="G205">
        <f t="shared" si="212"/>
        <v>0</v>
      </c>
      <c r="H205">
        <f t="shared" si="212"/>
        <v>0</v>
      </c>
      <c r="I205">
        <f t="shared" si="212"/>
        <v>0</v>
      </c>
      <c r="J205">
        <f t="shared" si="212"/>
        <v>0</v>
      </c>
      <c r="K205">
        <f t="shared" si="212"/>
        <v>0</v>
      </c>
      <c r="L205">
        <f t="shared" si="212"/>
        <v>0</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0</v>
      </c>
      <c r="DF205">
        <f t="shared" si="215"/>
        <v>0</v>
      </c>
      <c r="DG205">
        <f t="shared" si="215"/>
        <v>0</v>
      </c>
      <c r="DH205">
        <f t="shared" si="215"/>
        <v>0</v>
      </c>
    </row>
    <row r="206" spans="1:112">
      <c r="A206">
        <f t="shared" ref="A206:AF206" si="216">A57</f>
        <v>951</v>
      </c>
      <c r="B206" t="str">
        <f t="shared" si="216"/>
        <v>Banco Central de Bolivia</v>
      </c>
      <c r="C206">
        <f t="shared" si="216"/>
        <v>0</v>
      </c>
      <c r="D206">
        <f t="shared" si="216"/>
        <v>25585.059999999998</v>
      </c>
      <c r="E206">
        <f t="shared" si="216"/>
        <v>0</v>
      </c>
      <c r="F206">
        <f t="shared" si="216"/>
        <v>656.62</v>
      </c>
      <c r="G206">
        <f t="shared" si="216"/>
        <v>0</v>
      </c>
      <c r="H206">
        <f t="shared" si="216"/>
        <v>0</v>
      </c>
      <c r="I206">
        <f t="shared" si="216"/>
        <v>0</v>
      </c>
      <c r="J206">
        <f t="shared" si="216"/>
        <v>0</v>
      </c>
      <c r="K206">
        <f t="shared" si="216"/>
        <v>0</v>
      </c>
      <c r="L206">
        <f t="shared" si="216"/>
        <v>0</v>
      </c>
      <c r="M206">
        <f t="shared" si="216"/>
        <v>0</v>
      </c>
      <c r="N206">
        <f t="shared" si="216"/>
        <v>0</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0</v>
      </c>
      <c r="DF206">
        <f t="shared" si="219"/>
        <v>0</v>
      </c>
      <c r="DG206">
        <f t="shared" si="219"/>
        <v>0</v>
      </c>
      <c r="DH206">
        <f t="shared" si="219"/>
        <v>0</v>
      </c>
    </row>
    <row r="207" spans="1:112">
      <c r="A207">
        <f t="shared" ref="A207:AF207" si="220">A58</f>
        <v>526</v>
      </c>
      <c r="B207" t="str">
        <f t="shared" si="220"/>
        <v>Bolivia TV</v>
      </c>
      <c r="C207">
        <f t="shared" si="220"/>
        <v>0</v>
      </c>
      <c r="D207">
        <f t="shared" si="220"/>
        <v>0</v>
      </c>
      <c r="E207">
        <f t="shared" si="220"/>
        <v>0</v>
      </c>
      <c r="F207">
        <f t="shared" si="220"/>
        <v>1310</v>
      </c>
      <c r="G207">
        <f t="shared" si="220"/>
        <v>0</v>
      </c>
      <c r="H207">
        <f t="shared" si="220"/>
        <v>0</v>
      </c>
      <c r="I207">
        <f t="shared" si="220"/>
        <v>0</v>
      </c>
      <c r="J207">
        <f t="shared" si="220"/>
        <v>0</v>
      </c>
      <c r="K207">
        <f t="shared" si="220"/>
        <v>0</v>
      </c>
      <c r="L207">
        <f t="shared" si="220"/>
        <v>0</v>
      </c>
      <c r="M207">
        <f t="shared" si="220"/>
        <v>0</v>
      </c>
      <c r="N207">
        <f t="shared" si="220"/>
        <v>0</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0</v>
      </c>
      <c r="DF207">
        <f t="shared" si="223"/>
        <v>0</v>
      </c>
      <c r="DG207">
        <f t="shared" si="223"/>
        <v>0</v>
      </c>
      <c r="DH207">
        <f t="shared" si="223"/>
        <v>0</v>
      </c>
    </row>
    <row r="208" spans="1:112">
      <c r="A208">
        <f t="shared" ref="A208:AF208" si="224">A59</f>
        <v>681</v>
      </c>
      <c r="B208" t="str">
        <f t="shared" si="224"/>
        <v>Ministerio Público</v>
      </c>
      <c r="C208">
        <f t="shared" si="224"/>
        <v>0</v>
      </c>
      <c r="D208">
        <f t="shared" si="224"/>
        <v>0</v>
      </c>
      <c r="E208">
        <f t="shared" si="224"/>
        <v>0</v>
      </c>
      <c r="F208">
        <f t="shared" si="224"/>
        <v>23340.51</v>
      </c>
      <c r="G208">
        <f t="shared" si="224"/>
        <v>0</v>
      </c>
      <c r="H208">
        <f t="shared" si="224"/>
        <v>0</v>
      </c>
      <c r="I208">
        <f t="shared" si="224"/>
        <v>0</v>
      </c>
      <c r="J208">
        <f t="shared" si="224"/>
        <v>0</v>
      </c>
      <c r="K208">
        <f t="shared" si="224"/>
        <v>0</v>
      </c>
      <c r="L208">
        <f t="shared" si="224"/>
        <v>0</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0</v>
      </c>
      <c r="DF208">
        <f t="shared" si="227"/>
        <v>0</v>
      </c>
      <c r="DG208">
        <f t="shared" si="227"/>
        <v>0</v>
      </c>
      <c r="DH208">
        <f t="shared" si="227"/>
        <v>0</v>
      </c>
    </row>
    <row r="209" spans="1:112">
      <c r="A209">
        <f t="shared" ref="A209:AF209" si="228">A60</f>
        <v>269</v>
      </c>
      <c r="B209" t="str">
        <f t="shared" si="228"/>
        <v>Direc. Dptal. de Educación Potosí</v>
      </c>
      <c r="C209">
        <f t="shared" si="228"/>
        <v>0</v>
      </c>
      <c r="D209">
        <f t="shared" si="228"/>
        <v>73866.679999999993</v>
      </c>
      <c r="E209">
        <f t="shared" si="228"/>
        <v>0</v>
      </c>
      <c r="F209">
        <f t="shared" si="228"/>
        <v>191413.65</v>
      </c>
      <c r="G209">
        <f t="shared" si="228"/>
        <v>0</v>
      </c>
      <c r="H209">
        <f t="shared" si="228"/>
        <v>0</v>
      </c>
      <c r="I209">
        <f t="shared" si="228"/>
        <v>0</v>
      </c>
      <c r="J209">
        <f t="shared" si="228"/>
        <v>0</v>
      </c>
      <c r="K209">
        <f t="shared" si="228"/>
        <v>0</v>
      </c>
      <c r="L209">
        <f t="shared" si="228"/>
        <v>0</v>
      </c>
      <c r="M209">
        <f t="shared" si="228"/>
        <v>0</v>
      </c>
      <c r="N209">
        <f t="shared" si="228"/>
        <v>0</v>
      </c>
      <c r="O209">
        <f t="shared" si="228"/>
        <v>0</v>
      </c>
      <c r="P209">
        <f t="shared" si="228"/>
        <v>0</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389</v>
      </c>
      <c r="B210" t="str">
        <f t="shared" si="232"/>
        <v>Navegación Aérea y Aeropuertos Bolivianos</v>
      </c>
      <c r="C210">
        <f t="shared" si="232"/>
        <v>0</v>
      </c>
      <c r="D210">
        <f t="shared" si="232"/>
        <v>39388.959999999999</v>
      </c>
      <c r="E210">
        <f t="shared" si="232"/>
        <v>700</v>
      </c>
      <c r="F210">
        <f t="shared" si="232"/>
        <v>241289.95</v>
      </c>
      <c r="G210">
        <f t="shared" si="232"/>
        <v>0</v>
      </c>
      <c r="H210">
        <f t="shared" si="232"/>
        <v>0</v>
      </c>
      <c r="I210">
        <f t="shared" si="232"/>
        <v>0</v>
      </c>
      <c r="J210">
        <f t="shared" si="232"/>
        <v>0</v>
      </c>
      <c r="K210">
        <f t="shared" si="232"/>
        <v>0</v>
      </c>
      <c r="L210">
        <f t="shared" si="232"/>
        <v>0</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t="str">
        <f t="shared" ref="A211:AF211" si="236">A62</f>
        <v>99 - 03</v>
      </c>
      <c r="B211" t="str">
        <f t="shared" si="236"/>
        <v>Dirección General de Crédito Público</v>
      </c>
      <c r="C211">
        <f t="shared" si="236"/>
        <v>955293927.70999992</v>
      </c>
      <c r="D211">
        <f t="shared" si="236"/>
        <v>33860442.210000001</v>
      </c>
      <c r="E211">
        <f t="shared" si="236"/>
        <v>91692936.459999993</v>
      </c>
      <c r="F211">
        <f t="shared" si="236"/>
        <v>125934985.15000001</v>
      </c>
      <c r="G211">
        <f t="shared" si="236"/>
        <v>0</v>
      </c>
      <c r="H211">
        <f t="shared" si="236"/>
        <v>0</v>
      </c>
      <c r="I211">
        <f t="shared" si="236"/>
        <v>0</v>
      </c>
      <c r="J211">
        <f t="shared" si="236"/>
        <v>0</v>
      </c>
      <c r="K211">
        <f t="shared" si="236"/>
        <v>0</v>
      </c>
      <c r="L211">
        <f t="shared" si="236"/>
        <v>0</v>
      </c>
      <c r="M211">
        <f t="shared" si="236"/>
        <v>0</v>
      </c>
      <c r="N211">
        <f t="shared" si="236"/>
        <v>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253</v>
      </c>
      <c r="B212" t="str">
        <f t="shared" si="240"/>
        <v>Entidad Ejecutora de Medio Ambiente y Agua</v>
      </c>
      <c r="C212">
        <f t="shared" si="240"/>
        <v>0</v>
      </c>
      <c r="D212">
        <f t="shared" si="240"/>
        <v>0</v>
      </c>
      <c r="E212">
        <f t="shared" si="240"/>
        <v>0</v>
      </c>
      <c r="F212">
        <f t="shared" si="240"/>
        <v>5086423.83</v>
      </c>
      <c r="G212">
        <f t="shared" si="240"/>
        <v>0</v>
      </c>
      <c r="H212">
        <f t="shared" si="240"/>
        <v>0</v>
      </c>
      <c r="I212">
        <f t="shared" si="240"/>
        <v>0</v>
      </c>
      <c r="J212">
        <f t="shared" si="240"/>
        <v>0</v>
      </c>
      <c r="K212">
        <f t="shared" si="240"/>
        <v>0</v>
      </c>
      <c r="L212">
        <f t="shared" si="240"/>
        <v>0</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376</v>
      </c>
      <c r="B213" t="str">
        <f t="shared" si="244"/>
        <v>Agencia Boliviana de Energía Nuclear</v>
      </c>
      <c r="C213">
        <f t="shared" si="244"/>
        <v>0</v>
      </c>
      <c r="D213">
        <f t="shared" si="244"/>
        <v>0</v>
      </c>
      <c r="E213">
        <f t="shared" si="244"/>
        <v>0</v>
      </c>
      <c r="F213">
        <f t="shared" si="244"/>
        <v>11169</v>
      </c>
      <c r="G213">
        <f t="shared" si="244"/>
        <v>0</v>
      </c>
      <c r="H213">
        <f t="shared" si="244"/>
        <v>0</v>
      </c>
      <c r="I213">
        <f t="shared" si="244"/>
        <v>0</v>
      </c>
      <c r="J213">
        <f t="shared" si="244"/>
        <v>0</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423</v>
      </c>
      <c r="B214" t="str">
        <f t="shared" si="248"/>
        <v>Caja de Salud del Servicio Nal. de Caminos y Ramas Anexas</v>
      </c>
      <c r="C214">
        <f t="shared" si="248"/>
        <v>0</v>
      </c>
      <c r="D214">
        <f t="shared" si="248"/>
        <v>0</v>
      </c>
      <c r="E214">
        <f t="shared" si="248"/>
        <v>0</v>
      </c>
      <c r="F214">
        <f t="shared" si="248"/>
        <v>0.99</v>
      </c>
      <c r="G214">
        <f t="shared" si="248"/>
        <v>0</v>
      </c>
      <c r="H214">
        <f t="shared" si="248"/>
        <v>0</v>
      </c>
      <c r="I214">
        <f t="shared" si="248"/>
        <v>0</v>
      </c>
      <c r="J214">
        <f t="shared" si="248"/>
        <v>0</v>
      </c>
      <c r="K214">
        <f t="shared" si="248"/>
        <v>0</v>
      </c>
      <c r="L214">
        <f t="shared" si="248"/>
        <v>0</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591</v>
      </c>
      <c r="B215" t="str">
        <f t="shared" si="252"/>
        <v>Empresa Estatal de Transporte por Cable "Mi teleférico"</v>
      </c>
      <c r="C215">
        <f t="shared" si="252"/>
        <v>0</v>
      </c>
      <c r="D215">
        <f t="shared" si="252"/>
        <v>0</v>
      </c>
      <c r="E215">
        <f t="shared" si="252"/>
        <v>0</v>
      </c>
      <c r="F215">
        <f t="shared" si="252"/>
        <v>6674.66</v>
      </c>
      <c r="G215">
        <f t="shared" si="252"/>
        <v>0</v>
      </c>
      <c r="H215">
        <f t="shared" si="252"/>
        <v>0</v>
      </c>
      <c r="I215">
        <f t="shared" si="252"/>
        <v>0</v>
      </c>
      <c r="J215">
        <f t="shared" si="252"/>
        <v>0</v>
      </c>
      <c r="K215">
        <f t="shared" si="252"/>
        <v>0</v>
      </c>
      <c r="L215">
        <f t="shared" si="252"/>
        <v>0</v>
      </c>
      <c r="M215">
        <f t="shared" si="252"/>
        <v>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266</v>
      </c>
      <c r="B216" t="str">
        <f t="shared" si="256"/>
        <v>Direc. Dptal. de Educación La Paz</v>
      </c>
      <c r="C216">
        <f t="shared" si="256"/>
        <v>0</v>
      </c>
      <c r="D216">
        <f t="shared" si="256"/>
        <v>424487.5</v>
      </c>
      <c r="E216">
        <f t="shared" si="256"/>
        <v>0</v>
      </c>
      <c r="F216">
        <f t="shared" si="256"/>
        <v>520863.39</v>
      </c>
      <c r="G216">
        <f t="shared" si="256"/>
        <v>0</v>
      </c>
      <c r="H216">
        <f t="shared" si="256"/>
        <v>0</v>
      </c>
      <c r="I216">
        <f t="shared" si="256"/>
        <v>0</v>
      </c>
      <c r="J216">
        <f t="shared" si="256"/>
        <v>0</v>
      </c>
      <c r="K216">
        <f t="shared" si="256"/>
        <v>0</v>
      </c>
      <c r="L216">
        <f t="shared" si="256"/>
        <v>0</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1201</v>
      </c>
      <c r="B217" t="str">
        <f t="shared" si="260"/>
        <v>Gobierno Autónomo Municipal de La Paz</v>
      </c>
      <c r="C217">
        <f t="shared" si="260"/>
        <v>0</v>
      </c>
      <c r="D217">
        <f t="shared" si="260"/>
        <v>1975.44</v>
      </c>
      <c r="E217">
        <f t="shared" si="260"/>
        <v>0</v>
      </c>
      <c r="F217">
        <f t="shared" si="260"/>
        <v>3503.66</v>
      </c>
      <c r="G217">
        <f t="shared" si="260"/>
        <v>0</v>
      </c>
      <c r="H217">
        <f t="shared" si="260"/>
        <v>0</v>
      </c>
      <c r="I217">
        <f t="shared" si="260"/>
        <v>0</v>
      </c>
      <c r="J217">
        <f t="shared" si="260"/>
        <v>0</v>
      </c>
      <c r="K217">
        <f t="shared" si="260"/>
        <v>0</v>
      </c>
      <c r="L217">
        <f t="shared" si="260"/>
        <v>0</v>
      </c>
      <c r="M217">
        <f t="shared" si="260"/>
        <v>0</v>
      </c>
      <c r="N217">
        <f t="shared" si="260"/>
        <v>0</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224</v>
      </c>
      <c r="B218" t="str">
        <f t="shared" si="264"/>
        <v>Insumos Bolivia</v>
      </c>
      <c r="C218">
        <f t="shared" si="264"/>
        <v>0</v>
      </c>
      <c r="D218">
        <f t="shared" si="264"/>
        <v>371</v>
      </c>
      <c r="E218">
        <f t="shared" si="264"/>
        <v>0</v>
      </c>
      <c r="F218">
        <f t="shared" si="264"/>
        <v>500000</v>
      </c>
      <c r="G218">
        <f t="shared" si="264"/>
        <v>0</v>
      </c>
      <c r="H218">
        <f t="shared" si="264"/>
        <v>0</v>
      </c>
      <c r="I218">
        <f t="shared" si="264"/>
        <v>0</v>
      </c>
      <c r="J218">
        <f t="shared" si="264"/>
        <v>0</v>
      </c>
      <c r="K218">
        <f t="shared" si="264"/>
        <v>0</v>
      </c>
      <c r="L218">
        <f t="shared" si="264"/>
        <v>0</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548</v>
      </c>
      <c r="B219" t="str">
        <f t="shared" si="268"/>
        <v>Corporación de las Fuerzas Armadas p/ el Des. Nacional</v>
      </c>
      <c r="C219">
        <f t="shared" si="268"/>
        <v>0</v>
      </c>
      <c r="D219">
        <f t="shared" si="268"/>
        <v>0</v>
      </c>
      <c r="E219">
        <f t="shared" si="268"/>
        <v>0</v>
      </c>
      <c r="F219">
        <f t="shared" si="268"/>
        <v>600</v>
      </c>
      <c r="G219">
        <f t="shared" si="268"/>
        <v>0</v>
      </c>
      <c r="H219">
        <f t="shared" si="268"/>
        <v>0</v>
      </c>
      <c r="I219">
        <f t="shared" si="268"/>
        <v>0</v>
      </c>
      <c r="J219">
        <f t="shared" si="268"/>
        <v>0</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293</v>
      </c>
      <c r="B220" t="str">
        <f t="shared" si="272"/>
        <v>Fundación Cultural del Banco Central de Bolivia</v>
      </c>
      <c r="C220">
        <f t="shared" si="272"/>
        <v>0</v>
      </c>
      <c r="D220">
        <f t="shared" si="272"/>
        <v>0</v>
      </c>
      <c r="E220">
        <f t="shared" si="272"/>
        <v>0</v>
      </c>
      <c r="F220">
        <f t="shared" si="272"/>
        <v>10245658.550000001</v>
      </c>
      <c r="G220">
        <f t="shared" si="272"/>
        <v>0</v>
      </c>
      <c r="H220">
        <f t="shared" si="272"/>
        <v>0</v>
      </c>
      <c r="I220">
        <f t="shared" si="272"/>
        <v>0</v>
      </c>
      <c r="J220">
        <f t="shared" si="272"/>
        <v>0</v>
      </c>
      <c r="K220">
        <f t="shared" si="272"/>
        <v>0</v>
      </c>
      <c r="L220">
        <f t="shared" si="272"/>
        <v>0</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249</v>
      </c>
      <c r="B221" t="str">
        <f t="shared" si="276"/>
        <v>Central de Abastecimiento y Suministros de Salud</v>
      </c>
      <c r="C221">
        <f t="shared" si="276"/>
        <v>645.96</v>
      </c>
      <c r="D221">
        <f t="shared" si="276"/>
        <v>14181.27</v>
      </c>
      <c r="E221">
        <f t="shared" si="276"/>
        <v>0</v>
      </c>
      <c r="F221">
        <f t="shared" si="276"/>
        <v>84</v>
      </c>
      <c r="G221">
        <f t="shared" si="276"/>
        <v>0</v>
      </c>
      <c r="H221">
        <f t="shared" si="276"/>
        <v>0</v>
      </c>
      <c r="I221">
        <f t="shared" si="276"/>
        <v>0</v>
      </c>
      <c r="J221">
        <f t="shared" si="276"/>
        <v>0</v>
      </c>
      <c r="K221">
        <f t="shared" si="276"/>
        <v>0</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382</v>
      </c>
      <c r="B222" t="str">
        <f t="shared" si="280"/>
        <v>Agencia de Infraestructura en Salud y Equipamiento Médico</v>
      </c>
      <c r="C222">
        <f t="shared" si="280"/>
        <v>0</v>
      </c>
      <c r="D222">
        <f t="shared" si="280"/>
        <v>0</v>
      </c>
      <c r="E222">
        <f t="shared" si="280"/>
        <v>0</v>
      </c>
      <c r="F222">
        <f t="shared" si="280"/>
        <v>1401.49</v>
      </c>
      <c r="G222">
        <f t="shared" si="280"/>
        <v>0</v>
      </c>
      <c r="H222">
        <f t="shared" si="280"/>
        <v>0</v>
      </c>
      <c r="I222">
        <f t="shared" si="280"/>
        <v>0</v>
      </c>
      <c r="J222">
        <f t="shared" si="280"/>
        <v>0</v>
      </c>
      <c r="K222">
        <f t="shared" si="280"/>
        <v>0</v>
      </c>
      <c r="L222">
        <f t="shared" si="280"/>
        <v>0</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213</v>
      </c>
      <c r="B223" t="str">
        <f t="shared" si="284"/>
        <v>Servicio Nacional de Meteorología e Hidrología</v>
      </c>
      <c r="C223">
        <f t="shared" si="284"/>
        <v>0</v>
      </c>
      <c r="D223">
        <f t="shared" si="284"/>
        <v>0</v>
      </c>
      <c r="E223">
        <f t="shared" si="284"/>
        <v>0</v>
      </c>
      <c r="F223">
        <f t="shared" si="284"/>
        <v>11765</v>
      </c>
      <c r="G223">
        <f t="shared" si="284"/>
        <v>0</v>
      </c>
      <c r="H223">
        <f t="shared" si="284"/>
        <v>0</v>
      </c>
      <c r="I223">
        <f t="shared" si="284"/>
        <v>0</v>
      </c>
      <c r="J223">
        <f t="shared" si="284"/>
        <v>0</v>
      </c>
      <c r="K223">
        <f t="shared" si="284"/>
        <v>0</v>
      </c>
      <c r="L223">
        <f t="shared" si="284"/>
        <v>0</v>
      </c>
      <c r="M223">
        <f t="shared" si="284"/>
        <v>0</v>
      </c>
      <c r="N223">
        <f t="shared" si="284"/>
        <v>0</v>
      </c>
      <c r="O223">
        <f t="shared" si="284"/>
        <v>0</v>
      </c>
      <c r="P223">
        <f t="shared" si="284"/>
        <v>0</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344</v>
      </c>
      <c r="B224" t="str">
        <f t="shared" si="288"/>
        <v>Instituto Plurinacional de Estudio de Lenguas y Culturas</v>
      </c>
      <c r="C224">
        <f t="shared" si="288"/>
        <v>0</v>
      </c>
      <c r="D224">
        <f t="shared" si="288"/>
        <v>990.68</v>
      </c>
      <c r="E224">
        <f t="shared" si="288"/>
        <v>0</v>
      </c>
      <c r="F224">
        <f t="shared" si="288"/>
        <v>0</v>
      </c>
      <c r="G224">
        <f t="shared" si="288"/>
        <v>0</v>
      </c>
      <c r="H224">
        <f t="shared" si="288"/>
        <v>0</v>
      </c>
      <c r="I224">
        <f t="shared" si="288"/>
        <v>0</v>
      </c>
      <c r="J224">
        <f t="shared" si="288"/>
        <v>0</v>
      </c>
      <c r="K224">
        <f t="shared" si="288"/>
        <v>0</v>
      </c>
      <c r="L224">
        <f t="shared" si="288"/>
        <v>0</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190</v>
      </c>
      <c r="B225" t="str">
        <f t="shared" si="292"/>
        <v>Autoridad Jurisdiccional Administrativa Minera</v>
      </c>
      <c r="C225">
        <f t="shared" si="292"/>
        <v>0</v>
      </c>
      <c r="D225">
        <f t="shared" si="292"/>
        <v>0</v>
      </c>
      <c r="E225">
        <f t="shared" si="292"/>
        <v>0</v>
      </c>
      <c r="F225">
        <f t="shared" si="292"/>
        <v>3524.06</v>
      </c>
      <c r="G225">
        <f t="shared" si="292"/>
        <v>0</v>
      </c>
      <c r="H225">
        <f t="shared" si="292"/>
        <v>0</v>
      </c>
      <c r="I225">
        <f t="shared" si="292"/>
        <v>0</v>
      </c>
      <c r="J225">
        <f t="shared" si="292"/>
        <v>0</v>
      </c>
      <c r="K225">
        <f t="shared" si="292"/>
        <v>0</v>
      </c>
      <c r="L225">
        <f t="shared" si="292"/>
        <v>0</v>
      </c>
      <c r="M225">
        <f t="shared" si="292"/>
        <v>0</v>
      </c>
      <c r="N225">
        <f t="shared" si="292"/>
        <v>0</v>
      </c>
      <c r="O225">
        <f t="shared" si="292"/>
        <v>0</v>
      </c>
      <c r="P225">
        <f t="shared" si="292"/>
        <v>0</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309</v>
      </c>
      <c r="B226" t="str">
        <f t="shared" si="296"/>
        <v>Autoridad de Fiscalización del Juego</v>
      </c>
      <c r="C226">
        <f t="shared" si="296"/>
        <v>0</v>
      </c>
      <c r="D226">
        <f t="shared" si="296"/>
        <v>0</v>
      </c>
      <c r="E226">
        <f t="shared" si="296"/>
        <v>0</v>
      </c>
      <c r="F226">
        <f t="shared" si="296"/>
        <v>524</v>
      </c>
      <c r="G226">
        <f t="shared" si="296"/>
        <v>0</v>
      </c>
      <c r="H226">
        <f t="shared" si="296"/>
        <v>0</v>
      </c>
      <c r="I226">
        <f t="shared" si="296"/>
        <v>0</v>
      </c>
      <c r="J226">
        <f t="shared" si="296"/>
        <v>0</v>
      </c>
      <c r="K226">
        <f t="shared" si="296"/>
        <v>0</v>
      </c>
      <c r="L226">
        <f t="shared" si="296"/>
        <v>0</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682</v>
      </c>
      <c r="B227" t="str">
        <f t="shared" si="300"/>
        <v>Defensoria del Pueblo</v>
      </c>
      <c r="C227">
        <f t="shared" si="300"/>
        <v>0</v>
      </c>
      <c r="D227">
        <f t="shared" si="300"/>
        <v>0</v>
      </c>
      <c r="E227">
        <f t="shared" si="300"/>
        <v>0</v>
      </c>
      <c r="F227">
        <f t="shared" si="300"/>
        <v>1079.8399999999999</v>
      </c>
      <c r="G227">
        <f t="shared" si="300"/>
        <v>0</v>
      </c>
      <c r="H227">
        <f t="shared" si="300"/>
        <v>0</v>
      </c>
      <c r="I227">
        <f t="shared" si="300"/>
        <v>0</v>
      </c>
      <c r="J227">
        <f t="shared" si="300"/>
        <v>0</v>
      </c>
      <c r="K227">
        <f t="shared" si="300"/>
        <v>0</v>
      </c>
      <c r="L227">
        <f t="shared" si="300"/>
        <v>0</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251</v>
      </c>
      <c r="B228" t="str">
        <f t="shared" si="304"/>
        <v>Instituto Nacional de Salud Ocupacional</v>
      </c>
      <c r="C228">
        <f t="shared" si="304"/>
        <v>0</v>
      </c>
      <c r="D228">
        <f t="shared" si="304"/>
        <v>2482</v>
      </c>
      <c r="E228">
        <f t="shared" si="304"/>
        <v>0</v>
      </c>
      <c r="F228">
        <f t="shared" si="304"/>
        <v>270</v>
      </c>
      <c r="G228">
        <f t="shared" si="304"/>
        <v>0</v>
      </c>
      <c r="H228">
        <f t="shared" si="304"/>
        <v>0</v>
      </c>
      <c r="I228">
        <f t="shared" si="304"/>
        <v>0</v>
      </c>
      <c r="J228">
        <f t="shared" si="304"/>
        <v>0</v>
      </c>
      <c r="K228">
        <f t="shared" si="304"/>
        <v>0</v>
      </c>
      <c r="L228">
        <f t="shared" si="304"/>
        <v>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310</v>
      </c>
      <c r="B229" t="str">
        <f t="shared" si="308"/>
        <v>Autoridad de Regulación y Fiscalización de Telecomunicaciones y Transportes</v>
      </c>
      <c r="C229">
        <f t="shared" si="308"/>
        <v>0</v>
      </c>
      <c r="D229">
        <f t="shared" si="308"/>
        <v>0</v>
      </c>
      <c r="E229">
        <f t="shared" si="308"/>
        <v>12894.03</v>
      </c>
      <c r="F229">
        <f t="shared" si="308"/>
        <v>0</v>
      </c>
      <c r="G229">
        <f t="shared" si="308"/>
        <v>0</v>
      </c>
      <c r="H229">
        <f t="shared" si="308"/>
        <v>0</v>
      </c>
      <c r="I229">
        <f t="shared" si="308"/>
        <v>0</v>
      </c>
      <c r="J229">
        <f t="shared" si="308"/>
        <v>0</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601</v>
      </c>
      <c r="B230" t="str">
        <f t="shared" si="312"/>
        <v>Empresa Boliviana de Producción Agropecuaria</v>
      </c>
      <c r="C230">
        <f t="shared" si="312"/>
        <v>0</v>
      </c>
      <c r="D230">
        <f t="shared" si="312"/>
        <v>650</v>
      </c>
      <c r="E230">
        <f t="shared" si="312"/>
        <v>0</v>
      </c>
      <c r="F230">
        <f t="shared" si="312"/>
        <v>250000</v>
      </c>
      <c r="G230">
        <f t="shared" si="312"/>
        <v>0</v>
      </c>
      <c r="H230">
        <f t="shared" si="312"/>
        <v>0</v>
      </c>
      <c r="I230">
        <f t="shared" si="312"/>
        <v>0</v>
      </c>
      <c r="J230">
        <f t="shared" si="312"/>
        <v>0</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156</v>
      </c>
      <c r="B231" t="str">
        <f t="shared" si="316"/>
        <v>Servicio Plurinacional de Asistencia a la Víctima</v>
      </c>
      <c r="C231">
        <f t="shared" si="316"/>
        <v>0</v>
      </c>
      <c r="D231">
        <f t="shared" si="316"/>
        <v>0</v>
      </c>
      <c r="E231">
        <f t="shared" si="316"/>
        <v>0</v>
      </c>
      <c r="F231">
        <f t="shared" si="316"/>
        <v>18.5</v>
      </c>
      <c r="G231">
        <f t="shared" si="316"/>
        <v>0</v>
      </c>
      <c r="H231">
        <f t="shared" si="316"/>
        <v>0</v>
      </c>
      <c r="I231">
        <f t="shared" si="316"/>
        <v>0</v>
      </c>
      <c r="J231">
        <f t="shared" si="316"/>
        <v>0</v>
      </c>
      <c r="K231">
        <f t="shared" si="316"/>
        <v>0</v>
      </c>
      <c r="L231">
        <f t="shared" si="316"/>
        <v>0</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153</v>
      </c>
      <c r="B232" t="str">
        <f t="shared" si="320"/>
        <v>Observatorio Plurinacional de la Calidad  Educativa</v>
      </c>
      <c r="C232">
        <f t="shared" si="320"/>
        <v>0</v>
      </c>
      <c r="D232">
        <f t="shared" si="320"/>
        <v>0</v>
      </c>
      <c r="E232">
        <f t="shared" si="320"/>
        <v>0</v>
      </c>
      <c r="F232">
        <f t="shared" si="320"/>
        <v>2058.56</v>
      </c>
      <c r="G232">
        <f t="shared" si="320"/>
        <v>0</v>
      </c>
      <c r="H232">
        <f t="shared" si="320"/>
        <v>0</v>
      </c>
      <c r="I232">
        <f t="shared" si="320"/>
        <v>0</v>
      </c>
      <c r="J232">
        <f t="shared" si="320"/>
        <v>0</v>
      </c>
      <c r="K232">
        <f t="shared" si="320"/>
        <v>0</v>
      </c>
      <c r="L232">
        <f t="shared" si="320"/>
        <v>0</v>
      </c>
      <c r="M232">
        <f t="shared" si="320"/>
        <v>0</v>
      </c>
      <c r="N232">
        <f t="shared" si="320"/>
        <v>0</v>
      </c>
      <c r="O232">
        <f t="shared" si="320"/>
        <v>0</v>
      </c>
      <c r="P232">
        <f t="shared" si="320"/>
        <v>0</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680</v>
      </c>
      <c r="B233" t="str">
        <f t="shared" si="324"/>
        <v>Contraloria General del Estado</v>
      </c>
      <c r="C233">
        <f t="shared" si="324"/>
        <v>0</v>
      </c>
      <c r="D233">
        <f t="shared" si="324"/>
        <v>2790.19</v>
      </c>
      <c r="E233">
        <f t="shared" si="324"/>
        <v>0</v>
      </c>
      <c r="F233">
        <f t="shared" si="324"/>
        <v>1800</v>
      </c>
      <c r="G233">
        <f t="shared" si="324"/>
        <v>0</v>
      </c>
      <c r="H233">
        <f t="shared" si="324"/>
        <v>0</v>
      </c>
      <c r="I233">
        <f t="shared" si="324"/>
        <v>0</v>
      </c>
      <c r="J233">
        <f t="shared" si="324"/>
        <v>0</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6</v>
      </c>
      <c r="B234" t="str">
        <f t="shared" si="328"/>
        <v>Vicepresidencia del Estado Plurinacional</v>
      </c>
      <c r="C234">
        <f t="shared" si="328"/>
        <v>0</v>
      </c>
      <c r="D234">
        <f t="shared" si="328"/>
        <v>0.25</v>
      </c>
      <c r="E234">
        <f t="shared" si="328"/>
        <v>0</v>
      </c>
      <c r="F234">
        <f t="shared" si="328"/>
        <v>0</v>
      </c>
      <c r="G234">
        <f t="shared" si="328"/>
        <v>0</v>
      </c>
      <c r="H234">
        <f t="shared" si="328"/>
        <v>0</v>
      </c>
      <c r="I234">
        <f t="shared" si="328"/>
        <v>0</v>
      </c>
      <c r="J234">
        <f t="shared" si="328"/>
        <v>0</v>
      </c>
      <c r="K234">
        <f t="shared" si="328"/>
        <v>0</v>
      </c>
      <c r="L234">
        <f t="shared" si="328"/>
        <v>0</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598</v>
      </c>
      <c r="B235" t="str">
        <f t="shared" si="332"/>
        <v>Empresa Pública "Editorial del Estado Plurinacional de Bolivia"</v>
      </c>
      <c r="C235">
        <f t="shared" si="332"/>
        <v>0</v>
      </c>
      <c r="D235">
        <f t="shared" si="332"/>
        <v>0</v>
      </c>
      <c r="E235">
        <f t="shared" si="332"/>
        <v>2213270.59</v>
      </c>
      <c r="F235">
        <f t="shared" si="332"/>
        <v>2000</v>
      </c>
      <c r="G235">
        <f t="shared" si="332"/>
        <v>0</v>
      </c>
      <c r="H235">
        <f t="shared" si="332"/>
        <v>0</v>
      </c>
      <c r="I235">
        <f t="shared" si="332"/>
        <v>0</v>
      </c>
      <c r="J235">
        <f t="shared" si="332"/>
        <v>0</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137</v>
      </c>
      <c r="B236" t="str">
        <f t="shared" si="336"/>
        <v>Comité Ejecutivo de la Universidad Boliviana</v>
      </c>
      <c r="C236">
        <f t="shared" si="336"/>
        <v>0</v>
      </c>
      <c r="D236">
        <f t="shared" si="336"/>
        <v>0</v>
      </c>
      <c r="E236">
        <f t="shared" si="336"/>
        <v>0</v>
      </c>
      <c r="F236">
        <f t="shared" si="336"/>
        <v>277</v>
      </c>
      <c r="G236">
        <f t="shared" si="336"/>
        <v>0</v>
      </c>
      <c r="H236">
        <f t="shared" si="336"/>
        <v>0</v>
      </c>
      <c r="I236">
        <f t="shared" si="336"/>
        <v>0</v>
      </c>
      <c r="J236">
        <f t="shared" si="336"/>
        <v>0</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30</v>
      </c>
      <c r="B237" t="str">
        <f t="shared" si="340"/>
        <v>Ministerio de Justicia y Transparencia Institucional</v>
      </c>
      <c r="C237">
        <f t="shared" si="340"/>
        <v>0</v>
      </c>
      <c r="D237">
        <f t="shared" si="340"/>
        <v>0</v>
      </c>
      <c r="E237">
        <f t="shared" si="340"/>
        <v>0</v>
      </c>
      <c r="F237">
        <f t="shared" si="340"/>
        <v>12085.03</v>
      </c>
      <c r="G237">
        <f t="shared" si="340"/>
        <v>0</v>
      </c>
      <c r="H237">
        <f t="shared" si="340"/>
        <v>0</v>
      </c>
      <c r="I237">
        <f t="shared" si="340"/>
        <v>0</v>
      </c>
      <c r="J237">
        <f t="shared" si="340"/>
        <v>0</v>
      </c>
      <c r="K237">
        <f t="shared" si="340"/>
        <v>0</v>
      </c>
      <c r="L237">
        <f t="shared" si="340"/>
        <v>0</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292</v>
      </c>
      <c r="B238" t="str">
        <f t="shared" si="344"/>
        <v>Vías Bolivia</v>
      </c>
      <c r="C238">
        <f t="shared" si="344"/>
        <v>0</v>
      </c>
      <c r="D238">
        <f t="shared" si="344"/>
        <v>54</v>
      </c>
      <c r="E238">
        <f t="shared" si="344"/>
        <v>0</v>
      </c>
      <c r="F238">
        <f t="shared" si="344"/>
        <v>0</v>
      </c>
      <c r="G238">
        <f t="shared" si="344"/>
        <v>0</v>
      </c>
      <c r="H238">
        <f t="shared" si="344"/>
        <v>0</v>
      </c>
      <c r="I238">
        <f t="shared" si="344"/>
        <v>0</v>
      </c>
      <c r="J238">
        <f t="shared" si="344"/>
        <v>0</v>
      </c>
      <c r="K238">
        <f t="shared" si="344"/>
        <v>0</v>
      </c>
      <c r="L238">
        <f t="shared" si="344"/>
        <v>0</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590</v>
      </c>
      <c r="B239" t="str">
        <f t="shared" si="348"/>
        <v>Empresa Pública "QUIPUS"</v>
      </c>
      <c r="C239">
        <f t="shared" si="348"/>
        <v>3722.9700000000003</v>
      </c>
      <c r="D239">
        <f t="shared" si="348"/>
        <v>9178.5</v>
      </c>
      <c r="E239">
        <f t="shared" si="348"/>
        <v>3264.9799999999996</v>
      </c>
      <c r="F239">
        <f t="shared" si="348"/>
        <v>120</v>
      </c>
      <c r="G239">
        <f t="shared" si="348"/>
        <v>0</v>
      </c>
      <c r="H239">
        <f t="shared" si="348"/>
        <v>0</v>
      </c>
      <c r="I239">
        <f t="shared" si="348"/>
        <v>0</v>
      </c>
      <c r="J239">
        <f t="shared" si="348"/>
        <v>0</v>
      </c>
      <c r="K239">
        <f t="shared" si="348"/>
        <v>0</v>
      </c>
      <c r="L239">
        <f t="shared" si="348"/>
        <v>0</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422</v>
      </c>
      <c r="B240" t="str">
        <f t="shared" si="352"/>
        <v>Caja Bancaria Estatal de Salud</v>
      </c>
      <c r="C240">
        <f t="shared" si="352"/>
        <v>0</v>
      </c>
      <c r="D240">
        <f t="shared" si="352"/>
        <v>60379.8</v>
      </c>
      <c r="E240">
        <f t="shared" si="352"/>
        <v>0</v>
      </c>
      <c r="F240">
        <f t="shared" si="352"/>
        <v>0</v>
      </c>
      <c r="G240">
        <f t="shared" si="352"/>
        <v>0</v>
      </c>
      <c r="H240">
        <f t="shared" si="352"/>
        <v>0</v>
      </c>
      <c r="I240">
        <f t="shared" si="352"/>
        <v>0</v>
      </c>
      <c r="J240">
        <f t="shared" si="352"/>
        <v>0</v>
      </c>
      <c r="K240">
        <f t="shared" si="352"/>
        <v>0</v>
      </c>
      <c r="L240">
        <f t="shared" si="352"/>
        <v>0</v>
      </c>
      <c r="M240">
        <f t="shared" si="352"/>
        <v>0</v>
      </c>
      <c r="N240">
        <f t="shared" si="352"/>
        <v>0</v>
      </c>
      <c r="O240">
        <f t="shared" si="352"/>
        <v>0</v>
      </c>
      <c r="P240">
        <f t="shared" si="352"/>
        <v>0</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201</v>
      </c>
      <c r="B241" t="str">
        <f t="shared" si="356"/>
        <v>Agencia para el Des. de las Macroreg. y Zonas Fronterizas</v>
      </c>
      <c r="C241">
        <f t="shared" si="356"/>
        <v>0</v>
      </c>
      <c r="D241">
        <f t="shared" si="356"/>
        <v>0</v>
      </c>
      <c r="E241">
        <f t="shared" si="356"/>
        <v>16632.14</v>
      </c>
      <c r="F241">
        <f t="shared" si="356"/>
        <v>0</v>
      </c>
      <c r="G241">
        <f t="shared" si="356"/>
        <v>0</v>
      </c>
      <c r="H241">
        <f t="shared" si="356"/>
        <v>0</v>
      </c>
      <c r="I241">
        <f t="shared" si="356"/>
        <v>0</v>
      </c>
      <c r="J241">
        <f t="shared" si="356"/>
        <v>0</v>
      </c>
      <c r="K241">
        <f t="shared" si="356"/>
        <v>0</v>
      </c>
      <c r="L241">
        <f t="shared" si="356"/>
        <v>0</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573</v>
      </c>
      <c r="B242" t="str">
        <f t="shared" si="360"/>
        <v>Empresa Siderúrgica del Mutún</v>
      </c>
      <c r="C242">
        <f t="shared" si="360"/>
        <v>28053558.990000002</v>
      </c>
      <c r="D242">
        <f t="shared" si="360"/>
        <v>172346002</v>
      </c>
      <c r="E242">
        <f t="shared" si="360"/>
        <v>556734.3600000001</v>
      </c>
      <c r="F242">
        <f t="shared" si="360"/>
        <v>0</v>
      </c>
      <c r="G242">
        <f t="shared" si="360"/>
        <v>0</v>
      </c>
      <c r="H242">
        <f t="shared" si="360"/>
        <v>0</v>
      </c>
      <c r="I242">
        <f t="shared" si="360"/>
        <v>0</v>
      </c>
      <c r="J242">
        <f t="shared" si="360"/>
        <v>0</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313</v>
      </c>
      <c r="B243" t="str">
        <f t="shared" si="364"/>
        <v>Autoridad de Fiscalización y Control de Pensiones y Seguros - APS</v>
      </c>
      <c r="C243">
        <f t="shared" si="364"/>
        <v>0</v>
      </c>
      <c r="D243">
        <f t="shared" si="364"/>
        <v>7585.42</v>
      </c>
      <c r="E243">
        <f t="shared" si="364"/>
        <v>0</v>
      </c>
      <c r="F243">
        <f t="shared" si="364"/>
        <v>12180.33</v>
      </c>
      <c r="G243">
        <f t="shared" si="364"/>
        <v>0</v>
      </c>
      <c r="H243">
        <f t="shared" si="364"/>
        <v>0</v>
      </c>
      <c r="I243">
        <f t="shared" si="364"/>
        <v>0</v>
      </c>
      <c r="J243">
        <f t="shared" si="364"/>
        <v>0</v>
      </c>
      <c r="K243">
        <f t="shared" si="364"/>
        <v>0</v>
      </c>
      <c r="L243">
        <f t="shared" si="364"/>
        <v>0</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683</v>
      </c>
      <c r="B244" t="str">
        <f t="shared" si="368"/>
        <v>Procuraduria General del Estado</v>
      </c>
      <c r="C244">
        <f t="shared" si="368"/>
        <v>0</v>
      </c>
      <c r="D244">
        <f t="shared" si="368"/>
        <v>0</v>
      </c>
      <c r="E244">
        <f t="shared" si="368"/>
        <v>0</v>
      </c>
      <c r="F244">
        <f t="shared" si="368"/>
        <v>2116.34</v>
      </c>
      <c r="G244">
        <f t="shared" si="368"/>
        <v>0</v>
      </c>
      <c r="H244">
        <f t="shared" si="368"/>
        <v>0</v>
      </c>
      <c r="I244">
        <f t="shared" si="368"/>
        <v>0</v>
      </c>
      <c r="J244">
        <f t="shared" si="368"/>
        <v>0</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t="str">
        <f t="shared" ref="A245:AF245" si="372">A96</f>
        <v>IDH</v>
      </c>
      <c r="B245" t="str">
        <f t="shared" si="372"/>
        <v>Impuesto Directo A Los Hidrocarburos</v>
      </c>
      <c r="C245">
        <f t="shared" si="372"/>
        <v>501655116.04999995</v>
      </c>
      <c r="D245">
        <f t="shared" si="372"/>
        <v>0</v>
      </c>
      <c r="E245">
        <f t="shared" si="372"/>
        <v>475583722.14000022</v>
      </c>
      <c r="F245">
        <f t="shared" si="372"/>
        <v>0</v>
      </c>
      <c r="G245">
        <f t="shared" si="372"/>
        <v>0</v>
      </c>
      <c r="H245">
        <f t="shared" si="372"/>
        <v>0</v>
      </c>
      <c r="I245">
        <f t="shared" si="372"/>
        <v>0</v>
      </c>
      <c r="J245">
        <f t="shared" si="372"/>
        <v>0</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271</v>
      </c>
      <c r="B246" t="str">
        <f t="shared" si="376"/>
        <v>Direc. Dptal. de Educación Santa Cruz</v>
      </c>
      <c r="C246">
        <f t="shared" si="376"/>
        <v>0</v>
      </c>
      <c r="D246">
        <f t="shared" si="376"/>
        <v>136191.37000000002</v>
      </c>
      <c r="E246">
        <f t="shared" si="376"/>
        <v>0</v>
      </c>
      <c r="F246">
        <f t="shared" si="376"/>
        <v>226155.96</v>
      </c>
      <c r="G246">
        <f t="shared" si="376"/>
        <v>0</v>
      </c>
      <c r="H246">
        <f t="shared" si="376"/>
        <v>0</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272</v>
      </c>
      <c r="B247" t="str">
        <f t="shared" si="380"/>
        <v>Direc. Dptal. de Educación Beni</v>
      </c>
      <c r="C247">
        <f t="shared" si="380"/>
        <v>0</v>
      </c>
      <c r="D247">
        <f t="shared" si="380"/>
        <v>7165.8</v>
      </c>
      <c r="E247">
        <f t="shared" si="380"/>
        <v>0</v>
      </c>
      <c r="F247">
        <f t="shared" si="380"/>
        <v>9885.24</v>
      </c>
      <c r="G247">
        <f t="shared" si="380"/>
        <v>0</v>
      </c>
      <c r="H247">
        <f t="shared" si="380"/>
        <v>0</v>
      </c>
      <c r="I247">
        <f t="shared" si="380"/>
        <v>0</v>
      </c>
      <c r="J247">
        <f t="shared" si="380"/>
        <v>0</v>
      </c>
      <c r="K247">
        <f t="shared" si="380"/>
        <v>0</v>
      </c>
      <c r="L247">
        <f t="shared" si="380"/>
        <v>0</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265</v>
      </c>
      <c r="B248" t="str">
        <f t="shared" si="384"/>
        <v>Direc. Dptal. de Educación  Chuquisaca</v>
      </c>
      <c r="C248">
        <f t="shared" si="384"/>
        <v>0</v>
      </c>
      <c r="D248">
        <f t="shared" si="384"/>
        <v>93404.599999999991</v>
      </c>
      <c r="E248">
        <f t="shared" si="384"/>
        <v>0</v>
      </c>
      <c r="F248">
        <f t="shared" si="384"/>
        <v>28484.19</v>
      </c>
      <c r="G248">
        <f t="shared" si="384"/>
        <v>0</v>
      </c>
      <c r="H248">
        <f t="shared" si="384"/>
        <v>0</v>
      </c>
      <c r="I248">
        <f t="shared" si="384"/>
        <v>0</v>
      </c>
      <c r="J248">
        <f t="shared" si="384"/>
        <v>0</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152</v>
      </c>
      <c r="B249" t="str">
        <f t="shared" si="388"/>
        <v>Servicio Plurinacional de Defensa Pública</v>
      </c>
      <c r="C249">
        <f t="shared" si="388"/>
        <v>0</v>
      </c>
      <c r="D249">
        <f t="shared" si="388"/>
        <v>0</v>
      </c>
      <c r="E249">
        <f t="shared" si="388"/>
        <v>0</v>
      </c>
      <c r="F249">
        <f t="shared" si="388"/>
        <v>90</v>
      </c>
      <c r="G249">
        <f t="shared" si="388"/>
        <v>0</v>
      </c>
      <c r="H249">
        <f t="shared" si="388"/>
        <v>0</v>
      </c>
      <c r="I249">
        <f t="shared" si="388"/>
        <v>0</v>
      </c>
      <c r="J249">
        <f t="shared" si="388"/>
        <v>0</v>
      </c>
      <c r="K249">
        <f t="shared" si="388"/>
        <v>0</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520</v>
      </c>
      <c r="B250" t="str">
        <f t="shared" si="392"/>
        <v>Empresa Metalúrgica VINTO - Nacionalizada</v>
      </c>
      <c r="C250">
        <f t="shared" si="392"/>
        <v>0</v>
      </c>
      <c r="D250">
        <f t="shared" si="392"/>
        <v>0</v>
      </c>
      <c r="E250">
        <f t="shared" si="392"/>
        <v>0</v>
      </c>
      <c r="F250">
        <f t="shared" si="392"/>
        <v>100</v>
      </c>
      <c r="G250">
        <f t="shared" si="392"/>
        <v>0</v>
      </c>
      <c r="H250">
        <f t="shared" si="392"/>
        <v>0</v>
      </c>
      <c r="I250">
        <f t="shared" si="392"/>
        <v>0</v>
      </c>
      <c r="J250">
        <f t="shared" si="392"/>
        <v>0</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512</v>
      </c>
      <c r="B251" t="str">
        <f t="shared" si="396"/>
        <v>Adm.de Aeropuertos y Servicios Auxiliares a la Naveg. Aérea</v>
      </c>
      <c r="C251">
        <f t="shared" si="396"/>
        <v>0</v>
      </c>
      <c r="D251">
        <f t="shared" si="396"/>
        <v>0</v>
      </c>
      <c r="E251">
        <f t="shared" si="396"/>
        <v>0</v>
      </c>
      <c r="F251">
        <f t="shared" si="396"/>
        <v>36151.33</v>
      </c>
      <c r="G251">
        <f t="shared" si="396"/>
        <v>0</v>
      </c>
      <c r="H251">
        <f t="shared" si="396"/>
        <v>0</v>
      </c>
      <c r="I251">
        <f t="shared" si="396"/>
        <v>0</v>
      </c>
      <c r="J251">
        <f t="shared" si="396"/>
        <v>0</v>
      </c>
      <c r="K251">
        <f t="shared" si="396"/>
        <v>0</v>
      </c>
      <c r="L251">
        <f t="shared" si="396"/>
        <v>0</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294</v>
      </c>
      <c r="B252" t="str">
        <f t="shared" si="400"/>
        <v>Univ. Indígena Bol. Comun. Intercultl Prod. Tupak Katari</v>
      </c>
      <c r="C252">
        <f t="shared" si="400"/>
        <v>0</v>
      </c>
      <c r="D252">
        <f t="shared" si="400"/>
        <v>0</v>
      </c>
      <c r="E252">
        <f t="shared" si="400"/>
        <v>0</v>
      </c>
      <c r="F252">
        <f t="shared" si="400"/>
        <v>31647</v>
      </c>
      <c r="G252">
        <f t="shared" si="400"/>
        <v>0</v>
      </c>
      <c r="H252">
        <f t="shared" si="400"/>
        <v>0</v>
      </c>
      <c r="I252">
        <f t="shared" si="400"/>
        <v>0</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1263</v>
      </c>
      <c r="B253" t="str">
        <f t="shared" si="404"/>
        <v>Gobierno Autónomo Municipal de Batallas</v>
      </c>
      <c r="C253">
        <f t="shared" si="404"/>
        <v>0</v>
      </c>
      <c r="D253">
        <f t="shared" si="404"/>
        <v>0</v>
      </c>
      <c r="E253">
        <f t="shared" si="404"/>
        <v>0</v>
      </c>
      <c r="F253">
        <f t="shared" si="404"/>
        <v>931.8</v>
      </c>
      <c r="G253">
        <f t="shared" si="404"/>
        <v>0</v>
      </c>
      <c r="H253">
        <f t="shared" si="404"/>
        <v>0</v>
      </c>
      <c r="I253">
        <f t="shared" si="404"/>
        <v>0</v>
      </c>
      <c r="J253">
        <f t="shared" si="404"/>
        <v>0</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314</v>
      </c>
      <c r="B254" t="str">
        <f t="shared" si="408"/>
        <v>Autoridad de Fiscalización de Electricidad y Tecnología Nuclear</v>
      </c>
      <c r="C254">
        <f t="shared" si="408"/>
        <v>0</v>
      </c>
      <c r="D254">
        <f t="shared" si="408"/>
        <v>0</v>
      </c>
      <c r="E254">
        <f t="shared" si="408"/>
        <v>0</v>
      </c>
      <c r="F254">
        <f t="shared" si="408"/>
        <v>2758.69</v>
      </c>
      <c r="G254">
        <f t="shared" si="408"/>
        <v>0</v>
      </c>
      <c r="H254">
        <f t="shared" si="408"/>
        <v>0</v>
      </c>
      <c r="I254">
        <f t="shared" si="408"/>
        <v>0</v>
      </c>
      <c r="J254">
        <f t="shared" si="408"/>
        <v>0</v>
      </c>
      <c r="K254">
        <f t="shared" si="408"/>
        <v>0</v>
      </c>
      <c r="L254">
        <f t="shared" si="408"/>
        <v>0</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134</v>
      </c>
      <c r="B255" t="str">
        <f t="shared" si="412"/>
        <v>Consejo Nacional de Vivienda Policial</v>
      </c>
      <c r="C255">
        <f t="shared" si="412"/>
        <v>0</v>
      </c>
      <c r="D255">
        <f t="shared" si="412"/>
        <v>0</v>
      </c>
      <c r="E255">
        <f t="shared" si="412"/>
        <v>0</v>
      </c>
      <c r="F255">
        <f t="shared" si="412"/>
        <v>3594</v>
      </c>
      <c r="G255">
        <f t="shared" si="412"/>
        <v>0</v>
      </c>
      <c r="H255">
        <f t="shared" si="412"/>
        <v>0</v>
      </c>
      <c r="I255">
        <f t="shared" si="412"/>
        <v>0</v>
      </c>
      <c r="J255">
        <f t="shared" si="412"/>
        <v>0</v>
      </c>
      <c r="K255">
        <f t="shared" si="412"/>
        <v>0</v>
      </c>
      <c r="L255">
        <f t="shared" si="412"/>
        <v>0</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192</v>
      </c>
      <c r="B256" t="str">
        <f t="shared" si="416"/>
        <v>Servicio al Mejoramiento de la Navegación Amazónica</v>
      </c>
      <c r="C256">
        <f t="shared" si="416"/>
        <v>0</v>
      </c>
      <c r="D256">
        <f t="shared" si="416"/>
        <v>0</v>
      </c>
      <c r="E256">
        <f t="shared" si="416"/>
        <v>0</v>
      </c>
      <c r="F256">
        <f t="shared" si="416"/>
        <v>50</v>
      </c>
      <c r="G256">
        <f t="shared" si="416"/>
        <v>0</v>
      </c>
      <c r="H256">
        <f t="shared" si="416"/>
        <v>0</v>
      </c>
      <c r="I256">
        <f t="shared" si="416"/>
        <v>0</v>
      </c>
      <c r="J256">
        <f t="shared" si="416"/>
        <v>0</v>
      </c>
      <c r="K256">
        <f t="shared" si="416"/>
        <v>0</v>
      </c>
      <c r="L256">
        <f t="shared" si="416"/>
        <v>0</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551</v>
      </c>
      <c r="B257" t="str">
        <f t="shared" si="420"/>
        <v>Empresa Naviera Boliviana</v>
      </c>
      <c r="C257">
        <f t="shared" si="420"/>
        <v>0</v>
      </c>
      <c r="D257">
        <f t="shared" si="420"/>
        <v>0</v>
      </c>
      <c r="E257">
        <f t="shared" si="420"/>
        <v>0</v>
      </c>
      <c r="F257">
        <f t="shared" si="420"/>
        <v>5000</v>
      </c>
      <c r="G257">
        <f t="shared" si="420"/>
        <v>0</v>
      </c>
      <c r="H257">
        <f t="shared" si="420"/>
        <v>0</v>
      </c>
      <c r="I257">
        <f t="shared" si="420"/>
        <v>0</v>
      </c>
      <c r="J257">
        <f t="shared" si="420"/>
        <v>0</v>
      </c>
      <c r="K257">
        <f t="shared" si="420"/>
        <v>0</v>
      </c>
      <c r="L257">
        <f t="shared" si="420"/>
        <v>0</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0</v>
      </c>
      <c r="B258">
        <f t="shared" si="424"/>
        <v>0</v>
      </c>
      <c r="C258">
        <f t="shared" si="424"/>
        <v>0</v>
      </c>
      <c r="D258">
        <f t="shared" si="424"/>
        <v>0</v>
      </c>
      <c r="E258">
        <f t="shared" si="424"/>
        <v>0</v>
      </c>
      <c r="F258">
        <f t="shared" si="424"/>
        <v>0</v>
      </c>
      <c r="G258">
        <f t="shared" si="424"/>
        <v>0</v>
      </c>
      <c r="H258">
        <f t="shared" si="424"/>
        <v>0</v>
      </c>
      <c r="I258">
        <f t="shared" si="424"/>
        <v>0</v>
      </c>
      <c r="J258">
        <f t="shared" si="424"/>
        <v>0</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0</v>
      </c>
      <c r="B259">
        <f t="shared" si="428"/>
        <v>0</v>
      </c>
      <c r="C259">
        <f t="shared" si="428"/>
        <v>0</v>
      </c>
      <c r="D259">
        <f t="shared" si="428"/>
        <v>0</v>
      </c>
      <c r="E259">
        <f t="shared" si="428"/>
        <v>0</v>
      </c>
      <c r="F259">
        <f t="shared" si="428"/>
        <v>0</v>
      </c>
      <c r="G259">
        <f t="shared" si="428"/>
        <v>0</v>
      </c>
      <c r="H259">
        <f t="shared" si="428"/>
        <v>0</v>
      </c>
      <c r="I259">
        <f t="shared" si="428"/>
        <v>0</v>
      </c>
      <c r="J259">
        <f t="shared" si="428"/>
        <v>0</v>
      </c>
      <c r="K259">
        <f t="shared" si="428"/>
        <v>0</v>
      </c>
      <c r="L259">
        <f t="shared" si="428"/>
        <v>0</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0</v>
      </c>
      <c r="B260">
        <f t="shared" si="432"/>
        <v>0</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0</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0</v>
      </c>
      <c r="B261">
        <f t="shared" si="436"/>
        <v>0</v>
      </c>
      <c r="C261">
        <f t="shared" si="436"/>
        <v>0</v>
      </c>
      <c r="D261">
        <f t="shared" si="436"/>
        <v>0</v>
      </c>
      <c r="E261">
        <f t="shared" si="436"/>
        <v>0</v>
      </c>
      <c r="F261">
        <f t="shared" si="436"/>
        <v>0</v>
      </c>
      <c r="G261">
        <f t="shared" si="436"/>
        <v>0</v>
      </c>
      <c r="H261">
        <f t="shared" si="436"/>
        <v>0</v>
      </c>
      <c r="I261">
        <f t="shared" si="436"/>
        <v>0</v>
      </c>
      <c r="J261">
        <f t="shared" si="436"/>
        <v>0</v>
      </c>
      <c r="K261">
        <f t="shared" si="436"/>
        <v>0</v>
      </c>
      <c r="L261">
        <f t="shared" si="436"/>
        <v>0</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0</v>
      </c>
      <c r="B262">
        <f t="shared" si="440"/>
        <v>0</v>
      </c>
      <c r="C262">
        <f t="shared" si="440"/>
        <v>0</v>
      </c>
      <c r="D262">
        <f t="shared" si="440"/>
        <v>0</v>
      </c>
      <c r="E262">
        <f t="shared" si="440"/>
        <v>0</v>
      </c>
      <c r="F262">
        <f t="shared" si="440"/>
        <v>0</v>
      </c>
      <c r="G262">
        <f t="shared" si="440"/>
        <v>0</v>
      </c>
      <c r="H262">
        <f t="shared" si="440"/>
        <v>0</v>
      </c>
      <c r="I262">
        <f t="shared" si="440"/>
        <v>0</v>
      </c>
      <c r="J262">
        <f t="shared" si="440"/>
        <v>0</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0</v>
      </c>
      <c r="B263">
        <f t="shared" si="444"/>
        <v>0</v>
      </c>
      <c r="C263">
        <f t="shared" si="444"/>
        <v>0</v>
      </c>
      <c r="D263">
        <f t="shared" si="444"/>
        <v>0</v>
      </c>
      <c r="E263">
        <f t="shared" si="444"/>
        <v>0</v>
      </c>
      <c r="F263">
        <f t="shared" si="444"/>
        <v>0</v>
      </c>
      <c r="G263">
        <f t="shared" si="444"/>
        <v>0</v>
      </c>
      <c r="H263">
        <f t="shared" si="444"/>
        <v>0</v>
      </c>
      <c r="I263">
        <f t="shared" si="444"/>
        <v>0</v>
      </c>
      <c r="J263">
        <f t="shared" si="444"/>
        <v>0</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0</v>
      </c>
      <c r="B264">
        <f t="shared" si="448"/>
        <v>0</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0</v>
      </c>
      <c r="B265">
        <f t="shared" si="452"/>
        <v>0</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0</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0</v>
      </c>
      <c r="B266">
        <f t="shared" si="456"/>
        <v>0</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0</v>
      </c>
      <c r="B267">
        <f t="shared" si="460"/>
        <v>0</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0</v>
      </c>
      <c r="B268">
        <f t="shared" si="464"/>
        <v>0</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0</v>
      </c>
      <c r="B269">
        <f t="shared" si="468"/>
        <v>0</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0</v>
      </c>
      <c r="B270">
        <f t="shared" si="472"/>
        <v>0</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0</v>
      </c>
      <c r="B271">
        <f t="shared" si="476"/>
        <v>0</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0</v>
      </c>
      <c r="B272">
        <f t="shared" si="480"/>
        <v>0</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0</v>
      </c>
      <c r="B273">
        <f t="shared" si="484"/>
        <v>0</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0</v>
      </c>
      <c r="B274">
        <f t="shared" si="488"/>
        <v>0</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0</v>
      </c>
      <c r="B275">
        <f t="shared" si="492"/>
        <v>0</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D11" activePane="bottomRight" state="frozen"/>
      <selection activeCell="H15" sqref="H15"/>
      <selection pane="topRight" activeCell="H15" sqref="H15"/>
      <selection pane="bottomLeft" activeCell="H15" sqref="H15"/>
      <selection pane="bottomRight" activeCell="D1" sqref="D1"/>
    </sheetView>
  </sheetViews>
  <sheetFormatPr baseColWidth="10" defaultRowHeight="15" outlineLevelCol="1"/>
  <cols>
    <col min="1" max="1" width="13" style="3" bestFit="1" customWidth="1"/>
    <col min="2" max="2" width="59.7109375" style="4" bestFit="1" customWidth="1"/>
    <col min="3" max="3" width="16.42578125" style="5"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60" t="s">
        <v>555</v>
      </c>
      <c r="B4" s="460"/>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S4" s="43"/>
    </row>
    <row r="5" spans="1:48" s="13" customFormat="1" ht="18.75">
      <c r="A5" s="460" t="str">
        <f>+'CUT MN'!A3</f>
        <v>CORRESPONDIENTE AL PERIODO DE ENERO A FEBRERO DE 2023</v>
      </c>
      <c r="B5" s="460"/>
      <c r="C5" s="460"/>
      <c r="D5" s="460"/>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S5" s="43"/>
    </row>
    <row r="6" spans="1:48" s="13" customFormat="1" ht="18.75">
      <c r="A6" s="460" t="str">
        <f>+'CUT MN'!A4</f>
        <v>ACTUALIZADO AL : 6 de marzo de 2023 Hrs. 16:00</v>
      </c>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S6" s="43"/>
    </row>
    <row r="7" spans="1:48" s="13" customFormat="1" ht="18.75">
      <c r="A7" s="460" t="s">
        <v>556</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0"/>
      <c r="AS7" s="43"/>
    </row>
    <row r="8" spans="1:48" s="213" customFormat="1">
      <c r="A8" s="10">
        <v>1</v>
      </c>
      <c r="B8" s="12">
        <v>2</v>
      </c>
      <c r="C8" s="12">
        <v>3</v>
      </c>
      <c r="D8" s="211">
        <v>4</v>
      </c>
      <c r="E8" s="10">
        <v>5</v>
      </c>
      <c r="F8" s="12">
        <v>6</v>
      </c>
      <c r="G8" s="12">
        <v>7</v>
      </c>
      <c r="H8" s="211">
        <v>8</v>
      </c>
      <c r="I8" s="211">
        <v>9</v>
      </c>
      <c r="J8" s="10">
        <v>10</v>
      </c>
      <c r="K8" s="12">
        <v>11</v>
      </c>
      <c r="L8" s="211">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2"/>
      <c r="AS8" s="212"/>
    </row>
    <row r="9" spans="1:48" s="13" customFormat="1" ht="15" customHeight="1">
      <c r="A9" s="29"/>
      <c r="B9" s="14"/>
      <c r="C9" s="15"/>
      <c r="D9" s="464" t="s">
        <v>557</v>
      </c>
      <c r="E9" s="464"/>
      <c r="F9" s="464"/>
      <c r="G9" s="464"/>
      <c r="H9" s="464"/>
      <c r="I9" s="464"/>
      <c r="J9" s="464"/>
      <c r="K9" s="464"/>
      <c r="L9" s="464"/>
      <c r="M9" s="464"/>
      <c r="N9" s="464"/>
      <c r="O9" s="464"/>
      <c r="P9" s="464"/>
      <c r="Q9" s="464"/>
      <c r="R9" s="464"/>
      <c r="S9" s="464"/>
      <c r="T9" s="464"/>
      <c r="U9" s="464"/>
      <c r="V9" s="464"/>
      <c r="W9" s="464"/>
      <c r="X9" s="464"/>
      <c r="Y9" s="465"/>
      <c r="Z9" s="461" t="s">
        <v>558</v>
      </c>
      <c r="AA9" s="462"/>
      <c r="AB9" s="462"/>
      <c r="AC9" s="462"/>
      <c r="AD9" s="462"/>
      <c r="AE9" s="462"/>
      <c r="AF9" s="462"/>
      <c r="AG9" s="462"/>
      <c r="AH9" s="462"/>
      <c r="AI9" s="462"/>
      <c r="AJ9" s="462"/>
      <c r="AK9" s="462"/>
      <c r="AL9" s="462"/>
      <c r="AM9" s="462"/>
      <c r="AN9" s="462"/>
      <c r="AO9" s="462"/>
      <c r="AP9" s="463"/>
      <c r="AQ9" s="43"/>
      <c r="AS9" s="43"/>
    </row>
    <row r="10" spans="1:48" s="100" customFormat="1" ht="34.5">
      <c r="A10" s="30" t="s">
        <v>559</v>
      </c>
      <c r="B10" s="31" t="s">
        <v>35</v>
      </c>
      <c r="C10" s="31" t="s">
        <v>560</v>
      </c>
      <c r="D10" s="44" t="s">
        <v>596</v>
      </c>
      <c r="E10" s="44" t="s">
        <v>595</v>
      </c>
      <c r="F10" s="45" t="s">
        <v>25</v>
      </c>
      <c r="G10" s="45" t="s">
        <v>3</v>
      </c>
      <c r="H10" s="45" t="s">
        <v>599</v>
      </c>
      <c r="I10" s="45" t="s">
        <v>1290</v>
      </c>
      <c r="J10" s="45" t="s">
        <v>10</v>
      </c>
      <c r="K10" s="45" t="s">
        <v>6</v>
      </c>
      <c r="L10" s="45" t="s">
        <v>640</v>
      </c>
      <c r="M10" s="45" t="s">
        <v>14</v>
      </c>
      <c r="N10" s="45" t="s">
        <v>1353</v>
      </c>
      <c r="O10" s="45" t="s">
        <v>600</v>
      </c>
      <c r="P10" s="45" t="s">
        <v>16</v>
      </c>
      <c r="Q10" s="45" t="s">
        <v>12</v>
      </c>
      <c r="R10" s="45" t="s">
        <v>601</v>
      </c>
      <c r="S10" s="45" t="s">
        <v>1278</v>
      </c>
      <c r="T10" s="45" t="s">
        <v>1279</v>
      </c>
      <c r="U10" s="45" t="s">
        <v>19</v>
      </c>
      <c r="V10" s="45" t="s">
        <v>20</v>
      </c>
      <c r="W10" s="45" t="s">
        <v>1600</v>
      </c>
      <c r="X10" s="45" t="s">
        <v>594</v>
      </c>
      <c r="Y10" s="45" t="s">
        <v>678</v>
      </c>
      <c r="Z10" s="44" t="s">
        <v>597</v>
      </c>
      <c r="AA10" s="44" t="s">
        <v>598</v>
      </c>
      <c r="AB10" s="45" t="s">
        <v>3</v>
      </c>
      <c r="AC10" s="45" t="s">
        <v>551</v>
      </c>
      <c r="AD10" s="45" t="s">
        <v>10</v>
      </c>
      <c r="AE10" s="45" t="s">
        <v>6</v>
      </c>
      <c r="AF10" s="45" t="s">
        <v>14</v>
      </c>
      <c r="AG10" s="45" t="s">
        <v>16</v>
      </c>
      <c r="AH10" s="45" t="s">
        <v>12</v>
      </c>
      <c r="AI10" s="45" t="s">
        <v>601</v>
      </c>
      <c r="AJ10" s="45" t="s">
        <v>639</v>
      </c>
      <c r="AK10" s="45" t="s">
        <v>19</v>
      </c>
      <c r="AL10" s="45" t="s">
        <v>20</v>
      </c>
      <c r="AM10" s="45" t="s">
        <v>22</v>
      </c>
      <c r="AN10" s="45" t="s">
        <v>8</v>
      </c>
      <c r="AO10" s="45" t="s">
        <v>594</v>
      </c>
      <c r="AP10" s="45" t="s">
        <v>678</v>
      </c>
      <c r="AQ10" s="44" t="s">
        <v>561</v>
      </c>
      <c r="AS10" s="146"/>
    </row>
    <row r="11" spans="1:48" ht="33" customHeight="1">
      <c r="A11" s="32">
        <v>0</v>
      </c>
      <c r="B11" s="331" t="str">
        <f>VLOOKUP(A11,[3]bd_lista!A:C,3,FALSE)</f>
        <v>Sin  nombre</v>
      </c>
      <c r="C11" s="332" t="str">
        <f>VLOOKUP(A11,[3]bd_lista!A:D,4,FALSE)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31" t="str">
        <f>VLOOKUP(A12,[3]bd_lista!A:C,3,FALSE)</f>
        <v>Vicepresidencia del Estado Plurinacional</v>
      </c>
      <c r="C12" s="332" t="str">
        <f>+VLOOKUP(A12,'[4]DISTRIBUCIÓN UCCF'!$A$7:$E$556,5,FALSE)</f>
        <v>VHM</v>
      </c>
      <c r="D12" s="61">
        <v>1652391.92</v>
      </c>
      <c r="E12" s="61">
        <v>0</v>
      </c>
      <c r="F12" s="61">
        <v>0</v>
      </c>
      <c r="G12" s="61">
        <v>0.25</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1652392.17</v>
      </c>
      <c r="AT12" s="33"/>
    </row>
    <row r="13" spans="1:48" ht="19.5" customHeight="1">
      <c r="A13" s="32">
        <v>10</v>
      </c>
      <c r="B13" s="331" t="str">
        <f>VLOOKUP(A13,[3]bd_lista!A:C,3,FALSE)</f>
        <v>Ministerio de Relaciones Exteriores</v>
      </c>
      <c r="C13" s="332">
        <v>0</v>
      </c>
      <c r="D13" s="61">
        <v>0</v>
      </c>
      <c r="E13" s="61">
        <v>0</v>
      </c>
      <c r="F13" s="61">
        <v>0</v>
      </c>
      <c r="G13" s="61">
        <v>30160.26</v>
      </c>
      <c r="H13" s="61">
        <v>0</v>
      </c>
      <c r="I13" s="61">
        <v>0</v>
      </c>
      <c r="J13" s="61">
        <v>0</v>
      </c>
      <c r="K13" s="61">
        <v>1680840.7300000004</v>
      </c>
      <c r="L13" s="61">
        <v>0</v>
      </c>
      <c r="M13" s="61">
        <v>4850</v>
      </c>
      <c r="N13" s="61">
        <v>18074.489999999998</v>
      </c>
      <c r="O13" s="61">
        <v>0</v>
      </c>
      <c r="P13" s="61">
        <v>0</v>
      </c>
      <c r="Q13" s="61">
        <v>0</v>
      </c>
      <c r="R13" s="61">
        <v>0</v>
      </c>
      <c r="S13" s="61">
        <v>0</v>
      </c>
      <c r="T13" s="61">
        <v>0</v>
      </c>
      <c r="U13" s="61">
        <v>0</v>
      </c>
      <c r="V13" s="61">
        <v>0</v>
      </c>
      <c r="W13" s="61">
        <v>0</v>
      </c>
      <c r="X13" s="61">
        <v>0</v>
      </c>
      <c r="Y13" s="61">
        <v>0</v>
      </c>
      <c r="Z13" s="61">
        <v>0</v>
      </c>
      <c r="AA13" s="61">
        <v>882248.20460000006</v>
      </c>
      <c r="AB13" s="61">
        <v>0</v>
      </c>
      <c r="AC13" s="61">
        <v>0</v>
      </c>
      <c r="AD13" s="61">
        <v>0</v>
      </c>
      <c r="AE13" s="61">
        <v>112802.96</v>
      </c>
      <c r="AF13" s="61">
        <v>50.01</v>
      </c>
      <c r="AG13" s="61">
        <v>0</v>
      </c>
      <c r="AH13" s="61">
        <v>0</v>
      </c>
      <c r="AI13" s="61">
        <v>0</v>
      </c>
      <c r="AJ13" s="61">
        <v>0</v>
      </c>
      <c r="AK13" s="61">
        <v>0</v>
      </c>
      <c r="AL13" s="61">
        <v>0</v>
      </c>
      <c r="AM13" s="61">
        <v>0</v>
      </c>
      <c r="AN13" s="61">
        <v>0</v>
      </c>
      <c r="AO13" s="61">
        <v>0</v>
      </c>
      <c r="AP13" s="61">
        <v>0</v>
      </c>
      <c r="AQ13" s="61"/>
      <c r="AT13" s="33"/>
    </row>
    <row r="14" spans="1:48" ht="33" customHeight="1">
      <c r="A14" s="32">
        <v>15</v>
      </c>
      <c r="B14" s="331" t="str">
        <f>VLOOKUP(A14,[3]bd_lista!A:C,3,FALSE)</f>
        <v>Ministerio de Gobierno</v>
      </c>
      <c r="C14" s="332" t="str">
        <f>+VLOOKUP(A14,'[4]DISTRIBUCIÓN UCCF'!$A$7:$E$556,5,FALSE)</f>
        <v>MZC</v>
      </c>
      <c r="D14" s="61">
        <v>0</v>
      </c>
      <c r="E14" s="61">
        <v>0</v>
      </c>
      <c r="F14" s="61">
        <v>0</v>
      </c>
      <c r="G14" s="61">
        <v>403274.19999999995</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403274.19999999995</v>
      </c>
      <c r="AT14" s="33"/>
    </row>
    <row r="15" spans="1:48" ht="33" customHeight="1">
      <c r="A15" s="32">
        <v>16</v>
      </c>
      <c r="B15" s="331" t="str">
        <f>VLOOKUP(A15,[3]bd_lista!A:C,3,FALSE)</f>
        <v>Ministerio de Educación</v>
      </c>
      <c r="C15" s="332" t="str">
        <f>+VLOOKUP(A15,'[4]DISTRIBUCIÓN UCCF'!$A$7:$E$556,5,FALSE)</f>
        <v>ETC</v>
      </c>
      <c r="D15" s="61">
        <v>0</v>
      </c>
      <c r="E15" s="61">
        <v>0</v>
      </c>
      <c r="F15" s="61">
        <v>110901</v>
      </c>
      <c r="G15" s="61">
        <v>184212.86</v>
      </c>
      <c r="H15" s="61">
        <v>0</v>
      </c>
      <c r="I15" s="61">
        <v>0</v>
      </c>
      <c r="J15" s="61">
        <v>50</v>
      </c>
      <c r="K15" s="61">
        <v>0</v>
      </c>
      <c r="L15" s="61">
        <v>0</v>
      </c>
      <c r="M15" s="61">
        <v>0</v>
      </c>
      <c r="N15" s="61">
        <v>0</v>
      </c>
      <c r="O15" s="61">
        <v>0</v>
      </c>
      <c r="P15" s="61">
        <v>0</v>
      </c>
      <c r="Q15" s="61">
        <v>0</v>
      </c>
      <c r="R15" s="61">
        <v>0</v>
      </c>
      <c r="S15" s="61">
        <v>0</v>
      </c>
      <c r="T15" s="61">
        <v>0</v>
      </c>
      <c r="U15" s="61">
        <v>0</v>
      </c>
      <c r="V15" s="61">
        <v>0</v>
      </c>
      <c r="W15" s="61">
        <v>0</v>
      </c>
      <c r="X15" s="61">
        <v>0</v>
      </c>
      <c r="Y15" s="61">
        <v>784956.2</v>
      </c>
      <c r="Z15" s="61">
        <v>0</v>
      </c>
      <c r="AA15" s="61">
        <v>0</v>
      </c>
      <c r="AB15" s="61">
        <v>0</v>
      </c>
      <c r="AC15" s="61">
        <v>0</v>
      </c>
      <c r="AD15" s="61">
        <v>0</v>
      </c>
      <c r="AE15" s="61">
        <v>29977.24</v>
      </c>
      <c r="AF15" s="61">
        <v>0</v>
      </c>
      <c r="AG15" s="61">
        <v>0</v>
      </c>
      <c r="AH15" s="61">
        <v>0</v>
      </c>
      <c r="AI15" s="61">
        <v>0</v>
      </c>
      <c r="AJ15" s="61">
        <v>0</v>
      </c>
      <c r="AK15" s="61">
        <v>0</v>
      </c>
      <c r="AL15" s="61">
        <v>0</v>
      </c>
      <c r="AM15" s="61">
        <v>0</v>
      </c>
      <c r="AN15" s="61">
        <v>0</v>
      </c>
      <c r="AO15" s="61">
        <v>0</v>
      </c>
      <c r="AP15" s="61">
        <v>0</v>
      </c>
      <c r="AQ15" s="61">
        <f t="shared" si="0"/>
        <v>1110097.3</v>
      </c>
      <c r="AT15" s="33"/>
      <c r="AV15" s="7"/>
    </row>
    <row r="16" spans="1:48" ht="33" customHeight="1">
      <c r="A16" s="32">
        <v>20</v>
      </c>
      <c r="B16" s="331" t="str">
        <f>VLOOKUP(A16,[3]bd_lista!A:C,3,FALSE)</f>
        <v>Ministerio de Defensa</v>
      </c>
      <c r="C16" s="332" t="str">
        <f>+VLOOKUP(A16,'[4]DISTRIBUCIÓN UCCF'!$A$7:$E$556,5,FALSE)</f>
        <v>GCM</v>
      </c>
      <c r="D16" s="61">
        <v>0</v>
      </c>
      <c r="E16" s="61">
        <v>0</v>
      </c>
      <c r="F16" s="61">
        <v>6613938.9799999995</v>
      </c>
      <c r="G16" s="61">
        <v>207225.75999999998</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200.04</v>
      </c>
      <c r="AE16" s="61">
        <v>0</v>
      </c>
      <c r="AF16" s="61">
        <v>0</v>
      </c>
      <c r="AG16" s="61">
        <v>0</v>
      </c>
      <c r="AH16" s="61">
        <v>0</v>
      </c>
      <c r="AI16" s="61">
        <v>0</v>
      </c>
      <c r="AJ16" s="61">
        <v>0</v>
      </c>
      <c r="AK16" s="61">
        <v>0</v>
      </c>
      <c r="AL16" s="61">
        <v>0</v>
      </c>
      <c r="AM16" s="61">
        <v>0</v>
      </c>
      <c r="AN16" s="61">
        <v>0</v>
      </c>
      <c r="AO16" s="61">
        <v>0</v>
      </c>
      <c r="AP16" s="61">
        <v>0</v>
      </c>
      <c r="AQ16" s="61">
        <f t="shared" si="0"/>
        <v>6821364.7799999993</v>
      </c>
      <c r="AT16" s="33"/>
      <c r="AU16" s="7"/>
      <c r="AV16" s="7"/>
    </row>
    <row r="17" spans="1:48" ht="33" customHeight="1">
      <c r="A17" s="32">
        <v>25</v>
      </c>
      <c r="B17" s="331" t="str">
        <f>VLOOKUP(A17,[3]bd_lista!A:C,3,FALSE)</f>
        <v>Ministerio de la Presidencia</v>
      </c>
      <c r="C17" s="332" t="str">
        <f>+VLOOKUP(A17,'[4]DISTRIBUCIÓN UCCF'!$A$7:$E$556,5,FALSE)</f>
        <v>ETC</v>
      </c>
      <c r="D17" s="61">
        <v>0</v>
      </c>
      <c r="E17" s="61">
        <v>0</v>
      </c>
      <c r="F17" s="61">
        <v>1203912.08</v>
      </c>
      <c r="G17" s="61">
        <v>29044.129999999997</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360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1233316.21</v>
      </c>
      <c r="AT17" s="33"/>
      <c r="AU17" s="7"/>
      <c r="AV17" s="7"/>
    </row>
    <row r="18" spans="1:48" ht="33" customHeight="1">
      <c r="A18" s="32">
        <v>30</v>
      </c>
      <c r="B18" s="331" t="str">
        <f>VLOOKUP(A18,[3]bd_lista!A:C,3,FALSE)</f>
        <v>Ministerio de Justicia y Transparencia Institucional</v>
      </c>
      <c r="C18" s="332" t="str">
        <f>+VLOOKUP(A18,'[4]DISTRIBUCIÓN UCCF'!$A$7:$E$556,5,FALSE)</f>
        <v>SGP</v>
      </c>
      <c r="D18" s="61">
        <v>0</v>
      </c>
      <c r="E18" s="61">
        <v>0</v>
      </c>
      <c r="F18" s="61">
        <v>0</v>
      </c>
      <c r="G18" s="61">
        <v>12085.03</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12085.03</v>
      </c>
      <c r="AT18" s="33"/>
    </row>
    <row r="19" spans="1:48" ht="33" customHeight="1">
      <c r="A19" s="32">
        <v>35</v>
      </c>
      <c r="B19" s="331" t="str">
        <f>VLOOKUP(A19,[3]bd_lista!A:C,3,FALSE)</f>
        <v>Ministerio de Economía y Finanzas Públicas</v>
      </c>
      <c r="C19" s="332" t="str">
        <f>+VLOOKUP(A19,'[4]DISTRIBUCIÓN UCCF'!$A$7:$E$556,5,FALSE)</f>
        <v>JRC</v>
      </c>
      <c r="D19" s="61">
        <v>0</v>
      </c>
      <c r="E19" s="61">
        <v>0</v>
      </c>
      <c r="F19" s="61">
        <v>0</v>
      </c>
      <c r="G19" s="61">
        <v>193717.51999999996</v>
      </c>
      <c r="H19" s="61">
        <v>0</v>
      </c>
      <c r="I19" s="61">
        <v>0</v>
      </c>
      <c r="J19" s="61">
        <v>0</v>
      </c>
      <c r="K19" s="61">
        <v>1098</v>
      </c>
      <c r="L19" s="61">
        <v>0</v>
      </c>
      <c r="M19" s="61">
        <v>0</v>
      </c>
      <c r="N19" s="61">
        <v>0</v>
      </c>
      <c r="O19" s="61">
        <v>0</v>
      </c>
      <c r="P19" s="61">
        <v>0</v>
      </c>
      <c r="Q19" s="61">
        <v>0</v>
      </c>
      <c r="R19" s="61">
        <v>0</v>
      </c>
      <c r="S19" s="61">
        <v>0</v>
      </c>
      <c r="T19" s="61">
        <v>2648751.35</v>
      </c>
      <c r="U19" s="61">
        <v>0</v>
      </c>
      <c r="V19" s="61">
        <v>0</v>
      </c>
      <c r="W19" s="61">
        <v>0</v>
      </c>
      <c r="X19" s="61">
        <v>0</v>
      </c>
      <c r="Y19" s="61">
        <v>0</v>
      </c>
      <c r="Z19" s="61">
        <v>0</v>
      </c>
      <c r="AA19" s="61">
        <v>0</v>
      </c>
      <c r="AB19" s="61">
        <v>0</v>
      </c>
      <c r="AC19" s="61">
        <v>0</v>
      </c>
      <c r="AD19" s="61">
        <v>0</v>
      </c>
      <c r="AE19" s="61">
        <v>0</v>
      </c>
      <c r="AF19" s="61">
        <v>0</v>
      </c>
      <c r="AG19" s="61">
        <v>0</v>
      </c>
      <c r="AH19" s="61">
        <v>0</v>
      </c>
      <c r="AI19" s="61">
        <v>1.03</v>
      </c>
      <c r="AJ19" s="61">
        <v>0</v>
      </c>
      <c r="AK19" s="61">
        <v>0</v>
      </c>
      <c r="AL19" s="61">
        <v>0</v>
      </c>
      <c r="AM19" s="61">
        <v>0</v>
      </c>
      <c r="AN19" s="61">
        <v>0</v>
      </c>
      <c r="AO19" s="61">
        <v>0</v>
      </c>
      <c r="AP19" s="61">
        <v>0</v>
      </c>
      <c r="AQ19" s="61">
        <f t="shared" si="0"/>
        <v>2843567.9</v>
      </c>
      <c r="AT19" s="33"/>
    </row>
    <row r="20" spans="1:48" ht="33" customHeight="1">
      <c r="A20" s="32">
        <v>41</v>
      </c>
      <c r="B20" s="331" t="str">
        <f>VLOOKUP(A20,[3]bd_lista!A:C,3,FALSE)</f>
        <v>Ministerio de Desarrollo Productivo y Economía Plural</v>
      </c>
      <c r="C20" s="332" t="str">
        <f>+VLOOKUP(A20,'[4]DISTRIBUCIÓN UCCF'!$A$7:$E$556,5,FALSE)</f>
        <v>VCK</v>
      </c>
      <c r="D20" s="61">
        <v>0</v>
      </c>
      <c r="E20" s="61">
        <v>0</v>
      </c>
      <c r="F20" s="61">
        <v>6128357.5899999999</v>
      </c>
      <c r="G20" s="61">
        <v>495058.13</v>
      </c>
      <c r="H20" s="61">
        <v>0</v>
      </c>
      <c r="I20" s="61">
        <v>0</v>
      </c>
      <c r="J20" s="61">
        <v>0</v>
      </c>
      <c r="K20" s="61">
        <v>0</v>
      </c>
      <c r="L20" s="61">
        <v>0</v>
      </c>
      <c r="M20" s="61">
        <v>0</v>
      </c>
      <c r="N20" s="61">
        <v>0</v>
      </c>
      <c r="O20" s="61">
        <v>0</v>
      </c>
      <c r="P20" s="61">
        <v>0</v>
      </c>
      <c r="Q20" s="61">
        <v>0</v>
      </c>
      <c r="R20" s="61">
        <v>0</v>
      </c>
      <c r="S20" s="61">
        <v>0</v>
      </c>
      <c r="T20" s="61">
        <v>568222.81999999995</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7191638.54</v>
      </c>
      <c r="AT20" s="33"/>
    </row>
    <row r="21" spans="1:48" ht="33" customHeight="1">
      <c r="A21" s="32">
        <v>46</v>
      </c>
      <c r="B21" s="331" t="str">
        <f>VLOOKUP(A21,[3]bd_lista!A:C,3,FALSE)</f>
        <v>Ministerio de Salud y Deportes</v>
      </c>
      <c r="C21" s="332" t="str">
        <f>+VLOOKUP(A21,'[4]DISTRIBUCIÓN UCCF'!$A$7:$E$556,5,FALSE)</f>
        <v>YAP</v>
      </c>
      <c r="D21" s="61">
        <v>4072.08</v>
      </c>
      <c r="E21" s="61">
        <v>0</v>
      </c>
      <c r="F21" s="61">
        <v>10529944.290000001</v>
      </c>
      <c r="G21" s="61">
        <v>3817335.81</v>
      </c>
      <c r="H21" s="61">
        <v>0</v>
      </c>
      <c r="I21" s="61">
        <v>0</v>
      </c>
      <c r="J21" s="61">
        <v>50</v>
      </c>
      <c r="K21" s="61">
        <v>0</v>
      </c>
      <c r="L21" s="61">
        <v>0</v>
      </c>
      <c r="M21" s="61">
        <v>0</v>
      </c>
      <c r="N21" s="61">
        <v>1011.6100000000001</v>
      </c>
      <c r="O21" s="61">
        <v>0</v>
      </c>
      <c r="P21" s="61">
        <v>0</v>
      </c>
      <c r="Q21" s="61">
        <v>242.97</v>
      </c>
      <c r="R21" s="61">
        <v>0</v>
      </c>
      <c r="S21" s="61">
        <v>0</v>
      </c>
      <c r="T21" s="61">
        <v>0</v>
      </c>
      <c r="U21" s="61">
        <v>0</v>
      </c>
      <c r="V21" s="61">
        <v>0</v>
      </c>
      <c r="W21" s="61">
        <v>0</v>
      </c>
      <c r="X21" s="61">
        <v>0</v>
      </c>
      <c r="Y21" s="61">
        <v>28487917.25</v>
      </c>
      <c r="Z21" s="61">
        <v>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f t="shared" si="0"/>
        <v>42840574.010000005</v>
      </c>
      <c r="AT21" s="33"/>
    </row>
    <row r="22" spans="1:48" ht="33" customHeight="1">
      <c r="A22" s="32">
        <v>47</v>
      </c>
      <c r="B22" s="331" t="str">
        <f>VLOOKUP(A22,[3]bd_lista!A:C,3,FALSE)</f>
        <v>Ministerio de Desarrollo Rural y Tierras</v>
      </c>
      <c r="C22" s="332" t="str">
        <f>+VLOOKUP(A22,'[4]DISTRIBUCIÓN UCCF'!$A$7:$E$556,5,FALSE)</f>
        <v>RCC</v>
      </c>
      <c r="D22" s="61">
        <v>257098.26</v>
      </c>
      <c r="E22" s="61">
        <v>0</v>
      </c>
      <c r="F22" s="61">
        <v>90701.04</v>
      </c>
      <c r="G22" s="61">
        <v>19665.38</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f t="shared" si="0"/>
        <v>367464.68</v>
      </c>
      <c r="AT22" s="33"/>
    </row>
    <row r="23" spans="1:48" ht="33" customHeight="1">
      <c r="A23" s="32">
        <v>53</v>
      </c>
      <c r="B23" s="331" t="str">
        <f>VLOOKUP(A23,[3]bd_lista!A:C,3,FALSE)</f>
        <v>Ministerio de Culturas, Descolonización y Despatriarcalización</v>
      </c>
      <c r="C23" s="332" t="str">
        <f>+VLOOKUP(A23,'[4]DISTRIBUCIÓN UCCF'!$A$7:$E$556,5,FALSE)</f>
        <v>VHM</v>
      </c>
      <c r="D23" s="61">
        <v>0</v>
      </c>
      <c r="E23" s="61">
        <v>0</v>
      </c>
      <c r="F23" s="61">
        <v>0</v>
      </c>
      <c r="G23" s="61">
        <v>37903.050000000003</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37903.050000000003</v>
      </c>
      <c r="AT23" s="33"/>
    </row>
    <row r="24" spans="1:48" ht="33" customHeight="1">
      <c r="A24" s="32">
        <v>66</v>
      </c>
      <c r="B24" s="331" t="str">
        <f>VLOOKUP(A24,[3]bd_lista!A:C,3,FALSE)</f>
        <v>Ministerio de Planificación del Desarrollo</v>
      </c>
      <c r="C24" s="332" t="str">
        <f>+VLOOKUP(A24,'[4]DISTRIBUCIÓN UCCF'!$A$7:$E$556,5,FALSE)</f>
        <v>JVS</v>
      </c>
      <c r="D24" s="61">
        <v>0</v>
      </c>
      <c r="E24" s="61">
        <v>1636982</v>
      </c>
      <c r="F24" s="61">
        <v>4352.5</v>
      </c>
      <c r="G24" s="61">
        <v>50</v>
      </c>
      <c r="H24" s="61">
        <v>0</v>
      </c>
      <c r="I24" s="61">
        <v>0</v>
      </c>
      <c r="J24" s="61">
        <v>0</v>
      </c>
      <c r="K24" s="61">
        <v>0</v>
      </c>
      <c r="L24" s="61">
        <v>0</v>
      </c>
      <c r="M24" s="61">
        <v>0</v>
      </c>
      <c r="N24" s="61">
        <v>0</v>
      </c>
      <c r="O24" s="61">
        <v>0</v>
      </c>
      <c r="P24" s="61">
        <v>0</v>
      </c>
      <c r="Q24" s="61">
        <v>0</v>
      </c>
      <c r="R24" s="61">
        <v>0</v>
      </c>
      <c r="S24" s="61">
        <v>0</v>
      </c>
      <c r="T24" s="61">
        <v>16592019.6</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18233404.100000001</v>
      </c>
      <c r="AT24" s="33"/>
    </row>
    <row r="25" spans="1:48" ht="33" customHeight="1">
      <c r="A25" s="32">
        <v>70</v>
      </c>
      <c r="B25" s="331" t="str">
        <f>VLOOKUP(A25,[3]bd_lista!A:C,3,FALSE)</f>
        <v>Ministerio de Trabajo, Empleo y Previsión Social</v>
      </c>
      <c r="C25" s="332" t="str">
        <f>+VLOOKUP(A25,'[4]DISTRIBUCIÓN UCCF'!$A$7:$E$556,5,FALSE)</f>
        <v>SGP</v>
      </c>
      <c r="D25" s="61">
        <v>0</v>
      </c>
      <c r="E25" s="61">
        <v>0</v>
      </c>
      <c r="F25" s="61">
        <v>0</v>
      </c>
      <c r="G25" s="61">
        <v>10739.55</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75036.67</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85776.22</v>
      </c>
      <c r="AT25" s="33"/>
    </row>
    <row r="26" spans="1:48" ht="33" customHeight="1">
      <c r="A26" s="32">
        <v>76</v>
      </c>
      <c r="B26" s="331" t="str">
        <f>VLOOKUP(A26,[3]bd_lista!A:C,3,FALSE)</f>
        <v>Ministerio de Minería y Metalurgia</v>
      </c>
      <c r="C26" s="332" t="str">
        <f>+VLOOKUP(A26,'[4]DISTRIBUCIÓN UCCF'!$A$7:$E$556,5,FALSE)</f>
        <v>SGP</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0</v>
      </c>
      <c r="AT26" s="33"/>
    </row>
    <row r="27" spans="1:48" ht="33" customHeight="1">
      <c r="A27" s="32">
        <v>78</v>
      </c>
      <c r="B27" s="331" t="str">
        <f>VLOOKUP(A27,[3]bd_lista!A:C,3,FALSE)</f>
        <v>Ministerio de Hidrocarburos y Energías</v>
      </c>
      <c r="C27" s="332" t="str">
        <f>+VLOOKUP(A27,'[4]DISTRIBUCIÓN UCCF'!$A$7:$E$556,5,FALSE)</f>
        <v>YAP</v>
      </c>
      <c r="D27" s="61">
        <v>727644.01</v>
      </c>
      <c r="E27" s="61">
        <v>0</v>
      </c>
      <c r="F27" s="61">
        <v>0</v>
      </c>
      <c r="G27" s="61">
        <v>7662.85</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735306.86</v>
      </c>
      <c r="AT27" s="33"/>
    </row>
    <row r="28" spans="1:48" ht="33" customHeight="1">
      <c r="A28" s="32">
        <v>81</v>
      </c>
      <c r="B28" s="331" t="str">
        <f>VLOOKUP(A28,[3]bd_lista!A:C,3,FALSE)</f>
        <v>Ministerio de Obras Públicas, Servicios y Vivienda</v>
      </c>
      <c r="C28" s="332" t="str">
        <f>+VLOOKUP(A28,'[4]DISTRIBUCIÓN UCCF'!$A$7:$E$556,5,FALSE)</f>
        <v>GRH</v>
      </c>
      <c r="D28" s="61">
        <v>9857940.0299999993</v>
      </c>
      <c r="E28" s="61">
        <v>0</v>
      </c>
      <c r="F28" s="61">
        <v>3397864</v>
      </c>
      <c r="G28" s="61">
        <v>63446.880000000012</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127301</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13446551.91</v>
      </c>
      <c r="AT28" s="33"/>
    </row>
    <row r="29" spans="1:48" ht="33" customHeight="1">
      <c r="A29" s="32">
        <v>86</v>
      </c>
      <c r="B29" s="331" t="str">
        <f>VLOOKUP(A29,[3]bd_lista!A:C,3,FALSE)</f>
        <v>Ministerio de Medio Ambiente y Agua</v>
      </c>
      <c r="C29" s="332" t="str">
        <f>+VLOOKUP(A29,'[4]DISTRIBUCIÓN UCCF'!$A$7:$E$556,5,FALSE)</f>
        <v>MZC</v>
      </c>
      <c r="D29" s="61">
        <v>140894.04999999999</v>
      </c>
      <c r="E29" s="61">
        <v>142181.35999999999</v>
      </c>
      <c r="F29" s="61">
        <v>0</v>
      </c>
      <c r="G29" s="61">
        <v>1322889.01</v>
      </c>
      <c r="H29" s="61">
        <v>0</v>
      </c>
      <c r="I29" s="61">
        <v>0</v>
      </c>
      <c r="J29" s="61">
        <v>0</v>
      </c>
      <c r="K29" s="61">
        <v>2846725.23</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100.02</v>
      </c>
      <c r="AE29" s="61">
        <v>4544917.1100000003</v>
      </c>
      <c r="AF29" s="61">
        <v>0</v>
      </c>
      <c r="AG29" s="61">
        <v>0</v>
      </c>
      <c r="AH29" s="61">
        <v>0</v>
      </c>
      <c r="AI29" s="61">
        <v>0</v>
      </c>
      <c r="AJ29" s="61">
        <v>0</v>
      </c>
      <c r="AK29" s="61">
        <v>0</v>
      </c>
      <c r="AL29" s="61">
        <v>0</v>
      </c>
      <c r="AM29" s="61">
        <v>0</v>
      </c>
      <c r="AN29" s="61">
        <v>0</v>
      </c>
      <c r="AO29" s="61">
        <v>0</v>
      </c>
      <c r="AP29" s="61">
        <v>0</v>
      </c>
      <c r="AQ29" s="61">
        <f t="shared" si="0"/>
        <v>8997706.7800000012</v>
      </c>
      <c r="AT29" s="33"/>
    </row>
    <row r="30" spans="1:48" ht="33" customHeight="1">
      <c r="A30" s="32" t="s">
        <v>539</v>
      </c>
      <c r="B30" s="331" t="str">
        <f>VLOOKUP(A30,[3]bd_lista!A:C,3,FALSE)</f>
        <v>Dirección General de Programación y Operaciones del Tesoro</v>
      </c>
      <c r="C30" s="332" t="str">
        <f>+VLOOKUP(A30,'[4]DISTRIBUCIÓN UCCF'!$A$7:$E$556,5,FALSE)</f>
        <v>GCM</v>
      </c>
      <c r="D30" s="61">
        <v>363.71</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350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713.71</v>
      </c>
      <c r="AT30" s="33"/>
    </row>
    <row r="31" spans="1:48" ht="33" customHeight="1">
      <c r="A31" s="32" t="s">
        <v>541</v>
      </c>
      <c r="B31" s="331" t="str">
        <f>VLOOKUP(A31,[3]bd_lista!A:C,3,FALSE)</f>
        <v>Dirección General de Programación y Operaciones del Tesoro</v>
      </c>
      <c r="C31" s="332" t="str">
        <f>+VLOOKUP(A31,'[4]DISTRIBUCIÓN UCCF'!$A$7:$E$556,5,FALSE)</f>
        <v>YAP</v>
      </c>
      <c r="D31" s="61">
        <v>0</v>
      </c>
      <c r="E31" s="61">
        <v>229026608.96000001</v>
      </c>
      <c r="F31" s="61">
        <v>24049321.960000001</v>
      </c>
      <c r="G31" s="61">
        <v>1312544.6600000001</v>
      </c>
      <c r="H31" s="61">
        <v>0</v>
      </c>
      <c r="I31" s="61">
        <v>0</v>
      </c>
      <c r="J31" s="61">
        <v>0</v>
      </c>
      <c r="K31" s="61">
        <v>28295658.280000001</v>
      </c>
      <c r="L31" s="61">
        <v>0</v>
      </c>
      <c r="M31" s="61">
        <v>100</v>
      </c>
      <c r="N31" s="61">
        <v>0</v>
      </c>
      <c r="O31" s="61">
        <v>0</v>
      </c>
      <c r="P31" s="61">
        <v>0</v>
      </c>
      <c r="Q31" s="61">
        <v>0</v>
      </c>
      <c r="R31" s="61">
        <v>0</v>
      </c>
      <c r="S31" s="61">
        <v>350000000</v>
      </c>
      <c r="T31" s="61">
        <v>353788640.35000002</v>
      </c>
      <c r="U31" s="61">
        <v>0</v>
      </c>
      <c r="V31" s="61">
        <v>0</v>
      </c>
      <c r="W31" s="61">
        <v>0</v>
      </c>
      <c r="X31" s="61">
        <v>341251479.27999997</v>
      </c>
      <c r="Y31" s="61">
        <v>1871907.08</v>
      </c>
      <c r="Z31" s="61">
        <v>214364080.73220003</v>
      </c>
      <c r="AA31" s="61">
        <v>0</v>
      </c>
      <c r="AB31" s="61">
        <v>0</v>
      </c>
      <c r="AC31" s="61">
        <v>0</v>
      </c>
      <c r="AD31" s="61">
        <v>0</v>
      </c>
      <c r="AE31" s="61">
        <v>0</v>
      </c>
      <c r="AF31" s="61">
        <v>0</v>
      </c>
      <c r="AG31" s="61">
        <v>0</v>
      </c>
      <c r="AH31" s="61">
        <v>0</v>
      </c>
      <c r="AI31" s="61">
        <v>0</v>
      </c>
      <c r="AJ31" s="61">
        <v>0</v>
      </c>
      <c r="AK31" s="61">
        <v>0</v>
      </c>
      <c r="AL31" s="61">
        <v>0</v>
      </c>
      <c r="AM31" s="61">
        <v>0.13999999999999999</v>
      </c>
      <c r="AN31" s="61">
        <v>0</v>
      </c>
      <c r="AO31" s="61">
        <v>0</v>
      </c>
      <c r="AP31" s="61">
        <v>0</v>
      </c>
      <c r="AQ31" s="61">
        <f t="shared" si="0"/>
        <v>1543960341.4421999</v>
      </c>
      <c r="AT31" s="33"/>
    </row>
    <row r="32" spans="1:48" ht="33" customHeight="1">
      <c r="A32" s="32" t="s">
        <v>542</v>
      </c>
      <c r="B32" s="331" t="str">
        <f>VLOOKUP(A32,[3]bd_lista!A:C,3,FALSE)</f>
        <v>Dirección General de Crédito Público</v>
      </c>
      <c r="C32" s="332" t="str">
        <f>+VLOOKUP(A32,'[4]DISTRIBUCIÓN UCCF'!$A$7:$E$556,5,FALSE)</f>
        <v>RCC</v>
      </c>
      <c r="D32" s="61">
        <v>0</v>
      </c>
      <c r="E32" s="61">
        <v>0</v>
      </c>
      <c r="F32" s="61">
        <v>0</v>
      </c>
      <c r="G32" s="61">
        <v>0</v>
      </c>
      <c r="H32" s="61">
        <v>0</v>
      </c>
      <c r="I32" s="61">
        <v>0</v>
      </c>
      <c r="J32" s="61">
        <v>951371.96000000043</v>
      </c>
      <c r="K32" s="61">
        <v>1015789630.9899999</v>
      </c>
      <c r="L32" s="61">
        <v>0</v>
      </c>
      <c r="M32" s="61">
        <v>0</v>
      </c>
      <c r="N32" s="61">
        <v>0</v>
      </c>
      <c r="O32" s="61">
        <v>3968150.25</v>
      </c>
      <c r="P32" s="61">
        <v>0</v>
      </c>
      <c r="Q32" s="61">
        <v>285560</v>
      </c>
      <c r="R32" s="61">
        <v>0</v>
      </c>
      <c r="S32" s="61">
        <v>0</v>
      </c>
      <c r="T32" s="61">
        <v>55701107.659999996</v>
      </c>
      <c r="U32" s="61">
        <v>91439754.560000002</v>
      </c>
      <c r="V32" s="61">
        <v>38646716.109999999</v>
      </c>
      <c r="W32" s="61">
        <v>0</v>
      </c>
      <c r="X32" s="61">
        <v>0</v>
      </c>
      <c r="Y32" s="61">
        <v>0</v>
      </c>
      <c r="Z32" s="61">
        <v>0</v>
      </c>
      <c r="AA32" s="61">
        <v>0</v>
      </c>
      <c r="AB32" s="61">
        <v>0</v>
      </c>
      <c r="AC32" s="61">
        <v>0</v>
      </c>
      <c r="AD32" s="61">
        <v>0</v>
      </c>
      <c r="AE32" s="61">
        <v>1064980.5699999998</v>
      </c>
      <c r="AF32" s="61">
        <v>0</v>
      </c>
      <c r="AG32" s="61">
        <v>0</v>
      </c>
      <c r="AH32" s="61">
        <v>17552.2</v>
      </c>
      <c r="AI32" s="61">
        <v>0</v>
      </c>
      <c r="AJ32" s="61">
        <v>0</v>
      </c>
      <c r="AK32" s="61">
        <v>463734307.61999989</v>
      </c>
      <c r="AL32" s="61">
        <v>0</v>
      </c>
      <c r="AM32" s="61">
        <v>0</v>
      </c>
      <c r="AN32" s="61">
        <v>0</v>
      </c>
      <c r="AO32" s="61">
        <v>1189409.6399999999</v>
      </c>
      <c r="AP32" s="61">
        <v>0</v>
      </c>
      <c r="AQ32" s="61">
        <f t="shared" si="0"/>
        <v>1672788541.5599997</v>
      </c>
      <c r="AT32" s="33"/>
    </row>
    <row r="33" spans="1:46" ht="33" customHeight="1">
      <c r="A33" s="32" t="s">
        <v>544</v>
      </c>
      <c r="B33" s="331" t="str">
        <f>VLOOKUP(A33,[3]bd_lista!A:C,3,FALSE)</f>
        <v>Dirección General de Administración y Finanzas Territoriales</v>
      </c>
      <c r="C33" s="332" t="str">
        <f>+VLOOKUP(A33,'[4]DISTRIBUCIÓN UCCF'!$A$7:$E$556,5,FALSE)</f>
        <v>GRH</v>
      </c>
      <c r="D33" s="61">
        <v>0</v>
      </c>
      <c r="E33" s="61">
        <v>0</v>
      </c>
      <c r="F33" s="61">
        <v>0</v>
      </c>
      <c r="G33" s="61">
        <v>217824.71</v>
      </c>
      <c r="H33" s="61">
        <v>0</v>
      </c>
      <c r="I33" s="61">
        <v>0</v>
      </c>
      <c r="J33" s="61">
        <v>0</v>
      </c>
      <c r="K33" s="61">
        <v>4037983.5099999993</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4255808.22</v>
      </c>
      <c r="AT33" s="33"/>
    </row>
    <row r="34" spans="1:46" ht="33" customHeight="1">
      <c r="A34" s="32" t="s">
        <v>546</v>
      </c>
      <c r="B34" s="331" t="str">
        <f>VLOOKUP(A34,[3]bd_lista!A:C,3,FALSE)</f>
        <v>Dirección General de Pensiones y Jubilaciones</v>
      </c>
      <c r="C34" s="332" t="str">
        <f>+VLOOKUP(A34,'[4]DISTRIBUCIÓN UCCF'!$A$7:$E$556,5,FALSE)</f>
        <v>YAP</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31" t="str">
        <f>VLOOKUP(A35,[3]bd_lista!A:C,3,FALSE)</f>
        <v>Orquesta Sinfónica Nacional</v>
      </c>
      <c r="C35" s="332" t="str">
        <f>+VLOOKUP(A35,'[4]DISTRIBUCIÓN UCCF'!$A$7:$E$556,5,FALSE)</f>
        <v>JVS</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0</v>
      </c>
      <c r="AT35" s="33"/>
    </row>
    <row r="36" spans="1:46" ht="33" customHeight="1">
      <c r="A36" s="32">
        <v>109</v>
      </c>
      <c r="B36" s="331" t="str">
        <f>VLOOKUP(A36,[3]bd_lista!A:C,3,FALSE)</f>
        <v>Conservatorio Plurinacional de Musica</v>
      </c>
      <c r="C36" s="332" t="str">
        <f>+VLOOKUP(A36,'[4]DISTRIBUCIÓN UCCF'!$A$7:$E$556,5,FALSE)</f>
        <v>JVS</v>
      </c>
      <c r="D36" s="61">
        <v>0</v>
      </c>
      <c r="E36" s="61">
        <v>0</v>
      </c>
      <c r="F36" s="61">
        <v>255618.13</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255618.13</v>
      </c>
      <c r="AT36" s="33"/>
    </row>
    <row r="37" spans="1:46" ht="33" customHeight="1">
      <c r="A37" s="32">
        <v>111</v>
      </c>
      <c r="B37" s="331" t="str">
        <f>VLOOKUP(A37,[3]bd_lista!A:C,3,FALSE)</f>
        <v>Instituto Boliviano de la Ceguera</v>
      </c>
      <c r="C37" s="332" t="str">
        <f>+VLOOKUP(A37,'[4]DISTRIBUCIÓN UCCF'!$A$7:$E$556,5,FALSE)</f>
        <v>VCK</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31" t="str">
        <f>VLOOKUP(A38,[3]bd_lista!A:C,3,FALSE)</f>
        <v>Comité Nacional de la Persona con Discapacidad</v>
      </c>
      <c r="C38" s="332" t="str">
        <f>+VLOOKUP(A38,'[4]DISTRIBUCIÓN UCCF'!$A$7:$E$556,5,FALSE)</f>
        <v>GCM</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31" t="str">
        <f>VLOOKUP(A39,[3]bd_lista!A:C,3,FALSE)</f>
        <v>Dirección General de Aeronáutica Civil</v>
      </c>
      <c r="C39" s="332" t="str">
        <f>+VLOOKUP(A39,'[4]DISTRIBUCIÓN UCCF'!$A$7:$E$556,5,FALSE)</f>
        <v>MZC</v>
      </c>
      <c r="D39" s="61">
        <v>0</v>
      </c>
      <c r="E39" s="61">
        <v>0</v>
      </c>
      <c r="F39" s="61">
        <v>4407382.3900000006</v>
      </c>
      <c r="G39" s="61">
        <v>0</v>
      </c>
      <c r="H39" s="61">
        <v>0</v>
      </c>
      <c r="I39" s="61">
        <v>0</v>
      </c>
      <c r="J39" s="61">
        <v>2800</v>
      </c>
      <c r="K39" s="61">
        <v>0</v>
      </c>
      <c r="L39" s="61">
        <v>0</v>
      </c>
      <c r="M39" s="61">
        <v>0</v>
      </c>
      <c r="N39" s="61">
        <v>0</v>
      </c>
      <c r="O39" s="61">
        <v>0</v>
      </c>
      <c r="P39" s="61">
        <v>0</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4410182.3900000006</v>
      </c>
      <c r="AT39" s="33"/>
    </row>
    <row r="40" spans="1:46" ht="33" customHeight="1">
      <c r="A40" s="32">
        <v>119</v>
      </c>
      <c r="B40" s="331" t="str">
        <f>VLOOKUP(A40,[3]bd_lista!A:C,3,FALSE)</f>
        <v>Agencia para el Des. de la Soc. de la Información en Bolivia</v>
      </c>
      <c r="C40" s="332" t="str">
        <f>+VLOOKUP(A40,'[4]DISTRIBUCIÓN UCCF'!$A$7:$E$556,5,FALSE)</f>
        <v>GCM</v>
      </c>
      <c r="D40" s="61">
        <v>0</v>
      </c>
      <c r="E40" s="61">
        <v>0</v>
      </c>
      <c r="F40" s="61">
        <v>0</v>
      </c>
      <c r="G40" s="61">
        <v>190</v>
      </c>
      <c r="H40" s="61">
        <v>0</v>
      </c>
      <c r="I40" s="61">
        <v>0</v>
      </c>
      <c r="J40" s="61">
        <v>100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290</v>
      </c>
      <c r="AT40" s="33"/>
    </row>
    <row r="41" spans="1:46" ht="33" customHeight="1">
      <c r="A41" s="32">
        <v>124</v>
      </c>
      <c r="B41" s="331" t="str">
        <f>VLOOKUP(A41,[3]bd_lista!A:C,3,FALSE)</f>
        <v>Academia Nacional de Ciencias</v>
      </c>
      <c r="C41" s="332" t="str">
        <f>+VLOOKUP(A41,'[4]DISTRIBUCIÓN UCCF'!$A$7:$E$556,5,FALSE)</f>
        <v>GRH</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31" t="str">
        <f>VLOOKUP(A42,[3]bd_lista!A:C,3,FALSE)</f>
        <v>Escuela de Gestión Pública Plurinacional</v>
      </c>
      <c r="C42" s="332" t="str">
        <f>+VLOOKUP(A42,'[4]DISTRIBUCIÓN UCCF'!$A$7:$E$556,5,FALSE)</f>
        <v>SGP</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0</v>
      </c>
      <c r="AT42" s="33"/>
    </row>
    <row r="43" spans="1:46" ht="33" customHeight="1">
      <c r="A43" s="32">
        <v>130</v>
      </c>
      <c r="B43" s="331" t="str">
        <f>VLOOKUP(A43,[3]bd_lista!A:C,3,FALSE)</f>
        <v>Fondo de Financiamiento para la Minería</v>
      </c>
      <c r="C43" s="332" t="str">
        <f>+VLOOKUP(A43,'[4]DISTRIBUCIÓN UCCF'!$A$7:$E$556,5,FALSE)</f>
        <v>JVS</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0</v>
      </c>
      <c r="AT43" s="33"/>
    </row>
    <row r="44" spans="1:46" ht="33" customHeight="1">
      <c r="A44" s="32">
        <v>132</v>
      </c>
      <c r="B44" s="331" t="str">
        <f>VLOOKUP(A44,[3]bd_lista!A:C,3,FALSE)</f>
        <v>Servicio de Desarrollo de las Empresas Púb. Productivas</v>
      </c>
      <c r="C44" s="332" t="str">
        <f>+VLOOKUP(A44,'[4]DISTRIBUCIÓN UCCF'!$A$7:$E$556,5,FALSE)</f>
        <v>RCC</v>
      </c>
      <c r="D44" s="61">
        <v>0</v>
      </c>
      <c r="E44" s="61">
        <v>0</v>
      </c>
      <c r="F44" s="61">
        <v>15860006</v>
      </c>
      <c r="G44" s="61">
        <v>37983.32</v>
      </c>
      <c r="H44" s="61">
        <v>0</v>
      </c>
      <c r="I44" s="61">
        <v>0</v>
      </c>
      <c r="J44" s="61">
        <v>6494</v>
      </c>
      <c r="K44" s="61">
        <v>52163.44</v>
      </c>
      <c r="L44" s="61">
        <v>0</v>
      </c>
      <c r="M44" s="61">
        <v>50</v>
      </c>
      <c r="N44" s="61">
        <v>53044.18</v>
      </c>
      <c r="O44" s="61">
        <v>0</v>
      </c>
      <c r="P44" s="61">
        <v>0</v>
      </c>
      <c r="Q44" s="61">
        <v>75.17</v>
      </c>
      <c r="R44" s="61">
        <v>0</v>
      </c>
      <c r="S44" s="61">
        <v>0</v>
      </c>
      <c r="T44" s="61">
        <v>0</v>
      </c>
      <c r="U44" s="61">
        <v>0</v>
      </c>
      <c r="V44" s="61">
        <v>0</v>
      </c>
      <c r="W44" s="61">
        <v>0</v>
      </c>
      <c r="X44" s="61">
        <v>0</v>
      </c>
      <c r="Y44" s="61">
        <v>19533440</v>
      </c>
      <c r="Z44" s="61">
        <v>0</v>
      </c>
      <c r="AA44" s="61">
        <v>0</v>
      </c>
      <c r="AB44" s="61">
        <v>0</v>
      </c>
      <c r="AC44" s="61">
        <v>0</v>
      </c>
      <c r="AD44" s="61">
        <v>0</v>
      </c>
      <c r="AE44" s="61">
        <v>0</v>
      </c>
      <c r="AF44" s="61">
        <v>0</v>
      </c>
      <c r="AG44" s="61">
        <v>0</v>
      </c>
      <c r="AH44" s="61">
        <v>0</v>
      </c>
      <c r="AI44" s="61">
        <v>113.46</v>
      </c>
      <c r="AJ44" s="61">
        <v>0</v>
      </c>
      <c r="AK44" s="61">
        <v>0</v>
      </c>
      <c r="AL44" s="61">
        <v>0</v>
      </c>
      <c r="AM44" s="61">
        <v>0</v>
      </c>
      <c r="AN44" s="61">
        <v>0</v>
      </c>
      <c r="AO44" s="61">
        <v>0</v>
      </c>
      <c r="AP44" s="61">
        <v>0</v>
      </c>
      <c r="AQ44" s="61">
        <f t="shared" si="0"/>
        <v>35543369.57</v>
      </c>
      <c r="AT44" s="33"/>
    </row>
    <row r="45" spans="1:46" ht="33" customHeight="1">
      <c r="A45" s="32">
        <v>133</v>
      </c>
      <c r="B45" s="331" t="str">
        <f>VLOOKUP(A45,[3]bd_lista!A:C,3,FALSE)</f>
        <v>Lotería Nacional de Beneficencia y Salubridad</v>
      </c>
      <c r="C45" s="332" t="str">
        <f>+VLOOKUP(A45,'[4]DISTRIBUCIÓN UCCF'!$A$7:$E$556,5,FALSE)</f>
        <v>YAP</v>
      </c>
      <c r="D45" s="61">
        <v>0</v>
      </c>
      <c r="E45" s="61">
        <v>0</v>
      </c>
      <c r="F45" s="61">
        <v>942013.33000000007</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942013.33000000007</v>
      </c>
      <c r="AT45" s="33"/>
    </row>
    <row r="46" spans="1:46" ht="33" customHeight="1">
      <c r="A46" s="32">
        <v>134</v>
      </c>
      <c r="B46" s="331" t="str">
        <f>VLOOKUP(A46,[3]bd_lista!A:C,3,FALSE)</f>
        <v>Consejo Nacional de Vivienda Policial</v>
      </c>
      <c r="C46" s="332" t="str">
        <f>+VLOOKUP(A46,'[4]DISTRIBUCIÓN UCCF'!$A$7:$E$556,5,FALSE)</f>
        <v>MZC</v>
      </c>
      <c r="D46" s="61">
        <v>0</v>
      </c>
      <c r="E46" s="61">
        <v>0</v>
      </c>
      <c r="F46" s="61">
        <v>14481666.419999994</v>
      </c>
      <c r="G46" s="61">
        <v>3594</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14485260.419999994</v>
      </c>
      <c r="AT46" s="33"/>
    </row>
    <row r="47" spans="1:46" ht="33" customHeight="1">
      <c r="A47" s="32">
        <v>137</v>
      </c>
      <c r="B47" s="331" t="str">
        <f>VLOOKUP(A47,[3]bd_lista!A:C,3,FALSE)</f>
        <v>Comité Ejecutivo de la Universidad Boliviana</v>
      </c>
      <c r="C47" s="332" t="str">
        <f>+VLOOKUP(A47,'[4]DISTRIBUCIÓN UCCF'!$A$7:$E$556,5,FALSE)</f>
        <v>ETC</v>
      </c>
      <c r="D47" s="61">
        <v>0</v>
      </c>
      <c r="E47" s="61">
        <v>0</v>
      </c>
      <c r="F47" s="61">
        <v>0</v>
      </c>
      <c r="G47" s="61">
        <v>277</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435243.35</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435520.35</v>
      </c>
      <c r="AT47" s="33"/>
    </row>
    <row r="48" spans="1:46" ht="33" customHeight="1">
      <c r="A48" s="32">
        <v>138</v>
      </c>
      <c r="B48" s="331" t="str">
        <f>VLOOKUP(A48,[3]bd_lista!A:C,3,FALSE)</f>
        <v>Universidad Mayor Real y Pontificia de San Francisco Xavier</v>
      </c>
      <c r="C48" s="332" t="str">
        <f>+VLOOKUP(A48,'[4]DISTRIBUCIÓN UCCF'!$A$7:$E$556,5,FALSE)</f>
        <v>MZC</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31" t="str">
        <f>VLOOKUP(A49,[3]bd_lista!A:C,3,FALSE)</f>
        <v>Universidad Mayor de San Andrés</v>
      </c>
      <c r="C49" s="332" t="str">
        <f>+VLOOKUP(A49,'[4]DISTRIBUCIÓN UCCF'!$A$7:$E$556,5,FALSE)</f>
        <v>MZC</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0</v>
      </c>
      <c r="AT49" s="33"/>
    </row>
    <row r="50" spans="1:46" ht="33" customHeight="1">
      <c r="A50" s="32">
        <v>140</v>
      </c>
      <c r="B50" s="331" t="str">
        <f>VLOOKUP(A50,[3]bd_lista!A:C,3,FALSE)</f>
        <v>Universidad Pública de El Alto</v>
      </c>
      <c r="C50" s="332" t="str">
        <f>+VLOOKUP(A50,'[4]DISTRIBUCIÓN UCCF'!$A$7:$E$556,5,FALSE)</f>
        <v>MZC</v>
      </c>
      <c r="D50" s="61">
        <v>0</v>
      </c>
      <c r="E50" s="61">
        <v>0</v>
      </c>
      <c r="F50" s="61">
        <v>0</v>
      </c>
      <c r="G50" s="61">
        <v>0</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0</v>
      </c>
      <c r="AT50" s="33"/>
    </row>
    <row r="51" spans="1:46" ht="33" customHeight="1">
      <c r="A51" s="32">
        <v>141</v>
      </c>
      <c r="B51" s="331" t="str">
        <f>VLOOKUP(A51,[3]bd_lista!A:C,3,FALSE)</f>
        <v>Universidad Mayor de San Simón</v>
      </c>
      <c r="C51" s="332" t="str">
        <f>+VLOOKUP(A51,'[4]DISTRIBUCIÓN UCCF'!$A$7:$E$556,5,FALSE)</f>
        <v>MZC</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31" t="str">
        <f>VLOOKUP(A52,[3]bd_lista!A:C,3,FALSE)</f>
        <v>Universidad Técnica de Oruro</v>
      </c>
      <c r="C52" s="332" t="str">
        <f>+VLOOKUP(A52,'[4]DISTRIBUCIÓN UCCF'!$A$7:$E$556,5,FALSE)</f>
        <v>MZC</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31" t="str">
        <f>VLOOKUP(A53,[3]bd_lista!A:C,3,FALSE)</f>
        <v>Universidad Autónoma Tomás Frías</v>
      </c>
      <c r="C53" s="332" t="str">
        <f>+VLOOKUP(A53,'[4]DISTRIBUCIÓN UCCF'!$A$7:$E$556,5,FALSE)</f>
        <v>MZC</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31" t="str">
        <f>VLOOKUP(A54,[3]bd_lista!A:C,3,FALSE)</f>
        <v>Universidad Nacional Siglo XX</v>
      </c>
      <c r="C54" s="332" t="str">
        <f>+VLOOKUP(A54,'[4]DISTRIBUCIÓN UCCF'!$A$7:$E$556,5,FALSE)</f>
        <v>MZC</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31" t="str">
        <f>VLOOKUP(A55,[3]bd_lista!A:C,3,FALSE)</f>
        <v>Universidad Autónoma Juan Misael Saracho</v>
      </c>
      <c r="C55" s="332" t="str">
        <f>+VLOOKUP(A55,'[4]DISTRIBUCIÓN UCCF'!$A$7:$E$556,5,FALSE)</f>
        <v>MZC</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0</v>
      </c>
      <c r="AT55" s="33"/>
    </row>
    <row r="56" spans="1:46" ht="33" customHeight="1">
      <c r="A56" s="32">
        <v>146</v>
      </c>
      <c r="B56" s="331" t="str">
        <f>VLOOKUP(A56,[3]bd_lista!A:C,3,FALSE)</f>
        <v>Universidad Autónoma Gabriel René Moreno</v>
      </c>
      <c r="C56" s="332" t="str">
        <f>+VLOOKUP(A56,'[4]DISTRIBUCIÓN UCCF'!$A$7:$E$556,5,FALSE)</f>
        <v>MZC</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31" t="str">
        <f>VLOOKUP(A57,[3]bd_lista!A:C,3,FALSE)</f>
        <v>Universidad Autónoma del Beni José Ballivián</v>
      </c>
      <c r="C57" s="332" t="str">
        <f>+VLOOKUP(A57,'[4]DISTRIBUCIÓN UCCF'!$A$7:$E$556,5,FALSE)</f>
        <v>MZC</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31" t="str">
        <f>VLOOKUP(A58,[3]bd_lista!A:C,3,FALSE)</f>
        <v>Universidad Amazónica de Pando</v>
      </c>
      <c r="C58" s="332" t="str">
        <f>+VLOOKUP(A58,'[4]DISTRIBUCIÓN UCCF'!$A$7:$E$556,5,FALSE)</f>
        <v>MZC</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31" t="str">
        <f>VLOOKUP(A59,[3]bd_lista!A:C,3,FALSE)</f>
        <v>Proyecto Sucre Ciudad Universitaria</v>
      </c>
      <c r="C59" s="332" t="str">
        <f>+VLOOKUP(A59,'[4]DISTRIBUCIÓN UCCF'!$A$7:$E$556,5,FALSE)</f>
        <v>JVS</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31" t="str">
        <f>VLOOKUP(A60,[3]bd_lista!A:C,3,FALSE)</f>
        <v>Servicio Plurinacional de Defensa Pública</v>
      </c>
      <c r="C60" s="332" t="str">
        <f>+VLOOKUP(A60,'[4]DISTRIBUCIÓN UCCF'!$A$7:$E$556,5,FALSE)</f>
        <v>ETC</v>
      </c>
      <c r="D60" s="61">
        <v>0</v>
      </c>
      <c r="E60" s="61">
        <v>0</v>
      </c>
      <c r="F60" s="61">
        <v>0</v>
      </c>
      <c r="G60" s="61">
        <v>90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90</v>
      </c>
      <c r="AT60" s="33"/>
    </row>
    <row r="61" spans="1:46" ht="33" customHeight="1">
      <c r="A61" s="32">
        <v>153</v>
      </c>
      <c r="B61" s="331" t="str">
        <f>VLOOKUP(A61,[3]bd_lista!A:C,3,FALSE)</f>
        <v>Observatorio Plurinacional de la Calidad  Educativa</v>
      </c>
      <c r="C61" s="332" t="str">
        <f>+VLOOKUP(A61,'[4]DISTRIBUCIÓN UCCF'!$A$7:$E$556,5,FALSE)</f>
        <v>MZC</v>
      </c>
      <c r="D61" s="61">
        <v>0</v>
      </c>
      <c r="E61" s="61">
        <v>0</v>
      </c>
      <c r="F61" s="61">
        <v>0</v>
      </c>
      <c r="G61" s="61">
        <v>2058.56</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2058.56</v>
      </c>
      <c r="AT61" s="33"/>
    </row>
    <row r="62" spans="1:46" ht="33" customHeight="1">
      <c r="A62" s="32">
        <v>154</v>
      </c>
      <c r="B62" s="331" t="str">
        <f>VLOOKUP(A62,[3]bd_lista!A:C,3,FALSE)</f>
        <v>Museo Nacional de Historia Natural</v>
      </c>
      <c r="C62" s="332" t="str">
        <f>+VLOOKUP(A62,'[4]DISTRIBUCIÓN UCCF'!$A$7:$E$556,5,FALSE)</f>
        <v>MZC</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31" t="str">
        <f>VLOOKUP(A63,[3]bd_lista!A:C,3,FALSE)</f>
        <v>Dirección del Notariado Plurinacional</v>
      </c>
      <c r="C63" s="332" t="str">
        <f>+VLOOKUP(A63,'[4]DISTRIBUCIÓN UCCF'!$A$7:$E$556,5,FALSE)</f>
        <v>SGP</v>
      </c>
      <c r="D63" s="61">
        <v>0</v>
      </c>
      <c r="E63" s="61">
        <v>0</v>
      </c>
      <c r="F63" s="61">
        <v>0</v>
      </c>
      <c r="G63" s="61">
        <v>236478</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6644629</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6881107</v>
      </c>
      <c r="AT63" s="33"/>
    </row>
    <row r="64" spans="1:46" ht="33" customHeight="1">
      <c r="A64" s="32">
        <v>156</v>
      </c>
      <c r="B64" s="331" t="str">
        <f>VLOOKUP(A64,[3]bd_lista!A:C,3,FALSE)</f>
        <v>Servicio Plurinacional de Asistencia a la Víctima</v>
      </c>
      <c r="C64" s="332" t="str">
        <f>+VLOOKUP(A64,'[4]DISTRIBUCIÓN UCCF'!$A$7:$E$556,5,FALSE)</f>
        <v>SGP</v>
      </c>
      <c r="D64" s="61">
        <v>0</v>
      </c>
      <c r="E64" s="61">
        <v>0</v>
      </c>
      <c r="F64" s="61">
        <v>0</v>
      </c>
      <c r="G64" s="61">
        <v>18.5</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18.5</v>
      </c>
      <c r="AT64" s="33"/>
    </row>
    <row r="65" spans="1:46" ht="33" customHeight="1">
      <c r="A65" s="32">
        <v>157</v>
      </c>
      <c r="B65" s="331" t="str">
        <f>VLOOKUP(A65,[3]bd_lista!A:C,3,FALSE)</f>
        <v>Servicio para la Prevención de la Tortura</v>
      </c>
      <c r="C65" s="332">
        <v>0</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31" t="str">
        <f>VLOOKUP(A66,[3]bd_lista!A:C,3,FALSE)</f>
        <v>OficinaTécnica para el Fortalecimiento de la Empresa Pública</v>
      </c>
      <c r="C66" s="332" t="str">
        <f>+VLOOKUP(A66,'[4]DISTRIBUCIÓN UCCF'!$A$7:$E$556,5,FALSE)</f>
        <v>SGP</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31" t="str">
        <f>VLOOKUP(A67,[3]bd_lista!A:C,3,FALSE)</f>
        <v>Agencia Nacional de Hidrocarburos</v>
      </c>
      <c r="C67" s="332" t="str">
        <f>+VLOOKUP(A67,'[4]DISTRIBUCIÓN UCCF'!$A$7:$E$556,5,FALSE)</f>
        <v>RCC</v>
      </c>
      <c r="D67" s="61">
        <v>0</v>
      </c>
      <c r="E67" s="61">
        <v>0</v>
      </c>
      <c r="F67" s="61">
        <v>4100374.5599999996</v>
      </c>
      <c r="G67" s="61">
        <v>0</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4100374.5599999996</v>
      </c>
      <c r="AT67" s="33"/>
    </row>
    <row r="68" spans="1:46" ht="33" customHeight="1">
      <c r="A68" s="32">
        <v>169</v>
      </c>
      <c r="B68" s="331" t="str">
        <f>VLOOKUP(A68,[3]bd_lista!A:C,3,FALSE)</f>
        <v>Autoridad General de Impugnación Tributaria</v>
      </c>
      <c r="C68" s="332" t="e">
        <f>+VLOOKUP(A68,'[4]DISTRIBUCIÓN UCCF'!$A$7:$E$556,5,FALSE)</f>
        <v>#REF!</v>
      </c>
      <c r="D68" s="61">
        <v>0</v>
      </c>
      <c r="E68" s="61">
        <v>0</v>
      </c>
      <c r="F68" s="61">
        <v>0</v>
      </c>
      <c r="G68" s="61">
        <v>0</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0</v>
      </c>
      <c r="AT68" s="33"/>
    </row>
    <row r="69" spans="1:46" ht="33" customHeight="1">
      <c r="A69" s="32">
        <v>170</v>
      </c>
      <c r="B69" s="331" t="str">
        <f>VLOOKUP(A69,[3]bd_lista!A:C,3,FALSE)</f>
        <v>Escuela Militar de Ingeniería</v>
      </c>
      <c r="C69" s="332" t="str">
        <f>+VLOOKUP(A69,'[4]DISTRIBUCIÓN UCCF'!$A$7:$E$556,5,FALSE)</f>
        <v>MZC</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0</v>
      </c>
      <c r="AT69" s="33"/>
    </row>
    <row r="70" spans="1:46" ht="33" customHeight="1">
      <c r="A70" s="32">
        <v>171</v>
      </c>
      <c r="B70" s="331" t="str">
        <f>VLOOKUP(A70,[3]bd_lista!A:C,3,FALSE)</f>
        <v>Centro de Investigación Agrícola Tropical</v>
      </c>
      <c r="C70" s="332">
        <v>0</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31" t="str">
        <f>VLOOKUP(A71,[3]bd_lista!A:C,3,FALSE)</f>
        <v>Autoridad Jurisdiccional Administrativa Minera</v>
      </c>
      <c r="C71" s="332" t="str">
        <f>+VLOOKUP(A71,'[4]DISTRIBUCIÓN UCCF'!$A$7:$E$556,5,FALSE)</f>
        <v>VCK</v>
      </c>
      <c r="D71" s="61">
        <v>0</v>
      </c>
      <c r="E71" s="61">
        <v>0</v>
      </c>
      <c r="F71" s="61">
        <v>0</v>
      </c>
      <c r="G71" s="61">
        <v>3524.06</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6860896.7999999998</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6864420.8599999994</v>
      </c>
      <c r="AT71" s="33"/>
    </row>
    <row r="72" spans="1:46" ht="33" customHeight="1">
      <c r="A72" s="32">
        <v>192</v>
      </c>
      <c r="B72" s="331" t="str">
        <f>VLOOKUP(A72,[3]bd_lista!A:C,3,FALSE)</f>
        <v>Servicio al Mejoramiento de la Navegación Amazónica</v>
      </c>
      <c r="C72" s="332" t="str">
        <f>+VLOOKUP(A72,'[4]DISTRIBUCIÓN UCCF'!$A$7:$E$556,5,FALSE)</f>
        <v>VHM</v>
      </c>
      <c r="D72" s="61">
        <v>0</v>
      </c>
      <c r="E72" s="61">
        <v>0</v>
      </c>
      <c r="F72" s="61">
        <v>0</v>
      </c>
      <c r="G72" s="61">
        <v>50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50</v>
      </c>
      <c r="AT72" s="33"/>
    </row>
    <row r="73" spans="1:46" ht="33" customHeight="1">
      <c r="A73" s="32">
        <v>197</v>
      </c>
      <c r="B73" s="331" t="str">
        <f>VLOOKUP(A73,[3]bd_lista!A:C,3,FALSE)</f>
        <v>DIRECCIÓN ESTRATÉGICA DE REIVINDICACION MARÍTIMA, SILALA Y RECURSOS HÍDRICOS INTERNACIONALES</v>
      </c>
      <c r="C73" s="332" t="str">
        <f>+VLOOKUP(A73,'[4]DISTRIBUCIÓN UCCF'!$A$7:$E$556,5,FALSE)</f>
        <v>GRH</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0</v>
      </c>
      <c r="AT73" s="33"/>
    </row>
    <row r="74" spans="1:46" ht="33" customHeight="1">
      <c r="A74" s="32">
        <v>200</v>
      </c>
      <c r="B74" s="331" t="str">
        <f>VLOOKUP(A74,[3]bd_lista!A:C,3,FALSE)</f>
        <v>Registro Único para la Administración Tributaria Municipal</v>
      </c>
      <c r="C74" s="332" t="str">
        <f>+VLOOKUP(A74,'[4]DISTRIBUCIÓN UCCF'!$A$7:$E$556,5,FALSE)</f>
        <v>JRC</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0</v>
      </c>
      <c r="AT74" s="33"/>
    </row>
    <row r="75" spans="1:46" ht="33" customHeight="1">
      <c r="A75" s="32">
        <v>201</v>
      </c>
      <c r="B75" s="331" t="str">
        <f>VLOOKUP(A75,[3]bd_lista!A:C,3,FALSE)</f>
        <v>Agencia para el Des. de las Macroreg. y Zonas Fronterizas</v>
      </c>
      <c r="C75" s="332" t="str">
        <f>+VLOOKUP(A75,'[4]DISTRIBUCIÓN UCCF'!$A$7:$E$556,5,FALSE)</f>
        <v>JVS</v>
      </c>
      <c r="D75" s="61">
        <v>0</v>
      </c>
      <c r="E75" s="61">
        <v>0</v>
      </c>
      <c r="F75" s="61">
        <v>0</v>
      </c>
      <c r="G75" s="61">
        <v>0</v>
      </c>
      <c r="H75" s="61">
        <v>0</v>
      </c>
      <c r="I75" s="61">
        <v>0</v>
      </c>
      <c r="J75" s="61">
        <v>0</v>
      </c>
      <c r="K75" s="61">
        <v>0</v>
      </c>
      <c r="L75" s="61">
        <v>0</v>
      </c>
      <c r="M75" s="61">
        <v>0</v>
      </c>
      <c r="N75" s="61">
        <v>0</v>
      </c>
      <c r="O75" s="61">
        <v>0</v>
      </c>
      <c r="P75" s="61">
        <v>0</v>
      </c>
      <c r="Q75" s="61">
        <v>0</v>
      </c>
      <c r="R75" s="61">
        <v>0</v>
      </c>
      <c r="S75" s="61">
        <v>16632.14</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16632.14</v>
      </c>
      <c r="AT75" s="33"/>
    </row>
    <row r="76" spans="1:46" ht="33" customHeight="1">
      <c r="A76" s="32">
        <v>203</v>
      </c>
      <c r="B76" s="331" t="str">
        <f>VLOOKUP(A76,[3]bd_lista!A:C,3,FALSE)</f>
        <v>Autoridad de Supervisión del Sistema Financiero</v>
      </c>
      <c r="C76" s="332" t="str">
        <f>+VLOOKUP(A76,'[4]DISTRIBUCIÓN UCCF'!$A$7:$E$556,5,FALSE)</f>
        <v>VCK</v>
      </c>
      <c r="D76" s="61">
        <v>0</v>
      </c>
      <c r="E76" s="61">
        <v>0</v>
      </c>
      <c r="F76" s="61">
        <v>1194.8400000000001</v>
      </c>
      <c r="G76" s="61">
        <v>90</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f t="shared" si="0"/>
        <v>1284.8400000000001</v>
      </c>
      <c r="AT76" s="33"/>
    </row>
    <row r="77" spans="1:46" ht="33" customHeight="1">
      <c r="A77" s="32">
        <v>206</v>
      </c>
      <c r="B77" s="331" t="str">
        <f>VLOOKUP(A77,[3]bd_lista!A:C,3,FALSE)</f>
        <v>Instituto Nacional de Estadística</v>
      </c>
      <c r="C77" s="332" t="str">
        <f>+VLOOKUP(A77,'[4]DISTRIBUCIÓN UCCF'!$A$7:$E$556,5,FALSE)</f>
        <v>SGP</v>
      </c>
      <c r="D77" s="61">
        <v>0</v>
      </c>
      <c r="E77" s="61">
        <v>0</v>
      </c>
      <c r="F77" s="61">
        <v>0</v>
      </c>
      <c r="G77" s="61">
        <v>120.4</v>
      </c>
      <c r="H77" s="61">
        <v>0</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50.01</v>
      </c>
      <c r="AE77" s="61">
        <v>0</v>
      </c>
      <c r="AF77" s="61">
        <v>0</v>
      </c>
      <c r="AG77" s="61">
        <v>0</v>
      </c>
      <c r="AH77" s="61">
        <v>0</v>
      </c>
      <c r="AI77" s="61">
        <v>0</v>
      </c>
      <c r="AJ77" s="61">
        <v>0</v>
      </c>
      <c r="AK77" s="61">
        <v>0</v>
      </c>
      <c r="AL77" s="61">
        <v>0</v>
      </c>
      <c r="AM77" s="61">
        <v>0</v>
      </c>
      <c r="AN77" s="61">
        <v>0</v>
      </c>
      <c r="AO77" s="61">
        <v>0</v>
      </c>
      <c r="AP77" s="61">
        <v>0</v>
      </c>
      <c r="AQ77" s="61">
        <f t="shared" ref="AQ77:AQ140" si="1">SUM(D77:AP77)</f>
        <v>170.41</v>
      </c>
      <c r="AT77" s="33"/>
    </row>
    <row r="78" spans="1:46" ht="33" customHeight="1">
      <c r="A78" s="32">
        <v>210</v>
      </c>
      <c r="B78" s="331" t="str">
        <f>VLOOKUP(A78,[3]bd_lista!A:C,3,FALSE)</f>
        <v>Unidad de Análisis de Políticas Sociales y Económicas</v>
      </c>
      <c r="C78" s="332" t="str">
        <f>+VLOOKUP(A78,'[4]DISTRIBUCIÓN UCCF'!$A$7:$E$556,5,FALSE)</f>
        <v>GRH</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31" t="str">
        <f>VLOOKUP(A79,[3]bd_lista!A:C,3,FALSE)</f>
        <v>Instituto Nacional de Reforma Agraria</v>
      </c>
      <c r="C79" s="332" t="str">
        <f>+VLOOKUP(A79,'[4]DISTRIBUCIÓN UCCF'!$A$7:$E$556,5,FALSE)</f>
        <v>JRC</v>
      </c>
      <c r="D79" s="61">
        <v>0</v>
      </c>
      <c r="E79" s="61">
        <v>0</v>
      </c>
      <c r="F79" s="61">
        <v>0</v>
      </c>
      <c r="G79" s="61">
        <v>6355</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483398.45</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489753.45</v>
      </c>
      <c r="AT79" s="33"/>
    </row>
    <row r="80" spans="1:46" ht="33" customHeight="1">
      <c r="A80" s="32">
        <v>213</v>
      </c>
      <c r="B80" s="331" t="str">
        <f>VLOOKUP(A80,[3]bd_lista!A:C,3,FALSE)</f>
        <v>Servicio Nacional de Meteorología e Hidrología</v>
      </c>
      <c r="C80" s="332" t="str">
        <f>+VLOOKUP(A80,'[4]DISTRIBUCIÓN UCCF'!$A$7:$E$556,5,FALSE)</f>
        <v>VHM</v>
      </c>
      <c r="D80" s="61">
        <v>0</v>
      </c>
      <c r="E80" s="61">
        <v>0</v>
      </c>
      <c r="F80" s="61">
        <v>0</v>
      </c>
      <c r="G80" s="61">
        <v>11765</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11765</v>
      </c>
      <c r="AT80" s="33"/>
    </row>
    <row r="81" spans="1:46" ht="33" customHeight="1">
      <c r="A81" s="32">
        <v>221</v>
      </c>
      <c r="B81" s="331" t="str">
        <f>VLOOKUP(A81,[3]bd_lista!A:C,3,FALSE)</f>
        <v>Serv. Nal. de Reg. y Control de la Comer. de Minerales y Metales</v>
      </c>
      <c r="C81" s="332" t="str">
        <f>+VLOOKUP(A81,'[4]DISTRIBUCIÓN UCCF'!$A$7:$E$556,5,FALSE)</f>
        <v>VHM</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0</v>
      </c>
      <c r="AT81" s="33"/>
    </row>
    <row r="82" spans="1:46" ht="33" customHeight="1">
      <c r="A82" s="32">
        <v>222</v>
      </c>
      <c r="B82" s="331" t="str">
        <f>VLOOKUP(A82,[3]bd_lista!A:C,3,FALSE)</f>
        <v>Instituto Nacional de Innovación Agropecuaria y Forestal</v>
      </c>
      <c r="C82" s="332" t="str">
        <f>+VLOOKUP(A82,'[4]DISTRIBUCIÓN UCCF'!$A$7:$E$556,5,FALSE)</f>
        <v>YAP</v>
      </c>
      <c r="D82" s="61">
        <v>0</v>
      </c>
      <c r="E82" s="61">
        <v>0</v>
      </c>
      <c r="F82" s="61">
        <v>2016502.2500000007</v>
      </c>
      <c r="G82" s="61">
        <v>1550</v>
      </c>
      <c r="H82" s="61">
        <v>0</v>
      </c>
      <c r="I82" s="61">
        <v>0</v>
      </c>
      <c r="J82" s="61">
        <v>50</v>
      </c>
      <c r="K82" s="61">
        <v>34300</v>
      </c>
      <c r="L82" s="61">
        <v>0</v>
      </c>
      <c r="M82" s="61">
        <v>0</v>
      </c>
      <c r="N82" s="61">
        <v>0</v>
      </c>
      <c r="O82" s="61">
        <v>0</v>
      </c>
      <c r="P82" s="61">
        <v>0</v>
      </c>
      <c r="Q82" s="61">
        <v>0</v>
      </c>
      <c r="R82" s="61">
        <v>337.61</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2052739.8600000008</v>
      </c>
      <c r="AT82" s="33"/>
    </row>
    <row r="83" spans="1:46" ht="33" customHeight="1">
      <c r="A83" s="32">
        <v>223</v>
      </c>
      <c r="B83" s="331" t="str">
        <f>VLOOKUP(A83,[3]bd_lista!A:C,3,FALSE)</f>
        <v>Fondo Nacional de Desarrollo Forestal</v>
      </c>
      <c r="C83" s="332" t="str">
        <f>+VLOOKUP(A83,'[4]DISTRIBUCIÓN UCCF'!$A$7:$E$556,5,FALSE)</f>
        <v>MZC</v>
      </c>
      <c r="D83" s="61">
        <v>0</v>
      </c>
      <c r="E83" s="61">
        <v>0</v>
      </c>
      <c r="F83" s="61">
        <v>2066310.1</v>
      </c>
      <c r="G83" s="61">
        <v>0</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2066310.1</v>
      </c>
      <c r="AT83" s="33"/>
    </row>
    <row r="84" spans="1:46" ht="33" customHeight="1">
      <c r="A84" s="32">
        <v>224</v>
      </c>
      <c r="B84" s="331" t="str">
        <f>VLOOKUP(A84,[3]bd_lista!A:C,3,FALSE)</f>
        <v>Insumos Bolivia</v>
      </c>
      <c r="C84" s="332" t="str">
        <f>+VLOOKUP(A84,'[4]DISTRIBUCIÓN UCCF'!$A$7:$E$556,5,FALSE)</f>
        <v>JVS</v>
      </c>
      <c r="D84" s="61">
        <v>0</v>
      </c>
      <c r="E84" s="61">
        <v>0</v>
      </c>
      <c r="F84" s="61">
        <v>0</v>
      </c>
      <c r="G84" s="61">
        <v>500371</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500371</v>
      </c>
      <c r="AT84" s="33"/>
    </row>
    <row r="85" spans="1:46" ht="33" customHeight="1">
      <c r="A85" s="32">
        <v>225</v>
      </c>
      <c r="B85" s="331" t="str">
        <f>VLOOKUP(A85,[3]bd_lista!A:C,3,FALSE)</f>
        <v>Serv. Nal. para la Sostenibilidad en Saneamiento Básico</v>
      </c>
      <c r="C85" s="332" t="str">
        <f>+VLOOKUP(A85,'[4]DISTRIBUCIÓN UCCF'!$A$7:$E$556,5,FALSE)</f>
        <v>JVS</v>
      </c>
      <c r="D85" s="61">
        <v>0</v>
      </c>
      <c r="E85" s="61">
        <v>0</v>
      </c>
      <c r="F85" s="61">
        <v>800000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800000</v>
      </c>
      <c r="AT85" s="33"/>
    </row>
    <row r="86" spans="1:46" ht="33" customHeight="1">
      <c r="A86" s="32">
        <v>226</v>
      </c>
      <c r="B86" s="331" t="str">
        <f>VLOOKUP(A86,[3]bd_lista!A:C,3,FALSE)</f>
        <v>Servicio Estatal de Autonomías</v>
      </c>
      <c r="C86" s="332" t="str">
        <f>+VLOOKUP(A86,'[4]DISTRIBUCIÓN UCCF'!$A$7:$E$556,5,FALSE)</f>
        <v>VHM</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0</v>
      </c>
      <c r="AT86" s="33"/>
    </row>
    <row r="87" spans="1:46" ht="33" customHeight="1">
      <c r="A87" s="32">
        <v>227</v>
      </c>
      <c r="B87" s="331" t="str">
        <f>VLOOKUP(A87,[3]bd_lista!A:C,3,FALSE)</f>
        <v>Zona Franca Comercial e Industrial de Cobija</v>
      </c>
      <c r="C87" s="332" t="str">
        <f>+VLOOKUP(A87,'[4]DISTRIBUCIÓN UCCF'!$A$7:$E$556,5,FALSE)</f>
        <v>VHM</v>
      </c>
      <c r="D87" s="61">
        <v>0</v>
      </c>
      <c r="E87" s="61">
        <v>0</v>
      </c>
      <c r="F87" s="61">
        <v>22881.1</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22881.1</v>
      </c>
      <c r="AT87" s="33"/>
    </row>
    <row r="88" spans="1:46" ht="33" customHeight="1">
      <c r="A88" s="32">
        <v>234</v>
      </c>
      <c r="B88" s="331" t="str">
        <f>VLOOKUP(A88,[3]bd_lista!A:C,3,FALSE)</f>
        <v xml:space="preserve">Servicio Geológico Minero </v>
      </c>
      <c r="C88" s="332" t="str">
        <f>+VLOOKUP(A88,'[4]DISTRIBUCIÓN UCCF'!$A$7:$E$556,5,FALSE)</f>
        <v>SGP</v>
      </c>
      <c r="D88" s="61">
        <v>0</v>
      </c>
      <c r="E88" s="61">
        <v>0</v>
      </c>
      <c r="F88" s="61">
        <v>0</v>
      </c>
      <c r="G88" s="61">
        <v>0</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0</v>
      </c>
      <c r="AT88" s="33"/>
    </row>
    <row r="89" spans="1:46" ht="33" customHeight="1">
      <c r="A89" s="32">
        <v>243</v>
      </c>
      <c r="B89" s="331" t="str">
        <f>VLOOKUP(A89,[3]bd_lista!A:C,3,FALSE)</f>
        <v>Servicio Nacional de Hidrografía Naval</v>
      </c>
      <c r="C89" s="332" t="str">
        <f>+VLOOKUP(A89,'[4]DISTRIBUCIÓN UCCF'!$A$7:$E$556,5,FALSE)</f>
        <v>VCK</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31" t="str">
        <f>VLOOKUP(A90,[3]bd_lista!A:C,3,FALSE)</f>
        <v>Servicio Nacional de Aerofotogrametría</v>
      </c>
      <c r="C90" s="332" t="str">
        <f>+VLOOKUP(A90,'[4]DISTRIBUCIÓN UCCF'!$A$7:$E$556,5,FALSE)</f>
        <v>JRC</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0</v>
      </c>
      <c r="AT90" s="33"/>
    </row>
    <row r="91" spans="1:46" ht="33" customHeight="1">
      <c r="A91" s="32">
        <v>245</v>
      </c>
      <c r="B91" s="331" t="str">
        <f>VLOOKUP(A91,[3]bd_lista!A:C,3,FALSE)</f>
        <v>Servicio Geodésico de Mapas</v>
      </c>
      <c r="C91" s="332" t="str">
        <f>+VLOOKUP(A91,'[4]DISTRIBUCIÓN UCCF'!$A$7:$E$556,5,FALSE)</f>
        <v>JRC</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31" t="str">
        <f>VLOOKUP(A92,[3]bd_lista!A:C,3,FALSE)</f>
        <v>Central de Abastecimiento y Suministros de Salud</v>
      </c>
      <c r="C92" s="332" t="str">
        <f>+VLOOKUP(A92,'[4]DISTRIBUCIÓN UCCF'!$A$7:$E$556,5,FALSE)</f>
        <v>YAP</v>
      </c>
      <c r="D92" s="61">
        <v>0</v>
      </c>
      <c r="E92" s="61">
        <v>0</v>
      </c>
      <c r="F92" s="61">
        <v>0</v>
      </c>
      <c r="G92" s="61">
        <v>84</v>
      </c>
      <c r="H92" s="61">
        <v>0</v>
      </c>
      <c r="I92" s="61">
        <v>0</v>
      </c>
      <c r="J92" s="61">
        <v>0</v>
      </c>
      <c r="K92" s="61">
        <v>14181.27</v>
      </c>
      <c r="L92" s="61">
        <v>0</v>
      </c>
      <c r="M92" s="61">
        <v>0</v>
      </c>
      <c r="N92" s="61">
        <v>0</v>
      </c>
      <c r="O92" s="61">
        <v>0</v>
      </c>
      <c r="P92" s="61">
        <v>0</v>
      </c>
      <c r="Q92" s="61">
        <v>0</v>
      </c>
      <c r="R92" s="61">
        <v>645.96</v>
      </c>
      <c r="S92" s="61">
        <v>0</v>
      </c>
      <c r="T92" s="61">
        <v>0</v>
      </c>
      <c r="U92" s="61">
        <v>0</v>
      </c>
      <c r="V92" s="61">
        <v>0</v>
      </c>
      <c r="W92" s="61">
        <v>0</v>
      </c>
      <c r="X92" s="61">
        <v>0</v>
      </c>
      <c r="Y92" s="61">
        <v>0</v>
      </c>
      <c r="Z92" s="61">
        <v>0</v>
      </c>
      <c r="AA92" s="61">
        <v>0</v>
      </c>
      <c r="AB92" s="61">
        <v>0</v>
      </c>
      <c r="AC92" s="61">
        <v>0</v>
      </c>
      <c r="AD92" s="61">
        <v>0</v>
      </c>
      <c r="AE92" s="61">
        <v>742176.54</v>
      </c>
      <c r="AF92" s="61">
        <v>0</v>
      </c>
      <c r="AG92" s="61">
        <v>0</v>
      </c>
      <c r="AH92" s="61">
        <v>0</v>
      </c>
      <c r="AI92" s="61">
        <v>0</v>
      </c>
      <c r="AJ92" s="61">
        <v>0</v>
      </c>
      <c r="AK92" s="61">
        <v>0</v>
      </c>
      <c r="AL92" s="61">
        <v>0</v>
      </c>
      <c r="AM92" s="61">
        <v>0</v>
      </c>
      <c r="AN92" s="61">
        <v>0</v>
      </c>
      <c r="AO92" s="61">
        <v>0</v>
      </c>
      <c r="AP92" s="61">
        <v>0</v>
      </c>
      <c r="AQ92" s="61">
        <f t="shared" si="1"/>
        <v>757087.77</v>
      </c>
      <c r="AT92" s="33"/>
    </row>
    <row r="93" spans="1:46" ht="33" customHeight="1">
      <c r="A93" s="32">
        <v>251</v>
      </c>
      <c r="B93" s="331" t="str">
        <f>VLOOKUP(A93,[3]bd_lista!A:C,3,FALSE)</f>
        <v>Instituto Nacional de Salud Ocupacional</v>
      </c>
      <c r="C93" s="332" t="str">
        <f>+VLOOKUP(A93,'[4]DISTRIBUCIÓN UCCF'!$A$7:$E$556,5,FALSE)</f>
        <v>MZC</v>
      </c>
      <c r="D93" s="61">
        <v>0</v>
      </c>
      <c r="E93" s="61">
        <v>0</v>
      </c>
      <c r="F93" s="61">
        <v>0</v>
      </c>
      <c r="G93" s="61">
        <v>2752</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2752</v>
      </c>
      <c r="AT93" s="33"/>
    </row>
    <row r="94" spans="1:46" ht="33" customHeight="1">
      <c r="A94" s="32">
        <v>253</v>
      </c>
      <c r="B94" s="331" t="str">
        <f>VLOOKUP(A94,[3]bd_lista!A:C,3,FALSE)</f>
        <v>Entidad Ejecutora de Medio Ambiente y Agua</v>
      </c>
      <c r="C94" s="332" t="str">
        <f>+VLOOKUP(A94,'[4]DISTRIBUCIÓN UCCF'!$A$7:$E$556,5,FALSE)</f>
        <v>VHM</v>
      </c>
      <c r="D94" s="61">
        <v>0</v>
      </c>
      <c r="E94" s="61">
        <v>0</v>
      </c>
      <c r="F94" s="61">
        <v>0</v>
      </c>
      <c r="G94" s="61">
        <v>5086423.83</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5086423.83</v>
      </c>
      <c r="AT94" s="33"/>
    </row>
    <row r="95" spans="1:46" ht="33" customHeight="1">
      <c r="A95" s="32">
        <v>254</v>
      </c>
      <c r="B95" s="331" t="str">
        <f>VLOOKUP(A95,[3]bd_lista!A:C,3,FALSE)</f>
        <v>Instituto del Seguro Agrario</v>
      </c>
      <c r="C95" s="332" t="str">
        <f>+VLOOKUP(A95,'[4]DISTRIBUCIÓN UCCF'!$A$7:$E$556,5,FALSE)</f>
        <v>GRH</v>
      </c>
      <c r="D95" s="61">
        <v>0</v>
      </c>
      <c r="E95" s="61">
        <v>0</v>
      </c>
      <c r="F95" s="61">
        <v>0</v>
      </c>
      <c r="G95" s="61">
        <v>0</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0</v>
      </c>
      <c r="AT95" s="33"/>
    </row>
    <row r="96" spans="1:46" ht="33" customHeight="1">
      <c r="A96" s="32">
        <v>265</v>
      </c>
      <c r="B96" s="331" t="str">
        <f>VLOOKUP(A96,[3]bd_lista!A:C,3,FALSE)</f>
        <v>Direc. Dptal. de Educación  Chuquisaca</v>
      </c>
      <c r="C96" s="332" t="str">
        <f>+VLOOKUP(A96,'[4]DISTRIBUCIÓN UCCF'!$A$7:$E$556,5,FALSE)</f>
        <v>GRH</v>
      </c>
      <c r="D96" s="61">
        <v>0</v>
      </c>
      <c r="E96" s="61">
        <v>0</v>
      </c>
      <c r="F96" s="61">
        <v>0</v>
      </c>
      <c r="G96" s="61">
        <v>121888.79</v>
      </c>
      <c r="H96" s="61">
        <v>0</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121888.79</v>
      </c>
      <c r="AT96" s="33"/>
    </row>
    <row r="97" spans="1:46" ht="33" customHeight="1">
      <c r="A97" s="32">
        <v>266</v>
      </c>
      <c r="B97" s="331" t="str">
        <f>VLOOKUP(A97,[3]bd_lista!A:C,3,FALSE)</f>
        <v>Direc. Dptal. de Educación La Paz</v>
      </c>
      <c r="C97" s="332" t="str">
        <f>+VLOOKUP(A97,'[4]DISTRIBUCIÓN UCCF'!$A$7:$E$556,5,FALSE)</f>
        <v>GRH</v>
      </c>
      <c r="D97" s="61">
        <v>0</v>
      </c>
      <c r="E97" s="61">
        <v>0</v>
      </c>
      <c r="F97" s="61">
        <v>0</v>
      </c>
      <c r="G97" s="61">
        <v>945350.89000000013</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945350.89000000013</v>
      </c>
      <c r="AT97" s="33"/>
    </row>
    <row r="98" spans="1:46" ht="33" customHeight="1">
      <c r="A98" s="32">
        <v>267</v>
      </c>
      <c r="B98" s="331" t="str">
        <f>VLOOKUP(A98,[3]bd_lista!A:C,3,FALSE)</f>
        <v>Direc. Dptal. de Educación Cochabamba</v>
      </c>
      <c r="C98" s="332" t="str">
        <f>+VLOOKUP(A98,'[4]DISTRIBUCIÓN UCCF'!$A$7:$E$556,5,FALSE)</f>
        <v>GRH</v>
      </c>
      <c r="D98" s="61">
        <v>0</v>
      </c>
      <c r="E98" s="61">
        <v>0</v>
      </c>
      <c r="F98" s="61">
        <v>0</v>
      </c>
      <c r="G98" s="61">
        <v>0</v>
      </c>
      <c r="H98" s="61">
        <v>0</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0</v>
      </c>
      <c r="AT98" s="33"/>
    </row>
    <row r="99" spans="1:46" ht="33" customHeight="1">
      <c r="A99" s="32">
        <v>268</v>
      </c>
      <c r="B99" s="331" t="str">
        <f>VLOOKUP(A99,[3]bd_lista!A:C,3,FALSE)</f>
        <v>Direc. Dptal. de Educación Oruro</v>
      </c>
      <c r="C99" s="332" t="str">
        <f>+VLOOKUP(A99,'[4]DISTRIBUCIÓN UCCF'!$A$7:$E$556,5,FALSE)</f>
        <v>GRH</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31" t="str">
        <f>VLOOKUP(A100,[3]bd_lista!A:C,3,FALSE)</f>
        <v>Direc. Dptal. de Educación Potosí</v>
      </c>
      <c r="C100" s="332" t="str">
        <f>+VLOOKUP(A100,'[4]DISTRIBUCIÓN UCCF'!$A$7:$E$556,5,FALSE)</f>
        <v>GRH</v>
      </c>
      <c r="D100" s="61">
        <v>0</v>
      </c>
      <c r="E100" s="61">
        <v>0</v>
      </c>
      <c r="F100" s="61">
        <v>288216</v>
      </c>
      <c r="G100" s="61">
        <v>265280.32999999996</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553496.32999999996</v>
      </c>
      <c r="AT100" s="33"/>
    </row>
    <row r="101" spans="1:46" ht="33" customHeight="1">
      <c r="A101" s="32">
        <v>270</v>
      </c>
      <c r="B101" s="331" t="str">
        <f>VLOOKUP(A101,[3]bd_lista!A:C,3,FALSE)</f>
        <v>Direc. Dptal. de Educación Tarija</v>
      </c>
      <c r="C101" s="332" t="str">
        <f>+VLOOKUP(A101,'[4]DISTRIBUCIÓN UCCF'!$A$7:$E$556,5,FALSE)</f>
        <v>GRH</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0</v>
      </c>
      <c r="AT101" s="33"/>
    </row>
    <row r="102" spans="1:46" ht="33" customHeight="1">
      <c r="A102" s="32">
        <v>271</v>
      </c>
      <c r="B102" s="331" t="str">
        <f>VLOOKUP(A102,[3]bd_lista!A:C,3,FALSE)</f>
        <v>Direc. Dptal. de Educación Santa Cruz</v>
      </c>
      <c r="C102" s="332" t="str">
        <f>+VLOOKUP(A102,'[4]DISTRIBUCIÓN UCCF'!$A$7:$E$556,5,FALSE)</f>
        <v>GRH</v>
      </c>
      <c r="D102" s="61">
        <v>0</v>
      </c>
      <c r="E102" s="61">
        <v>0</v>
      </c>
      <c r="F102" s="61">
        <v>0</v>
      </c>
      <c r="G102" s="61">
        <v>362347.32999999996</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362347.32999999996</v>
      </c>
      <c r="AT102" s="33"/>
    </row>
    <row r="103" spans="1:46" ht="33" customHeight="1">
      <c r="A103" s="32">
        <v>272</v>
      </c>
      <c r="B103" s="331" t="str">
        <f>VLOOKUP(A103,[3]bd_lista!A:C,3,FALSE)</f>
        <v>Direc. Dptal. de Educación Beni</v>
      </c>
      <c r="C103" s="332" t="str">
        <f>+VLOOKUP(A103,'[4]DISTRIBUCIÓN UCCF'!$A$7:$E$556,5,FALSE)</f>
        <v>GRH</v>
      </c>
      <c r="D103" s="61">
        <v>0</v>
      </c>
      <c r="E103" s="61">
        <v>0</v>
      </c>
      <c r="F103" s="61">
        <v>0</v>
      </c>
      <c r="G103" s="61">
        <v>17051.04</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17051.04</v>
      </c>
      <c r="AT103" s="33"/>
    </row>
    <row r="104" spans="1:46" ht="33" customHeight="1">
      <c r="A104" s="32">
        <v>273</v>
      </c>
      <c r="B104" s="331" t="str">
        <f>VLOOKUP(A104,[3]bd_lista!A:C,3,FALSE)</f>
        <v>Direc. Dptal. de Educación Pando</v>
      </c>
      <c r="C104" s="332" t="str">
        <f>+VLOOKUP(A104,'[4]DISTRIBUCIÓN UCCF'!$A$7:$E$556,5,FALSE)</f>
        <v>GRH</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31" t="str">
        <f>VLOOKUP(A105,[3]bd_lista!A:C,3,FALSE)</f>
        <v>Oficina Técnica Nacional de los Ríos Pilcomayo y Bermejo</v>
      </c>
      <c r="C105" s="332" t="str">
        <f>+VLOOKUP(A105,'[4]DISTRIBUCIÓN UCCF'!$A$7:$E$556,5,FALSE)</f>
        <v>VCK</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31" t="str">
        <f>VLOOKUP(A106,[3]bd_lista!A:C,3,FALSE)</f>
        <v>Aduana Nacional</v>
      </c>
      <c r="C106" s="332" t="str">
        <f>+VLOOKUP(A106,'[4]DISTRIBUCIÓN UCCF'!$A$7:$E$556,5,FALSE)</f>
        <v>SGP</v>
      </c>
      <c r="D106" s="61">
        <v>0</v>
      </c>
      <c r="E106" s="61">
        <v>0</v>
      </c>
      <c r="F106" s="61">
        <v>20305839.640000001</v>
      </c>
      <c r="G106" s="61">
        <v>177711.44</v>
      </c>
      <c r="H106" s="61">
        <v>0</v>
      </c>
      <c r="I106" s="61">
        <v>0</v>
      </c>
      <c r="J106" s="61">
        <v>0</v>
      </c>
      <c r="K106" s="61">
        <v>3286815.4400000004</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23770366.520000003</v>
      </c>
      <c r="AT106" s="33"/>
    </row>
    <row r="107" spans="1:46" ht="33" customHeight="1">
      <c r="A107" s="32">
        <v>287</v>
      </c>
      <c r="B107" s="331" t="str">
        <f>VLOOKUP(A107,[3]bd_lista!A:C,3,FALSE)</f>
        <v>Fondo Nacional de Inversión Productiva y Social</v>
      </c>
      <c r="C107" s="332" t="str">
        <f>+VLOOKUP(A107,'[4]DISTRIBUCIÓN UCCF'!$A$7:$E$556,5,FALSE)</f>
        <v>JRC</v>
      </c>
      <c r="D107" s="61">
        <v>0</v>
      </c>
      <c r="E107" s="61">
        <v>0</v>
      </c>
      <c r="F107" s="61">
        <v>0</v>
      </c>
      <c r="G107" s="61">
        <v>1382.8</v>
      </c>
      <c r="H107" s="61">
        <v>0</v>
      </c>
      <c r="I107" s="61">
        <v>0</v>
      </c>
      <c r="J107" s="61">
        <v>50</v>
      </c>
      <c r="K107" s="61">
        <v>1197038.3999999999</v>
      </c>
      <c r="L107" s="61">
        <v>0</v>
      </c>
      <c r="M107" s="61">
        <v>0</v>
      </c>
      <c r="N107" s="61">
        <v>0</v>
      </c>
      <c r="O107" s="61">
        <v>0</v>
      </c>
      <c r="P107" s="61">
        <v>0</v>
      </c>
      <c r="Q107" s="61">
        <v>0</v>
      </c>
      <c r="R107" s="61">
        <v>0</v>
      </c>
      <c r="S107" s="61">
        <v>0</v>
      </c>
      <c r="T107" s="61">
        <v>0</v>
      </c>
      <c r="U107" s="61">
        <v>0</v>
      </c>
      <c r="V107" s="61">
        <v>0</v>
      </c>
      <c r="W107" s="61">
        <v>0</v>
      </c>
      <c r="X107" s="61">
        <v>0</v>
      </c>
      <c r="Y107" s="61">
        <v>478367.81</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1676839.01</v>
      </c>
      <c r="AT107" s="33"/>
    </row>
    <row r="108" spans="1:46" ht="33" customHeight="1">
      <c r="A108" s="32">
        <v>288</v>
      </c>
      <c r="B108" s="331" t="str">
        <f>VLOOKUP(A108,[3]bd_lista!A:C,3,FALSE)</f>
        <v>Servicio Nacional de Riego</v>
      </c>
      <c r="C108" s="332" t="str">
        <f>+VLOOKUP(A108,'[4]DISTRIBUCIÓN UCCF'!$A$7:$E$556,5,FALSE)</f>
        <v>VCK</v>
      </c>
      <c r="D108" s="61">
        <v>0</v>
      </c>
      <c r="E108" s="61">
        <v>0</v>
      </c>
      <c r="F108" s="61">
        <v>0</v>
      </c>
      <c r="G108" s="61">
        <v>0</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0</v>
      </c>
      <c r="AT108" s="33"/>
    </row>
    <row r="109" spans="1:46" ht="33" customHeight="1">
      <c r="A109" s="32">
        <v>290</v>
      </c>
      <c r="B109" s="331" t="str">
        <f>VLOOKUP(A109,[3]bd_lista!A:C,3,FALSE)</f>
        <v>Servicio de Impuestos Nacionales</v>
      </c>
      <c r="C109" s="332" t="str">
        <f>+VLOOKUP(A109,'[4]DISTRIBUCIÓN UCCF'!$A$7:$E$556,5,FALSE)</f>
        <v>SGP</v>
      </c>
      <c r="D109" s="61">
        <v>0</v>
      </c>
      <c r="E109" s="61">
        <v>0</v>
      </c>
      <c r="F109" s="61">
        <v>0</v>
      </c>
      <c r="G109" s="61">
        <v>8456.44</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997327.74</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1005784.1799999999</v>
      </c>
      <c r="AT109" s="33"/>
    </row>
    <row r="110" spans="1:46" ht="33" customHeight="1">
      <c r="A110" s="32">
        <v>291</v>
      </c>
      <c r="B110" s="331" t="str">
        <f>VLOOKUP(A110,[3]bd_lista!A:C,3,FALSE)</f>
        <v>Administradora Boliviana de Carreteras</v>
      </c>
      <c r="C110" s="332" t="str">
        <f>+VLOOKUP(A110,'[4]DISTRIBUCIÓN UCCF'!$A$7:$E$556,5,FALSE)</f>
        <v>GRH</v>
      </c>
      <c r="D110" s="61">
        <v>0</v>
      </c>
      <c r="E110" s="61">
        <v>0</v>
      </c>
      <c r="F110" s="61">
        <v>76798659.11999999</v>
      </c>
      <c r="G110" s="61">
        <v>60140411.429999992</v>
      </c>
      <c r="H110" s="61">
        <v>0</v>
      </c>
      <c r="I110" s="61">
        <v>0</v>
      </c>
      <c r="J110" s="61">
        <v>1990</v>
      </c>
      <c r="K110" s="61">
        <v>1295475.27</v>
      </c>
      <c r="L110" s="61">
        <v>0</v>
      </c>
      <c r="M110" s="61">
        <v>0</v>
      </c>
      <c r="N110" s="61">
        <v>0</v>
      </c>
      <c r="O110" s="61">
        <v>0</v>
      </c>
      <c r="P110" s="61">
        <v>0</v>
      </c>
      <c r="Q110" s="61">
        <v>0</v>
      </c>
      <c r="R110" s="61">
        <v>0</v>
      </c>
      <c r="S110" s="61">
        <v>0</v>
      </c>
      <c r="T110" s="61">
        <v>0</v>
      </c>
      <c r="U110" s="61">
        <v>0</v>
      </c>
      <c r="V110" s="61">
        <v>0</v>
      </c>
      <c r="W110" s="61">
        <v>0</v>
      </c>
      <c r="X110" s="61">
        <v>0</v>
      </c>
      <c r="Y110" s="61">
        <v>0</v>
      </c>
      <c r="Z110" s="61">
        <v>0</v>
      </c>
      <c r="AA110" s="61">
        <v>0</v>
      </c>
      <c r="AB110" s="61">
        <v>0</v>
      </c>
      <c r="AC110" s="61">
        <v>0</v>
      </c>
      <c r="AD110" s="61">
        <v>0</v>
      </c>
      <c r="AE110" s="61">
        <v>63444710</v>
      </c>
      <c r="AF110" s="61">
        <v>0</v>
      </c>
      <c r="AG110" s="61">
        <v>0</v>
      </c>
      <c r="AH110" s="61">
        <v>0</v>
      </c>
      <c r="AI110" s="61">
        <v>0</v>
      </c>
      <c r="AJ110" s="61">
        <v>0</v>
      </c>
      <c r="AK110" s="61">
        <v>0</v>
      </c>
      <c r="AL110" s="61">
        <v>0</v>
      </c>
      <c r="AM110" s="61">
        <v>0</v>
      </c>
      <c r="AN110" s="61">
        <v>0</v>
      </c>
      <c r="AO110" s="61">
        <v>0</v>
      </c>
      <c r="AP110" s="61">
        <v>0</v>
      </c>
      <c r="AQ110" s="61">
        <f t="shared" si="1"/>
        <v>201681245.81999999</v>
      </c>
      <c r="AT110" s="33"/>
    </row>
    <row r="111" spans="1:46" ht="33" customHeight="1">
      <c r="A111" s="32">
        <v>292</v>
      </c>
      <c r="B111" s="331" t="str">
        <f>VLOOKUP(A111,[3]bd_lista!A:C,3,FALSE)</f>
        <v>Vías Bolivia</v>
      </c>
      <c r="C111" s="332" t="str">
        <f>+VLOOKUP(A111,'[4]DISTRIBUCIÓN UCCF'!$A$7:$E$556,5,FALSE)</f>
        <v>SGP</v>
      </c>
      <c r="D111" s="61">
        <v>0</v>
      </c>
      <c r="E111" s="61">
        <v>0</v>
      </c>
      <c r="F111" s="61">
        <v>2967</v>
      </c>
      <c r="G111" s="61">
        <v>54</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3021</v>
      </c>
      <c r="AT111" s="33"/>
    </row>
    <row r="112" spans="1:46" ht="33" customHeight="1">
      <c r="A112" s="32">
        <v>293</v>
      </c>
      <c r="B112" s="331" t="str">
        <f>VLOOKUP(A112,[3]bd_lista!A:C,3,FALSE)</f>
        <v>Fundación Cultural del Banco Central de Bolivia</v>
      </c>
      <c r="C112" s="332" t="str">
        <f>+VLOOKUP(A112,'[4]DISTRIBUCIÓN UCCF'!$A$7:$E$556,5,FALSE)</f>
        <v>MZC</v>
      </c>
      <c r="D112" s="61">
        <v>0</v>
      </c>
      <c r="E112" s="61">
        <v>0</v>
      </c>
      <c r="F112" s="61">
        <v>14718</v>
      </c>
      <c r="G112" s="61">
        <v>6153.7</v>
      </c>
      <c r="H112" s="61">
        <v>0</v>
      </c>
      <c r="I112" s="61">
        <v>0</v>
      </c>
      <c r="J112" s="61">
        <v>0</v>
      </c>
      <c r="K112" s="61">
        <v>10239504.85</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10260376.549999999</v>
      </c>
      <c r="AT112" s="33"/>
    </row>
    <row r="113" spans="1:46" ht="33" customHeight="1">
      <c r="A113" s="32">
        <v>294</v>
      </c>
      <c r="B113" s="331" t="str">
        <f>VLOOKUP(A113,[3]bd_lista!A:C,3,FALSE)</f>
        <v>Univ. Indígena Bol. Comun. Intercultl Prod. Tupak Katari</v>
      </c>
      <c r="C113" s="332" t="str">
        <f>+VLOOKUP(A113,'[4]DISTRIBUCIÓN UCCF'!$A$7:$E$556,5,FALSE)</f>
        <v>GRH</v>
      </c>
      <c r="D113" s="61">
        <v>0</v>
      </c>
      <c r="E113" s="61">
        <v>0</v>
      </c>
      <c r="F113" s="61">
        <v>189921</v>
      </c>
      <c r="G113" s="61">
        <v>31647</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221568</v>
      </c>
      <c r="AT113" s="33"/>
    </row>
    <row r="114" spans="1:46" ht="33" customHeight="1">
      <c r="A114" s="32">
        <v>295</v>
      </c>
      <c r="B114" s="331" t="str">
        <f>VLOOKUP(A114,[3]bd_lista!A:C,3,FALSE)</f>
        <v>Univ. Indígena Bol. Comun. Intercult Prod. Casimiro Huanca</v>
      </c>
      <c r="C114" s="332" t="str">
        <f>+VLOOKUP(A114,'[4]DISTRIBUCIÓN UCCF'!$A$7:$E$556,5,FALSE)</f>
        <v>GRH</v>
      </c>
      <c r="D114" s="61">
        <v>0</v>
      </c>
      <c r="E114" s="61">
        <v>0</v>
      </c>
      <c r="F114" s="61">
        <v>1300</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1300</v>
      </c>
      <c r="AT114" s="33"/>
    </row>
    <row r="115" spans="1:46" ht="33" customHeight="1">
      <c r="A115" s="32">
        <v>296</v>
      </c>
      <c r="B115" s="331" t="str">
        <f>VLOOKUP(A115,[3]bd_lista!A:C,3,FALSE)</f>
        <v>Univ. Indígena Bol. Comun. Intercult Prod. Apiaguaiki Tupa</v>
      </c>
      <c r="C115" s="332" t="str">
        <f>+VLOOKUP(A115,'[4]DISTRIBUCIÓN UCCF'!$A$7:$E$556,5,FALSE)</f>
        <v>MZC</v>
      </c>
      <c r="D115" s="61">
        <v>0</v>
      </c>
      <c r="E115" s="61">
        <v>0</v>
      </c>
      <c r="F115" s="61">
        <v>39438</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4809836</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4849274</v>
      </c>
      <c r="AT115" s="33"/>
    </row>
    <row r="116" spans="1:46" ht="33" customHeight="1">
      <c r="A116" s="32">
        <v>298</v>
      </c>
      <c r="B116" s="331" t="str">
        <f>VLOOKUP(A116,[3]bd_lista!A:C,3,FALSE)</f>
        <v>Servicio Departamental de Riego - Chuquisaca</v>
      </c>
      <c r="C116" s="332" t="str">
        <f>+VLOOKUP(A116,'[4]DISTRIBUCIÓN UCCF'!$A$7:$E$556,5,FALSE)</f>
        <v>YAP</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31" t="str">
        <f>VLOOKUP(A117,[3]bd_lista!A:C,3,FALSE)</f>
        <v>Servicio Departamental de Riego - La Paz</v>
      </c>
      <c r="C117" s="332" t="str">
        <f>+VLOOKUP(A117,'[4]DISTRIBUCIÓN UCCF'!$A$7:$E$556,5,FALSE)</f>
        <v>YAP</v>
      </c>
      <c r="D117" s="61">
        <v>0</v>
      </c>
      <c r="E117" s="61">
        <v>0</v>
      </c>
      <c r="F117" s="61">
        <v>0</v>
      </c>
      <c r="G117" s="61">
        <v>0</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0</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0</v>
      </c>
      <c r="AT117" s="33"/>
    </row>
    <row r="118" spans="1:46" ht="33" customHeight="1">
      <c r="A118" s="32">
        <v>300</v>
      </c>
      <c r="B118" s="331" t="str">
        <f>VLOOKUP(A118,[3]bd_lista!A:C,3,FALSE)</f>
        <v>Servicio Departamental de Riego - Cochabamba</v>
      </c>
      <c r="C118" s="332" t="str">
        <f>+VLOOKUP(A118,'[4]DISTRIBUCIÓN UCCF'!$A$7:$E$556,5,FALSE)</f>
        <v>YAP</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31" t="str">
        <f>VLOOKUP(A119,[3]bd_lista!A:C,3,FALSE)</f>
        <v>Servicio Departamental de Riego - Oruro</v>
      </c>
      <c r="C119" s="332" t="str">
        <f>+VLOOKUP(A119,'[4]DISTRIBUCIÓN UCCF'!$A$7:$E$556,5,FALSE)</f>
        <v>YAP</v>
      </c>
      <c r="D119" s="61">
        <v>0</v>
      </c>
      <c r="E119" s="61">
        <v>0</v>
      </c>
      <c r="F119" s="61">
        <v>0</v>
      </c>
      <c r="G119" s="61">
        <v>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0</v>
      </c>
      <c r="AT119" s="33"/>
    </row>
    <row r="120" spans="1:46" ht="33" customHeight="1">
      <c r="A120" s="32">
        <v>302</v>
      </c>
      <c r="B120" s="331" t="str">
        <f>VLOOKUP(A120,[3]bd_lista!A:C,3,FALSE)</f>
        <v>Servicio Departamental de Riego - Potosí</v>
      </c>
      <c r="C120" s="332" t="str">
        <f>+VLOOKUP(A120,'[4]DISTRIBUCIÓN UCCF'!$A$7:$E$556,5,FALSE)</f>
        <v>YAP</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0</v>
      </c>
      <c r="AT120" s="33"/>
    </row>
    <row r="121" spans="1:46" ht="33" customHeight="1">
      <c r="A121" s="32">
        <v>303</v>
      </c>
      <c r="B121" s="331" t="str">
        <f>VLOOKUP(A121,[3]bd_lista!A:C,3,FALSE)</f>
        <v>Servicio Departamental de Riego - Tarija</v>
      </c>
      <c r="C121" s="332" t="str">
        <f>+VLOOKUP(A121,'[4]DISTRIBUCIÓN UCCF'!$A$7:$E$556,5,FALSE)</f>
        <v>YAP</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0</v>
      </c>
      <c r="AT121" s="33"/>
    </row>
    <row r="122" spans="1:46" ht="33" customHeight="1">
      <c r="A122" s="32">
        <v>309</v>
      </c>
      <c r="B122" s="331" t="str">
        <f>VLOOKUP(A122,[3]bd_lista!A:C,3,FALSE)</f>
        <v>Autoridad de Fiscalización del Juego</v>
      </c>
      <c r="C122" s="332" t="e">
        <f>+VLOOKUP(A122,'[4]DISTRIBUCIÓN UCCF'!$A$7:$E$556,5,FALSE)</f>
        <v>#REF!</v>
      </c>
      <c r="D122" s="61">
        <v>0</v>
      </c>
      <c r="E122" s="61">
        <v>0</v>
      </c>
      <c r="F122" s="61">
        <v>0</v>
      </c>
      <c r="G122" s="61">
        <v>524</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524</v>
      </c>
      <c r="AT122" s="33"/>
    </row>
    <row r="123" spans="1:46" ht="33" customHeight="1">
      <c r="A123" s="32">
        <v>310</v>
      </c>
      <c r="B123" s="331" t="str">
        <f>VLOOKUP(A123,[3]bd_lista!A:C,3,FALSE)</f>
        <v>Autoridad de Regulación y Fiscalización de Telecomunicaciones y Transportes</v>
      </c>
      <c r="C123" s="332" t="e">
        <f>+VLOOKUP(A123,'[4]DISTRIBUCIÓN UCCF'!$A$7:$E$556,5,FALSE)</f>
        <v>#REF!</v>
      </c>
      <c r="D123" s="61">
        <v>0</v>
      </c>
      <c r="E123" s="61">
        <v>0</v>
      </c>
      <c r="F123" s="61">
        <v>220579.81</v>
      </c>
      <c r="G123" s="61">
        <v>0</v>
      </c>
      <c r="H123" s="61">
        <v>0</v>
      </c>
      <c r="I123" s="61">
        <v>0</v>
      </c>
      <c r="J123" s="61">
        <v>0</v>
      </c>
      <c r="K123" s="61">
        <v>0</v>
      </c>
      <c r="L123" s="61">
        <v>0</v>
      </c>
      <c r="M123" s="61">
        <v>0</v>
      </c>
      <c r="N123" s="61">
        <v>0</v>
      </c>
      <c r="O123" s="61">
        <v>0</v>
      </c>
      <c r="P123" s="61">
        <v>0</v>
      </c>
      <c r="Q123" s="61">
        <v>0</v>
      </c>
      <c r="R123" s="61">
        <v>12894.03</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233473.84</v>
      </c>
      <c r="AT123" s="33"/>
    </row>
    <row r="124" spans="1:46" ht="33" customHeight="1">
      <c r="A124" s="32">
        <v>311</v>
      </c>
      <c r="B124" s="331" t="str">
        <f>VLOOKUP(A124,[3]bd_lista!A:C,3,FALSE)</f>
        <v>Autoridad de Fisc y Ctrol Soc de Agua Potable Saneam.Básico</v>
      </c>
      <c r="C124" s="332" t="str">
        <f>+VLOOKUP(A124,'[4]DISTRIBUCIÓN UCCF'!$A$7:$E$556,5,FALSE)</f>
        <v>GCM</v>
      </c>
      <c r="D124" s="61">
        <v>0</v>
      </c>
      <c r="E124" s="61">
        <v>0</v>
      </c>
      <c r="F124" s="61">
        <v>0</v>
      </c>
      <c r="G124" s="61">
        <v>0</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957375.44</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957375.44</v>
      </c>
      <c r="AT124" s="33"/>
    </row>
    <row r="125" spans="1:46" ht="33" customHeight="1">
      <c r="A125" s="32">
        <v>312</v>
      </c>
      <c r="B125" s="331" t="str">
        <f>VLOOKUP(A125,[3]bd_lista!A:C,3,FALSE)</f>
        <v>Autoridad de Fiscalizac. y Control Soc de Bosques y Tierras</v>
      </c>
      <c r="C125" s="332" t="str">
        <f>+VLOOKUP(A125,'[4]DISTRIBUCIÓN UCCF'!$A$7:$E$556,5,FALSE)</f>
        <v>VHM</v>
      </c>
      <c r="D125" s="61">
        <v>0</v>
      </c>
      <c r="E125" s="61">
        <v>0</v>
      </c>
      <c r="F125" s="61">
        <v>10663173.390000004</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10663173.390000004</v>
      </c>
      <c r="AT125" s="33"/>
    </row>
    <row r="126" spans="1:46" ht="33" customHeight="1">
      <c r="A126" s="32">
        <v>313</v>
      </c>
      <c r="B126" s="331" t="str">
        <f>VLOOKUP(A126,[3]bd_lista!A:C,3,FALSE)</f>
        <v>Autoridad de Fiscalización y Control de Pensiones y Seguros - APS</v>
      </c>
      <c r="C126" s="332" t="str">
        <f>+VLOOKUP(A126,'[4]DISTRIBUCIÓN UCCF'!$A$7:$E$556,5,FALSE)</f>
        <v>GRH</v>
      </c>
      <c r="D126" s="61">
        <v>0</v>
      </c>
      <c r="E126" s="61">
        <v>0</v>
      </c>
      <c r="F126" s="61">
        <v>0</v>
      </c>
      <c r="G126" s="61">
        <v>19765.75</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16026514.819999998</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16046280.569999998</v>
      </c>
      <c r="AT126" s="33"/>
    </row>
    <row r="127" spans="1:46" ht="33" customHeight="1">
      <c r="A127" s="32">
        <v>314</v>
      </c>
      <c r="B127" s="331" t="str">
        <f>VLOOKUP(A127,[3]bd_lista!A:C,3,FALSE)</f>
        <v>Autoridad de Fiscalización de Electricidad y Tecnología Nuclear</v>
      </c>
      <c r="C127" s="332" t="str">
        <f>+VLOOKUP(A127,'[4]DISTRIBUCIÓN UCCF'!$A$7:$E$556,5,FALSE)</f>
        <v>VCK</v>
      </c>
      <c r="D127" s="61">
        <v>0</v>
      </c>
      <c r="E127" s="61">
        <v>0</v>
      </c>
      <c r="F127" s="61">
        <v>0</v>
      </c>
      <c r="G127" s="61">
        <v>2758.69</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2758.69</v>
      </c>
      <c r="AT127" s="33"/>
    </row>
    <row r="128" spans="1:46" ht="33" customHeight="1">
      <c r="A128" s="32">
        <v>315</v>
      </c>
      <c r="B128" s="331" t="str">
        <f>VLOOKUP(A128,[3]bd_lista!A:C,3,FALSE)</f>
        <v>Autoridad de Fiscalización de Empresas</v>
      </c>
      <c r="C128" s="332" t="str">
        <f>+VLOOKUP(A128,'[4]DISTRIBUCIÓN UCCF'!$A$7:$E$556,5,FALSE)</f>
        <v>VHM</v>
      </c>
      <c r="D128" s="61">
        <v>0</v>
      </c>
      <c r="E128" s="61">
        <v>0</v>
      </c>
      <c r="F128" s="61">
        <v>473694.05</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473694.05</v>
      </c>
      <c r="AT128" s="33"/>
    </row>
    <row r="129" spans="1:46" ht="33" customHeight="1">
      <c r="A129" s="32">
        <v>324</v>
      </c>
      <c r="B129" s="331" t="str">
        <f>VLOOKUP(A129,[3]bd_lista!A:C,3,FALSE)</f>
        <v>Escuela Boliviana Intercultural de Música</v>
      </c>
      <c r="C129" s="332" t="str">
        <f>+VLOOKUP(A129,'[4]DISTRIBUCIÓN UCCF'!$A$7:$E$556,5,FALSE)</f>
        <v>VHM</v>
      </c>
      <c r="D129" s="61">
        <v>0</v>
      </c>
      <c r="E129" s="61">
        <v>0</v>
      </c>
      <c r="F129" s="61">
        <v>62090</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62090</v>
      </c>
      <c r="AT129" s="33"/>
    </row>
    <row r="130" spans="1:46" ht="33" customHeight="1">
      <c r="A130" s="32">
        <v>340</v>
      </c>
      <c r="B130" s="331" t="str">
        <f>VLOOKUP(A130,[3]bd_lista!A:C,3,FALSE)</f>
        <v>Servicio General de Identificación Personal</v>
      </c>
      <c r="C130" s="332" t="e">
        <f>+VLOOKUP(A130,'[4]DISTRIBUCIÓN UCCF'!$A$7:$E$556,5,FALSE)</f>
        <v>#REF!</v>
      </c>
      <c r="D130" s="61">
        <v>0</v>
      </c>
      <c r="E130" s="61">
        <v>0</v>
      </c>
      <c r="F130" s="61">
        <v>0</v>
      </c>
      <c r="G130" s="61">
        <v>3020</v>
      </c>
      <c r="H130" s="61">
        <v>0</v>
      </c>
      <c r="I130" s="61">
        <v>0</v>
      </c>
      <c r="J130" s="61">
        <v>0</v>
      </c>
      <c r="K130" s="61">
        <v>170709.59</v>
      </c>
      <c r="L130" s="61">
        <v>0</v>
      </c>
      <c r="M130" s="61">
        <v>200</v>
      </c>
      <c r="N130" s="61">
        <v>0</v>
      </c>
      <c r="O130" s="61">
        <v>0</v>
      </c>
      <c r="P130" s="61">
        <v>0</v>
      </c>
      <c r="Q130" s="61">
        <v>0</v>
      </c>
      <c r="R130" s="61">
        <v>0</v>
      </c>
      <c r="S130" s="61">
        <v>0</v>
      </c>
      <c r="T130" s="61">
        <v>0</v>
      </c>
      <c r="U130" s="61">
        <v>0</v>
      </c>
      <c r="V130" s="61">
        <v>0</v>
      </c>
      <c r="W130" s="61">
        <v>0</v>
      </c>
      <c r="X130" s="61">
        <v>0</v>
      </c>
      <c r="Y130" s="61">
        <v>9480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183409.59</v>
      </c>
      <c r="AT130" s="33"/>
    </row>
    <row r="131" spans="1:46" ht="33" customHeight="1">
      <c r="A131" s="32">
        <v>342</v>
      </c>
      <c r="B131" s="331" t="str">
        <f>VLOOKUP(A131,[3]bd_lista!A:C,3,FALSE)</f>
        <v>Agencia Estatal de Vivienda</v>
      </c>
      <c r="C131" s="332" t="str">
        <f>+VLOOKUP(A131,'[4]DISTRIBUCIÓN UCCF'!$A$7:$E$556,5,FALSE)</f>
        <v>GCM</v>
      </c>
      <c r="D131" s="61">
        <v>0</v>
      </c>
      <c r="E131" s="61">
        <v>0</v>
      </c>
      <c r="F131" s="61">
        <v>0</v>
      </c>
      <c r="G131" s="61">
        <v>32326.5</v>
      </c>
      <c r="H131" s="61">
        <v>0</v>
      </c>
      <c r="I131" s="61">
        <v>0</v>
      </c>
      <c r="J131" s="61">
        <v>0</v>
      </c>
      <c r="K131" s="61">
        <v>5352684.6399999997</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5385011.1399999997</v>
      </c>
      <c r="AT131" s="33"/>
    </row>
    <row r="132" spans="1:46" ht="33" customHeight="1">
      <c r="A132" s="32">
        <v>343</v>
      </c>
      <c r="B132" s="331" t="str">
        <f>VLOOKUP(A132,[3]bd_lista!A:C,3,FALSE)</f>
        <v>Escuela de Jueces del Estado</v>
      </c>
      <c r="C132" s="332" t="str">
        <f>+VLOOKUP(A132,'[4]DISTRIBUCIÓN UCCF'!$A$7:$E$556,5,FALSE)</f>
        <v>GCM</v>
      </c>
      <c r="D132" s="61">
        <v>0</v>
      </c>
      <c r="E132" s="61">
        <v>0</v>
      </c>
      <c r="F132" s="61">
        <v>0</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0</v>
      </c>
      <c r="AT132" s="33"/>
    </row>
    <row r="133" spans="1:46" ht="33" customHeight="1">
      <c r="A133" s="32">
        <v>344</v>
      </c>
      <c r="B133" s="331" t="str">
        <f>VLOOKUP(A133,[3]bd_lista!A:C,3,FALSE)</f>
        <v>Instituto Plurinacional de Estudio de Lenguas y Culturas</v>
      </c>
      <c r="C133" s="332" t="str">
        <f>+VLOOKUP(A133,'[4]DISTRIBUCIÓN UCCF'!$A$7:$E$556,5,FALSE)</f>
        <v>GRH</v>
      </c>
      <c r="D133" s="61">
        <v>0</v>
      </c>
      <c r="E133" s="61">
        <v>0</v>
      </c>
      <c r="F133" s="61">
        <v>0</v>
      </c>
      <c r="G133" s="61">
        <v>990.68</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990.68</v>
      </c>
      <c r="AT133" s="33"/>
    </row>
    <row r="134" spans="1:46" ht="33" customHeight="1">
      <c r="A134" s="32">
        <v>345</v>
      </c>
      <c r="B134" s="331" t="str">
        <f>VLOOKUP(A134,[3]bd_lista!A:C,3,FALSE)</f>
        <v>Mutual de Servicios al Policía</v>
      </c>
      <c r="C134" s="332" t="str">
        <f>+VLOOKUP(A134,'[4]DISTRIBUCIÓN UCCF'!$A$7:$E$556,5,FALSE)</f>
        <v>MZC</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0</v>
      </c>
      <c r="AT134" s="33"/>
    </row>
    <row r="135" spans="1:46" ht="33" customHeight="1">
      <c r="A135" s="32">
        <v>346</v>
      </c>
      <c r="B135" s="331" t="str">
        <f>VLOOKUP(A135,[3]bd_lista!A:C,3,FALSE)</f>
        <v>Unidad de Investigaciones Financieras</v>
      </c>
      <c r="C135" s="332" t="str">
        <f>+VLOOKUP(A135,'[4]DISTRIBUCIÓN UCCF'!$A$7:$E$556,5,FALSE)</f>
        <v>YAP</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0</v>
      </c>
      <c r="AT135" s="33"/>
    </row>
    <row r="136" spans="1:46" ht="33" customHeight="1">
      <c r="A136" s="32">
        <v>347</v>
      </c>
      <c r="B136" s="331" t="str">
        <f>VLOOKUP(A136,[3]bd_lista!A:C,3,FALSE)</f>
        <v>Autoridad de Fiscalización y Control de Cooperativas</v>
      </c>
      <c r="C136" s="332" t="str">
        <f>+VLOOKUP(A136,'[4]DISTRIBUCIÓN UCCF'!$A$7:$E$556,5,FALSE)</f>
        <v>JVS</v>
      </c>
      <c r="D136" s="61">
        <v>0</v>
      </c>
      <c r="E136" s="61">
        <v>0</v>
      </c>
      <c r="F136" s="61">
        <v>674001</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674001</v>
      </c>
      <c r="AT136" s="33"/>
    </row>
    <row r="137" spans="1:46" ht="33" customHeight="1">
      <c r="A137" s="32">
        <v>348</v>
      </c>
      <c r="B137" s="331" t="str">
        <f>VLOOKUP(A137,[3]bd_lista!A:C,3,FALSE)</f>
        <v>Autoridad Plurinacional de la Madre Tierra</v>
      </c>
      <c r="C137" s="332" t="str">
        <f>+VLOOKUP(A137,'[4]DISTRIBUCIÓN UCCF'!$A$7:$E$556,5,FALSE)</f>
        <v>MZC</v>
      </c>
      <c r="D137" s="61">
        <v>0</v>
      </c>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f t="shared" si="1"/>
        <v>0</v>
      </c>
      <c r="AT137" s="33"/>
    </row>
    <row r="138" spans="1:46" ht="33" customHeight="1">
      <c r="A138" s="32">
        <v>349</v>
      </c>
      <c r="B138" s="331" t="str">
        <f>VLOOKUP(A138,[3]bd_lista!A:C,3,FALSE)</f>
        <v>Centro de Inv.Arqueológicas,Antropológicas y Adm.de Tiwanaku</v>
      </c>
      <c r="C138" s="332" t="e">
        <f>+VLOOKUP(A138,'[4]DISTRIBUCIÓN UCCF'!$A$7:$E$556,5,FALSE)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31" t="str">
        <f>VLOOKUP(A139,[3]bd_lista!A:C,3,FALSE)</f>
        <v>Centro Internacional de la Quinua</v>
      </c>
      <c r="C139" s="332" t="str">
        <f>+VLOOKUP(A139,'[4]DISTRIBUCIÓN UCCF'!$A$7:$E$556,5,FALSE)</f>
        <v>RCC</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31" t="str">
        <f>VLOOKUP(A140,[3]bd_lista!A:C,3,FALSE)</f>
        <v>Fondo de Desarrollo Indigena</v>
      </c>
      <c r="C140" s="332" t="str">
        <f>+VLOOKUP(A140,'[4]DISTRIBUCIÓN UCCF'!$A$7:$E$556,5,FALSE)</f>
        <v>GRH</v>
      </c>
      <c r="D140" s="61">
        <v>0</v>
      </c>
      <c r="E140" s="61">
        <v>0</v>
      </c>
      <c r="F140" s="61">
        <v>0</v>
      </c>
      <c r="G140" s="61">
        <v>0</v>
      </c>
      <c r="H140" s="61">
        <v>0</v>
      </c>
      <c r="I140" s="61">
        <v>0</v>
      </c>
      <c r="J140" s="61">
        <v>0</v>
      </c>
      <c r="K140" s="61">
        <v>0</v>
      </c>
      <c r="L140" s="61">
        <v>0</v>
      </c>
      <c r="M140" s="61">
        <v>0</v>
      </c>
      <c r="N140" s="61">
        <v>0</v>
      </c>
      <c r="O140" s="61">
        <v>0</v>
      </c>
      <c r="P140" s="61">
        <v>0</v>
      </c>
      <c r="Q140" s="61">
        <v>0</v>
      </c>
      <c r="R140" s="61">
        <v>0</v>
      </c>
      <c r="S140" s="61">
        <v>0</v>
      </c>
      <c r="T140" s="61">
        <v>12870516.539999999</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12870516.539999999</v>
      </c>
      <c r="AT140" s="33"/>
    </row>
    <row r="141" spans="1:46" ht="33" customHeight="1">
      <c r="A141" s="32">
        <v>374</v>
      </c>
      <c r="B141" s="331" t="str">
        <f>VLOOKUP(A141,[3]bd_lista!A:C,3,FALSE)</f>
        <v>Agencia de Gobierno Electrónico y Tecnologías de Información y Comunicación</v>
      </c>
      <c r="C141" s="332" t="str">
        <f>+VLOOKUP(A141,'[4]DISTRIBUCIÓN UCCF'!$A$7:$E$556,5,FALSE)</f>
        <v>RCC</v>
      </c>
      <c r="D141" s="61">
        <v>0</v>
      </c>
      <c r="E141" s="61">
        <v>0</v>
      </c>
      <c r="F141" s="61">
        <v>0</v>
      </c>
      <c r="G141" s="61">
        <v>1242</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1242</v>
      </c>
      <c r="AT141" s="33"/>
    </row>
    <row r="142" spans="1:46" ht="33" customHeight="1">
      <c r="A142" s="32">
        <v>376</v>
      </c>
      <c r="B142" s="331" t="str">
        <f>VLOOKUP(A142,[3]bd_lista!A:C,3,FALSE)</f>
        <v>Agencia Boliviana de Energía Nuclear</v>
      </c>
      <c r="C142" s="332" t="str">
        <f>+VLOOKUP(A142,'[4]DISTRIBUCIÓN UCCF'!$A$7:$E$556,5,FALSE)</f>
        <v>JVS</v>
      </c>
      <c r="D142" s="61">
        <v>0</v>
      </c>
      <c r="E142" s="61">
        <v>0</v>
      </c>
      <c r="F142" s="61">
        <v>0</v>
      </c>
      <c r="G142" s="61">
        <v>11169</v>
      </c>
      <c r="H142" s="61">
        <v>0</v>
      </c>
      <c r="I142" s="61">
        <v>0</v>
      </c>
      <c r="J142" s="61">
        <v>0</v>
      </c>
      <c r="K142" s="61">
        <v>0</v>
      </c>
      <c r="L142" s="61">
        <v>0</v>
      </c>
      <c r="M142" s="61">
        <v>0</v>
      </c>
      <c r="N142" s="61">
        <v>0</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f t="shared" si="2"/>
        <v>11169</v>
      </c>
      <c r="AT142" s="33"/>
    </row>
    <row r="143" spans="1:46" ht="33" customHeight="1">
      <c r="A143" s="32">
        <v>378</v>
      </c>
      <c r="B143" s="331" t="str">
        <f>VLOOKUP(A143,[3]bd_lista!A:C,3,FALSE)</f>
        <v>Servicio Nacional Textil</v>
      </c>
      <c r="C143" s="332" t="str">
        <f>+VLOOKUP(A143,'[4]DISTRIBUCIÓN UCCF'!$A$7:$E$556,5,FALSE)</f>
        <v>SGP</v>
      </c>
      <c r="D143" s="61">
        <v>0</v>
      </c>
      <c r="E143" s="61">
        <v>0</v>
      </c>
      <c r="F143" s="61">
        <v>0</v>
      </c>
      <c r="G143" s="61">
        <v>20668.559999999998</v>
      </c>
      <c r="H143" s="61">
        <v>0</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20668.559999999998</v>
      </c>
      <c r="AT143" s="33"/>
    </row>
    <row r="144" spans="1:46" ht="33" customHeight="1">
      <c r="A144" s="32">
        <v>379</v>
      </c>
      <c r="B144" s="331" t="str">
        <f>VLOOKUP(A144,[3]bd_lista!A:C,3,FALSE)</f>
        <v xml:space="preserve">Escuela Boliviana Intercultural de Danza </v>
      </c>
      <c r="C144" s="332">
        <v>0</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31" t="str">
        <f>VLOOKUP(A145,[3]bd_lista!A:C,3,FALSE)</f>
        <v>Agencia de Infraestructura en Salud y Equipamiento Médico</v>
      </c>
      <c r="C145" s="332" t="e">
        <f>+VLOOKUP(A145,'[4]DISTRIBUCIÓN UCCF'!$A$7:$E$556,5,FALSE)</f>
        <v>#REF!</v>
      </c>
      <c r="D145" s="61">
        <v>0</v>
      </c>
      <c r="E145" s="61">
        <v>0</v>
      </c>
      <c r="F145" s="61">
        <v>0</v>
      </c>
      <c r="G145" s="61">
        <v>1401.49</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1401.49</v>
      </c>
      <c r="AT145" s="33"/>
    </row>
    <row r="146" spans="1:46" ht="33" customHeight="1">
      <c r="A146" s="32">
        <v>383</v>
      </c>
      <c r="B146" s="331" t="str">
        <f>VLOOKUP(A146,[3]bd_lista!A:C,3,FALSE)</f>
        <v>Agencia Boliviana de Correos "Correos de Bolivia"</v>
      </c>
      <c r="C146" s="332" t="str">
        <f>+VLOOKUP(A146,'[4]DISTRIBUCIÓN UCCF'!$A$7:$E$556,5,FALSE)</f>
        <v>YAP</v>
      </c>
      <c r="D146" s="61">
        <v>0</v>
      </c>
      <c r="E146" s="61">
        <v>0</v>
      </c>
      <c r="F146" s="61">
        <v>0</v>
      </c>
      <c r="G146" s="61">
        <v>0</v>
      </c>
      <c r="H146" s="61">
        <v>0</v>
      </c>
      <c r="I146" s="61">
        <v>0</v>
      </c>
      <c r="J146" s="61">
        <v>100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0</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100</v>
      </c>
      <c r="AT146" s="33"/>
    </row>
    <row r="147" spans="1:46" ht="33" customHeight="1">
      <c r="A147" s="32">
        <v>385</v>
      </c>
      <c r="B147" s="331" t="str">
        <f>VLOOKUP(A147,[3]bd_lista!A:C,3,FALSE)</f>
        <v>Autoridad de Supervisión de la Seguridad Social de Corto Plazo</v>
      </c>
      <c r="C147" s="332" t="str">
        <f>+VLOOKUP(A147,'[4]DISTRIBUCIÓN UCCF'!$A$7:$E$556,5,FALSE)</f>
        <v>JVS</v>
      </c>
      <c r="D147" s="61">
        <v>0</v>
      </c>
      <c r="E147" s="61">
        <v>0</v>
      </c>
      <c r="F147" s="61">
        <v>0</v>
      </c>
      <c r="G147" s="61">
        <v>0</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895530.7</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895530.7</v>
      </c>
      <c r="AT147" s="33"/>
    </row>
    <row r="148" spans="1:46" ht="33" customHeight="1">
      <c r="A148" s="32">
        <v>386</v>
      </c>
      <c r="B148" s="331" t="str">
        <f>VLOOKUP(A148,[3]bd_lista!A:C,3,FALSE)</f>
        <v>Servicio Plurinacional de la Mujer y de la Despatriarcalización Ana María Romero</v>
      </c>
      <c r="C148" s="332" t="str">
        <f>+VLOOKUP(A148,'[4]DISTRIBUCIÓN UCCF'!$A$7:$E$556,5,FALSE)</f>
        <v>VCK</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0</v>
      </c>
      <c r="AT148" s="33"/>
    </row>
    <row r="149" spans="1:46" ht="33" customHeight="1">
      <c r="A149" s="32">
        <v>387</v>
      </c>
      <c r="B149" s="331" t="str">
        <f>VLOOKUP(A149,[3]bd_lista!A:C,3,FALSE)</f>
        <v>Agencia del Desarrollo del Cine y Audiovisual Bolivianos</v>
      </c>
      <c r="C149" s="332" t="str">
        <f>+VLOOKUP(A149,'[4]DISTRIBUCIÓN UCCF'!$A$7:$E$556,5,FALSE)</f>
        <v>VCK</v>
      </c>
      <c r="D149" s="61">
        <v>0</v>
      </c>
      <c r="E149" s="61">
        <v>0</v>
      </c>
      <c r="F149" s="61">
        <v>10838</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10838</v>
      </c>
      <c r="AT149" s="33"/>
    </row>
    <row r="150" spans="1:46" ht="33" customHeight="1">
      <c r="A150" s="32">
        <v>388</v>
      </c>
      <c r="B150" s="331" t="str">
        <f>VLOOKUP(A150,[3]bd_lista!A:C,3,FALSE)</f>
        <v>Servicio Plurinacional de Registro de Comercio</v>
      </c>
      <c r="C150" s="332"/>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0</v>
      </c>
      <c r="AT150" s="33"/>
    </row>
    <row r="151" spans="1:46" ht="33" customHeight="1">
      <c r="A151" s="32">
        <v>389</v>
      </c>
      <c r="B151" s="331" t="str">
        <f>VLOOKUP(A151,[3]bd_lista!A:C,3,FALSE)</f>
        <v>Navegación Aérea y Aeropuertos Bolivianos</v>
      </c>
      <c r="C151" s="332" t="str">
        <f>+VLOOKUP(A151,'[4]DISTRIBUCIÓN UCCF'!$A$7:$E$556,5,FALSE)</f>
        <v>MZC</v>
      </c>
      <c r="D151" s="61">
        <v>0</v>
      </c>
      <c r="E151" s="61">
        <v>0</v>
      </c>
      <c r="F151" s="61">
        <v>14649031.559999999</v>
      </c>
      <c r="G151" s="61">
        <v>280678.90999999997</v>
      </c>
      <c r="H151" s="61">
        <v>0</v>
      </c>
      <c r="I151" s="61">
        <v>0</v>
      </c>
      <c r="J151" s="61">
        <v>700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31" t="str">
        <f>VLOOKUP(A152,[3]bd_lista!A:C,3,FALSE)</f>
        <v>Corporación del Seguro Social Militar</v>
      </c>
      <c r="C152" s="332">
        <v>0</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31" t="str">
        <f>VLOOKUP(A153,[3]bd_lista!A:C,3,FALSE)</f>
        <v>Caja Nacional de Salud</v>
      </c>
      <c r="C153" s="332">
        <v>0</v>
      </c>
      <c r="D153" s="61">
        <v>0</v>
      </c>
      <c r="E153" s="61">
        <v>0</v>
      </c>
      <c r="F153" s="61">
        <v>0</v>
      </c>
      <c r="G153" s="61">
        <v>80940.540000000008</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80940.540000000008</v>
      </c>
      <c r="AT153" s="33"/>
    </row>
    <row r="154" spans="1:46" ht="33" customHeight="1">
      <c r="A154" s="32">
        <v>418</v>
      </c>
      <c r="B154" s="331" t="str">
        <f>VLOOKUP(A154,[3]bd_lista!A:C,3,FALSE)</f>
        <v>Caja Petrolera de Salud</v>
      </c>
      <c r="C154" s="332">
        <v>0</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0</v>
      </c>
      <c r="AT154" s="33"/>
    </row>
    <row r="155" spans="1:46" ht="33" customHeight="1">
      <c r="A155" s="32">
        <v>422</v>
      </c>
      <c r="B155" s="331" t="str">
        <f>VLOOKUP(A155,[3]bd_lista!A:C,3,FALSE)</f>
        <v>Caja Bancaria Estatal de Salud</v>
      </c>
      <c r="C155" s="332" t="str">
        <f>+VLOOKUP(A155,'[4]DISTRIBUCIÓN UCCF'!$A$7:$E$556,5,FALSE)</f>
        <v>YAP</v>
      </c>
      <c r="D155" s="61">
        <v>0</v>
      </c>
      <c r="E155" s="61">
        <v>0</v>
      </c>
      <c r="F155" s="61">
        <v>0</v>
      </c>
      <c r="G155" s="61">
        <v>60379.8</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60379.8</v>
      </c>
      <c r="AT155" s="33"/>
    </row>
    <row r="156" spans="1:46" ht="33" customHeight="1">
      <c r="A156" s="32">
        <v>423</v>
      </c>
      <c r="B156" s="331" t="str">
        <f>VLOOKUP(A156,[3]bd_lista!A:C,3,FALSE)</f>
        <v>Caja de Salud del Servicio Nal. de Caminos y Ramas Anexas</v>
      </c>
      <c r="C156" s="332" t="str">
        <f>+VLOOKUP(A156,'[4]DISTRIBUCIÓN UCCF'!$A$7:$E$556,5,FALSE)</f>
        <v>SGP</v>
      </c>
      <c r="D156" s="61">
        <v>0</v>
      </c>
      <c r="E156" s="61">
        <v>0</v>
      </c>
      <c r="F156" s="61">
        <v>0</v>
      </c>
      <c r="G156" s="61">
        <v>0.99</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0.99</v>
      </c>
      <c r="AT156" s="33"/>
    </row>
    <row r="157" spans="1:46" ht="33" customHeight="1">
      <c r="A157" s="32">
        <v>424</v>
      </c>
      <c r="B157" s="331" t="str">
        <f>VLOOKUP(A157,[3]bd_lista!A:C,3,FALSE)</f>
        <v>Caja de Salud CORDES</v>
      </c>
      <c r="C157" s="332">
        <v>0</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31" t="str">
        <f>VLOOKUP(A158,[3]bd_lista!A:C,3,FALSE)</f>
        <v>Seguro Social Universitario de Cochabamba</v>
      </c>
      <c r="C158" s="332">
        <v>0</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31" t="str">
        <f>VLOOKUP(A159,[3]bd_lista!A:C,3,FALSE)</f>
        <v>Seguro Social Universitario de Oruro</v>
      </c>
      <c r="C159" s="332">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31" t="str">
        <f>VLOOKUP(A160,[3]bd_lista!A:C,3,FALSE)</f>
        <v>Seguro Social Universitario de Santa Cruz</v>
      </c>
      <c r="C160" s="332">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31" t="str">
        <f>VLOOKUP(A161,[3]bd_lista!A:C,3,FALSE)</f>
        <v>Seguro Social Universitario de Sucre</v>
      </c>
      <c r="C161" s="332">
        <v>0</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31" t="str">
        <f>VLOOKUP(A162,[3]bd_lista!A:C,3,FALSE)</f>
        <v>Seguro Social Universitario de La Paz</v>
      </c>
      <c r="C162" s="332">
        <v>0</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31" t="str">
        <f>VLOOKUP(A163,[3]bd_lista!A:C,3,FALSE)</f>
        <v>Seguro Social Universitario de Tarija</v>
      </c>
      <c r="C163" s="332">
        <v>0</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31" t="str">
        <f>VLOOKUP(A164,[3]bd_lista!A:C,3,FALSE)</f>
        <v>Seguro Social Universitario de Potosí</v>
      </c>
      <c r="C164" s="332">
        <v>0</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31" t="str">
        <f>VLOOKUP(A165,[3]bd_lista!A:C,3,FALSE)</f>
        <v>Seguro Social Universitario de Beni</v>
      </c>
      <c r="C165" s="332">
        <v>0</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31" t="str">
        <f>VLOOKUP(A166,[3]bd_lista!A:C,3,FALSE)</f>
        <v>Seguro Integral de Salud</v>
      </c>
      <c r="C166" s="332">
        <v>0</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31" t="str">
        <f>VLOOKUP(A167,[3]bd_lista!A:C,3,FALSE)</f>
        <v>Adm.de Aeropuertos y Servicios Auxiliares a la Naveg. Aérea</v>
      </c>
      <c r="C167" s="332" t="str">
        <f>+VLOOKUP(A167,'[4]DISTRIBUCIÓN UCCF'!$A$7:$E$556,5,FALSE)</f>
        <v>MZC</v>
      </c>
      <c r="D167" s="61">
        <v>0</v>
      </c>
      <c r="E167" s="61">
        <v>0</v>
      </c>
      <c r="F167" s="61">
        <v>0</v>
      </c>
      <c r="G167" s="61">
        <v>36151.33</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36151.33</v>
      </c>
      <c r="AT167" s="33"/>
    </row>
    <row r="168" spans="1:46" ht="33" customHeight="1">
      <c r="A168" s="32">
        <v>513</v>
      </c>
      <c r="B168" s="331" t="str">
        <f>VLOOKUP(A168,[3]bd_lista!A:C,3,FALSE)</f>
        <v>Yacimientos Petrolíferos Fiscales Bolivianos</v>
      </c>
      <c r="C168" s="332" t="str">
        <f>+VLOOKUP(A168,'[4]DISTRIBUCIÓN UCCF'!$A$7:$E$556,5,FALSE)</f>
        <v>JVS</v>
      </c>
      <c r="D168" s="61">
        <v>216593812.59</v>
      </c>
      <c r="E168" s="61">
        <v>0</v>
      </c>
      <c r="F168" s="61">
        <v>0</v>
      </c>
      <c r="G168" s="61">
        <v>35408.239999999998</v>
      </c>
      <c r="H168" s="61">
        <v>0</v>
      </c>
      <c r="I168" s="61">
        <v>0</v>
      </c>
      <c r="J168" s="61">
        <v>24320.41</v>
      </c>
      <c r="K168" s="61">
        <v>0</v>
      </c>
      <c r="L168" s="61">
        <v>0</v>
      </c>
      <c r="M168" s="61">
        <v>49577.01999999999</v>
      </c>
      <c r="N168" s="61">
        <v>210925.08000000002</v>
      </c>
      <c r="O168" s="61">
        <v>0</v>
      </c>
      <c r="P168" s="61">
        <v>0</v>
      </c>
      <c r="Q168" s="61">
        <v>0</v>
      </c>
      <c r="R168" s="61">
        <v>0</v>
      </c>
      <c r="S168" s="61">
        <v>0</v>
      </c>
      <c r="T168" s="61">
        <v>0</v>
      </c>
      <c r="U168" s="61">
        <v>0</v>
      </c>
      <c r="V168" s="61">
        <v>0</v>
      </c>
      <c r="W168" s="61">
        <v>0</v>
      </c>
      <c r="X168" s="61">
        <v>0</v>
      </c>
      <c r="Y168" s="61">
        <v>0</v>
      </c>
      <c r="Z168" s="61">
        <v>0</v>
      </c>
      <c r="AA168" s="61">
        <v>213481832.52760002</v>
      </c>
      <c r="AB168" s="61">
        <v>0</v>
      </c>
      <c r="AC168" s="61">
        <v>0</v>
      </c>
      <c r="AD168" s="61">
        <v>0</v>
      </c>
      <c r="AE168" s="61">
        <v>0</v>
      </c>
      <c r="AF168" s="61">
        <v>0</v>
      </c>
      <c r="AG168" s="61">
        <v>0</v>
      </c>
      <c r="AH168" s="61">
        <v>0</v>
      </c>
      <c r="AI168" s="61">
        <v>0</v>
      </c>
      <c r="AJ168" s="61">
        <v>0</v>
      </c>
      <c r="AK168" s="61">
        <v>0</v>
      </c>
      <c r="AL168" s="61">
        <v>0</v>
      </c>
      <c r="AM168" s="61">
        <v>0</v>
      </c>
      <c r="AN168" s="61">
        <v>0</v>
      </c>
      <c r="AO168" s="61">
        <v>0</v>
      </c>
      <c r="AP168" s="61">
        <v>0</v>
      </c>
      <c r="AQ168" s="61">
        <f t="shared" si="2"/>
        <v>430395875.86760008</v>
      </c>
      <c r="AT168" s="33"/>
    </row>
    <row r="169" spans="1:46" ht="33" customHeight="1">
      <c r="A169" s="32">
        <v>514</v>
      </c>
      <c r="B169" s="331" t="str">
        <f>VLOOKUP(A169,[3]bd_lista!A:C,3,FALSE)</f>
        <v>Empresa Nacional de Electricidad</v>
      </c>
      <c r="C169" s="332" t="str">
        <f>+VLOOKUP(A169,'[4]DISTRIBUCIÓN UCCF'!$A$7:$E$556,5,FALSE)</f>
        <v>JVS</v>
      </c>
      <c r="D169" s="61">
        <v>0</v>
      </c>
      <c r="E169" s="61">
        <v>0</v>
      </c>
      <c r="F169" s="61">
        <v>0</v>
      </c>
      <c r="G169" s="61">
        <v>39740.21</v>
      </c>
      <c r="H169" s="61">
        <v>0</v>
      </c>
      <c r="I169" s="61">
        <v>0</v>
      </c>
      <c r="J169" s="61">
        <v>0</v>
      </c>
      <c r="K169" s="61">
        <v>0</v>
      </c>
      <c r="L169" s="61">
        <v>0</v>
      </c>
      <c r="M169" s="61">
        <v>0</v>
      </c>
      <c r="N169" s="61">
        <v>0</v>
      </c>
      <c r="O169" s="61">
        <v>0</v>
      </c>
      <c r="P169" s="61">
        <v>0</v>
      </c>
      <c r="Q169" s="61">
        <v>0</v>
      </c>
      <c r="R169" s="61">
        <v>0</v>
      </c>
      <c r="S169" s="61">
        <v>0</v>
      </c>
      <c r="T169" s="61">
        <v>1074956.48</v>
      </c>
      <c r="U169" s="61">
        <v>0</v>
      </c>
      <c r="V169" s="61">
        <v>0</v>
      </c>
      <c r="W169" s="61">
        <v>0</v>
      </c>
      <c r="X169" s="61">
        <v>0</v>
      </c>
      <c r="Y169" s="61">
        <v>0</v>
      </c>
      <c r="Z169" s="61">
        <v>0</v>
      </c>
      <c r="AA169" s="61">
        <v>0</v>
      </c>
      <c r="AB169" s="61">
        <v>0</v>
      </c>
      <c r="AC169" s="61">
        <v>0</v>
      </c>
      <c r="AD169" s="61">
        <v>50.01</v>
      </c>
      <c r="AE169" s="61">
        <v>22620994.199999999</v>
      </c>
      <c r="AF169" s="61">
        <v>0</v>
      </c>
      <c r="AG169" s="61">
        <v>0</v>
      </c>
      <c r="AH169" s="61">
        <v>0</v>
      </c>
      <c r="AI169" s="61">
        <v>0</v>
      </c>
      <c r="AJ169" s="61">
        <v>0</v>
      </c>
      <c r="AK169" s="61">
        <v>0</v>
      </c>
      <c r="AL169" s="61">
        <v>0</v>
      </c>
      <c r="AM169" s="61">
        <v>0</v>
      </c>
      <c r="AN169" s="61">
        <v>0</v>
      </c>
      <c r="AO169" s="61">
        <v>0</v>
      </c>
      <c r="AP169" s="61">
        <v>0</v>
      </c>
      <c r="AQ169" s="61">
        <f t="shared" si="2"/>
        <v>23735740.899999999</v>
      </c>
      <c r="AT169" s="33"/>
    </row>
    <row r="170" spans="1:46" ht="33" customHeight="1">
      <c r="A170" s="32">
        <v>517</v>
      </c>
      <c r="B170" s="331" t="str">
        <f>VLOOKUP(A170,[3]bd_lista!A:C,3,FALSE)</f>
        <v>Corporación Minera de Bolivia</v>
      </c>
      <c r="C170" s="332" t="str">
        <f>+VLOOKUP(A170,'[4]DISTRIBUCIÓN UCCF'!$A$7:$E$556,5,FALSE)</f>
        <v>GRH</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0</v>
      </c>
      <c r="AT170" s="33"/>
    </row>
    <row r="171" spans="1:46" ht="33" customHeight="1">
      <c r="A171" s="32">
        <v>520</v>
      </c>
      <c r="B171" s="331" t="str">
        <f>VLOOKUP(A171,[3]bd_lista!A:C,3,FALSE)</f>
        <v>Empresa Metalúrgica VINTO - Nacionalizada</v>
      </c>
      <c r="C171" s="332" t="str">
        <f>+VLOOKUP(A171,'[4]DISTRIBUCIÓN UCCF'!$A$7:$E$556,5,FALSE)</f>
        <v>VHM</v>
      </c>
      <c r="D171" s="61">
        <v>0</v>
      </c>
      <c r="E171" s="61">
        <v>0</v>
      </c>
      <c r="F171" s="61">
        <v>0</v>
      </c>
      <c r="G171" s="61">
        <v>100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100</v>
      </c>
      <c r="AT171" s="33"/>
    </row>
    <row r="172" spans="1:46" ht="33" customHeight="1">
      <c r="A172" s="32">
        <v>522</v>
      </c>
      <c r="B172" s="331" t="str">
        <f>VLOOKUP(A172,[3]bd_lista!A:C,3,FALSE)</f>
        <v>Empresa Nacional de Ferrocarriles - Residual</v>
      </c>
      <c r="C172" s="332" t="str">
        <f>+VLOOKUP(A172,'[4]DISTRIBUCIÓN UCCF'!$A$7:$E$556,5,FALSE)</f>
        <v>VHM</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0</v>
      </c>
      <c r="AT172" s="33"/>
    </row>
    <row r="173" spans="1:46" ht="33" customHeight="1">
      <c r="A173" s="32">
        <v>525</v>
      </c>
      <c r="B173" s="331" t="str">
        <f>VLOOKUP(A173,[3]bd_lista!A:C,3,FALSE)</f>
        <v>Transportes Aéreos Bolivianos</v>
      </c>
      <c r="C173" s="332" t="str">
        <f>+VLOOKUP(A173,'[4]DISTRIBUCIÓN UCCF'!$A$7:$E$556,5,FALSE)</f>
        <v>RCC</v>
      </c>
      <c r="D173" s="61">
        <v>0</v>
      </c>
      <c r="E173" s="61">
        <v>0</v>
      </c>
      <c r="F173" s="61">
        <v>0</v>
      </c>
      <c r="G173" s="61">
        <v>0</v>
      </c>
      <c r="H173" s="61">
        <v>0</v>
      </c>
      <c r="I173" s="61">
        <v>0</v>
      </c>
      <c r="J173" s="61">
        <v>0</v>
      </c>
      <c r="K173" s="61">
        <v>0</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0</v>
      </c>
      <c r="AT173" s="33"/>
    </row>
    <row r="174" spans="1:46" ht="33" customHeight="1">
      <c r="A174" s="32">
        <v>526</v>
      </c>
      <c r="B174" s="331" t="str">
        <f>VLOOKUP(A174,[3]bd_lista!A:C,3,FALSE)</f>
        <v>Bolivia TV</v>
      </c>
      <c r="C174" s="332" t="str">
        <f>+VLOOKUP(A174,'[4]DISTRIBUCIÓN UCCF'!$A$7:$E$556,5,FALSE)</f>
        <v>JVS</v>
      </c>
      <c r="D174" s="61">
        <v>0</v>
      </c>
      <c r="E174" s="61">
        <v>0</v>
      </c>
      <c r="F174" s="61">
        <v>0</v>
      </c>
      <c r="G174" s="61">
        <v>1310</v>
      </c>
      <c r="H174" s="61">
        <v>0</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417600</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418910</v>
      </c>
      <c r="AT174" s="33"/>
    </row>
    <row r="175" spans="1:46" ht="33" customHeight="1">
      <c r="A175" s="32">
        <v>548</v>
      </c>
      <c r="B175" s="331" t="str">
        <f>VLOOKUP(A175,[3]bd_lista!A:C,3,FALSE)</f>
        <v>Corporación de las Fuerzas Armadas p/ el Des. Nacional</v>
      </c>
      <c r="C175" s="332" t="str">
        <f>+VLOOKUP(A175,'[4]DISTRIBUCIÓN UCCF'!$A$7:$E$556,5,FALSE)</f>
        <v>SGP</v>
      </c>
      <c r="D175" s="61">
        <v>0</v>
      </c>
      <c r="E175" s="61">
        <v>0</v>
      </c>
      <c r="F175" s="61">
        <v>3001247</v>
      </c>
      <c r="G175" s="61">
        <v>600</v>
      </c>
      <c r="H175" s="61">
        <v>0</v>
      </c>
      <c r="I175" s="61">
        <v>0</v>
      </c>
      <c r="J175" s="61">
        <v>0</v>
      </c>
      <c r="K175" s="61">
        <v>0</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3001847</v>
      </c>
      <c r="AT175" s="33"/>
    </row>
    <row r="176" spans="1:46" ht="33" customHeight="1">
      <c r="A176" s="32">
        <v>551</v>
      </c>
      <c r="B176" s="331" t="str">
        <f>VLOOKUP(A176,[3]bd_lista!A:C,3,FALSE)</f>
        <v>Empresa Naviera Boliviana</v>
      </c>
      <c r="C176" s="332" t="str">
        <f>+VLOOKUP(A176,'[4]DISTRIBUCIÓN UCCF'!$A$7:$E$556,5,FALSE)</f>
        <v>RCC</v>
      </c>
      <c r="D176" s="61">
        <v>0</v>
      </c>
      <c r="E176" s="61">
        <v>0</v>
      </c>
      <c r="F176" s="61">
        <v>0</v>
      </c>
      <c r="G176" s="61">
        <v>5000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5000</v>
      </c>
      <c r="AT176" s="33"/>
    </row>
    <row r="177" spans="1:46" ht="33" customHeight="1">
      <c r="A177" s="32">
        <v>572</v>
      </c>
      <c r="B177" s="331" t="str">
        <f>VLOOKUP(A177,[3]bd_lista!A:C,3,FALSE)</f>
        <v>Empresa de Apoyo a la Producción de Alimentos</v>
      </c>
      <c r="C177" s="332" t="str">
        <f>+VLOOKUP(A177,'[4]DISTRIBUCIÓN UCCF'!$A$7:$E$556,5,FALSE)</f>
        <v>YAP</v>
      </c>
      <c r="D177" s="61">
        <v>0</v>
      </c>
      <c r="E177" s="61">
        <v>0</v>
      </c>
      <c r="F177" s="61">
        <v>8160295.2899999991</v>
      </c>
      <c r="G177" s="61">
        <v>0</v>
      </c>
      <c r="H177" s="61">
        <v>0</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90806624.909999996</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98966920.199999988</v>
      </c>
      <c r="AT177" s="33"/>
    </row>
    <row r="178" spans="1:46" ht="33" customHeight="1">
      <c r="A178" s="32">
        <v>573</v>
      </c>
      <c r="B178" s="331" t="str">
        <f>VLOOKUP(A178,[3]bd_lista!A:C,3,FALSE)</f>
        <v>Empresa Siderúrgica del Mutún</v>
      </c>
      <c r="C178" s="332" t="str">
        <f>+VLOOKUP(A178,'[4]DISTRIBUCIÓN UCCF'!$A$7:$E$556,5,FALSE)</f>
        <v>JVS</v>
      </c>
      <c r="D178" s="61">
        <v>0</v>
      </c>
      <c r="E178" s="61">
        <v>0</v>
      </c>
      <c r="F178" s="61">
        <v>1880777.8</v>
      </c>
      <c r="G178" s="61">
        <v>0</v>
      </c>
      <c r="H178" s="61">
        <v>0</v>
      </c>
      <c r="I178" s="61">
        <v>0</v>
      </c>
      <c r="J178" s="61">
        <v>20265.45</v>
      </c>
      <c r="K178" s="61">
        <v>172346002</v>
      </c>
      <c r="L178" s="61">
        <v>0</v>
      </c>
      <c r="M178" s="61">
        <v>0</v>
      </c>
      <c r="N178" s="61">
        <v>0</v>
      </c>
      <c r="O178" s="61">
        <v>0</v>
      </c>
      <c r="P178" s="61">
        <v>0</v>
      </c>
      <c r="Q178" s="61">
        <v>28590027.900000002</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202837073.15000001</v>
      </c>
      <c r="AT178" s="33"/>
    </row>
    <row r="179" spans="1:46" ht="33" customHeight="1">
      <c r="A179" s="32">
        <v>576</v>
      </c>
      <c r="B179" s="331" t="str">
        <f>VLOOKUP(A179,[3]bd_lista!A:C,3,FALSE)</f>
        <v>Empresa Pública Nacional Estratégica Cartones de Bolivia</v>
      </c>
      <c r="C179" s="332" t="str">
        <f>+VLOOKUP(A179,'[4]DISTRIBUCIÓN UCCF'!$A$7:$E$556,5,FALSE)</f>
        <v>MZC</v>
      </c>
      <c r="D179" s="61">
        <v>0</v>
      </c>
      <c r="E179" s="61">
        <v>0</v>
      </c>
      <c r="F179" s="61">
        <v>1039170.88</v>
      </c>
      <c r="G179" s="61">
        <v>0</v>
      </c>
      <c r="H179" s="61">
        <v>0</v>
      </c>
      <c r="I179" s="61">
        <v>0</v>
      </c>
      <c r="J179" s="61">
        <v>0</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1039170.88</v>
      </c>
      <c r="AT179" s="33"/>
    </row>
    <row r="180" spans="1:46" ht="33" customHeight="1">
      <c r="A180" s="32">
        <v>578</v>
      </c>
      <c r="B180" s="331" t="str">
        <f>VLOOKUP(A180,[3]bd_lista!A:C,3,FALSE)</f>
        <v>Boliviana de Aviación</v>
      </c>
      <c r="C180" s="332" t="e">
        <f>+VLOOKUP(A180,'[4]DISTRIBUCIÓN UCCF'!$A$7:$E$556,5,FALSE)</f>
        <v>#REF!</v>
      </c>
      <c r="D180" s="61">
        <v>0</v>
      </c>
      <c r="E180" s="61">
        <v>0</v>
      </c>
      <c r="F180" s="61">
        <v>0</v>
      </c>
      <c r="G180" s="61">
        <v>86156.78</v>
      </c>
      <c r="H180" s="61">
        <v>0</v>
      </c>
      <c r="I180" s="61">
        <v>0</v>
      </c>
      <c r="J180" s="61">
        <v>50</v>
      </c>
      <c r="K180" s="61">
        <v>0</v>
      </c>
      <c r="L180" s="61">
        <v>0</v>
      </c>
      <c r="M180" s="61">
        <v>0</v>
      </c>
      <c r="N180" s="61">
        <v>0</v>
      </c>
      <c r="O180" s="61">
        <v>0</v>
      </c>
      <c r="P180" s="61">
        <v>0</v>
      </c>
      <c r="Q180" s="61">
        <v>3297388.29</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3383595.07</v>
      </c>
      <c r="AT180" s="33"/>
    </row>
    <row r="181" spans="1:46" ht="33" customHeight="1">
      <c r="A181" s="32">
        <v>580</v>
      </c>
      <c r="B181" s="331" t="str">
        <f>VLOOKUP(A181,[3]bd_lista!A:C,3,FALSE)</f>
        <v>Depósitos Aduaneros Bolivianos</v>
      </c>
      <c r="C181" s="332" t="e">
        <f>+VLOOKUP(A181,'[4]DISTRIBUCIÓN UCCF'!$A$7:$E$556,5,FALSE)</f>
        <v>#REF!</v>
      </c>
      <c r="D181" s="61">
        <v>0</v>
      </c>
      <c r="E181" s="61">
        <v>0</v>
      </c>
      <c r="F181" s="61">
        <v>0</v>
      </c>
      <c r="G181" s="61">
        <v>979.47</v>
      </c>
      <c r="H181" s="61">
        <v>0</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979.47</v>
      </c>
      <c r="AT181" s="33"/>
    </row>
    <row r="182" spans="1:46" ht="33" customHeight="1">
      <c r="A182" s="32">
        <v>584</v>
      </c>
      <c r="B182" s="331" t="str">
        <f>VLOOKUP(A182,[3]bd_lista!A:C,3,FALSE)</f>
        <v>Empresa Boliviana de Industrializacion de Hidrocarburos</v>
      </c>
      <c r="C182" s="332" t="str">
        <f>+VLOOKUP(A182,'[4]DISTRIBUCIÓN UCCF'!$A$7:$E$556,5,FALSE)</f>
        <v>YAP</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31" t="str">
        <f>VLOOKUP(A183,[3]bd_lista!A:C,3,FALSE)</f>
        <v>Agencia Boliviana Espacial</v>
      </c>
      <c r="C183" s="332" t="str">
        <f>+VLOOKUP(A183,'[4]DISTRIBUCIÓN UCCF'!$A$7:$E$556,5,FALSE)</f>
        <v>VCK</v>
      </c>
      <c r="D183" s="61">
        <v>0</v>
      </c>
      <c r="E183" s="61">
        <v>0</v>
      </c>
      <c r="F183" s="61">
        <v>0</v>
      </c>
      <c r="G183" s="61">
        <v>0</v>
      </c>
      <c r="H183" s="61">
        <v>0</v>
      </c>
      <c r="I183" s="61">
        <v>0</v>
      </c>
      <c r="J183" s="61">
        <v>0</v>
      </c>
      <c r="K183" s="61">
        <v>0</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3183523.63</v>
      </c>
      <c r="AF183" s="61">
        <v>0</v>
      </c>
      <c r="AG183" s="61">
        <v>0</v>
      </c>
      <c r="AH183" s="61">
        <v>0</v>
      </c>
      <c r="AI183" s="61">
        <v>0</v>
      </c>
      <c r="AJ183" s="61">
        <v>0</v>
      </c>
      <c r="AK183" s="61">
        <v>0</v>
      </c>
      <c r="AL183" s="61">
        <v>0</v>
      </c>
      <c r="AM183" s="61">
        <v>0</v>
      </c>
      <c r="AN183" s="61">
        <v>0</v>
      </c>
      <c r="AO183" s="61">
        <v>0</v>
      </c>
      <c r="AP183" s="61">
        <v>0</v>
      </c>
      <c r="AQ183" s="61">
        <f t="shared" si="2"/>
        <v>3183523.63</v>
      </c>
      <c r="AT183" s="33"/>
    </row>
    <row r="184" spans="1:46" ht="33" customHeight="1">
      <c r="A184" s="32">
        <v>586</v>
      </c>
      <c r="B184" s="331" t="str">
        <f>VLOOKUP(A184,[3]bd_lista!A:C,3,FALSE)</f>
        <v>Empresa Azucarera San Buenaventura</v>
      </c>
      <c r="C184" s="332" t="str">
        <f>+VLOOKUP(A184,'[4]DISTRIBUCIÓN UCCF'!$A$7:$E$556,5,FALSE)</f>
        <v>VHM</v>
      </c>
      <c r="D184" s="61">
        <v>0</v>
      </c>
      <c r="E184" s="61">
        <v>0</v>
      </c>
      <c r="F184" s="61">
        <v>4791701.95</v>
      </c>
      <c r="G184" s="61">
        <v>0</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4791701.95</v>
      </c>
      <c r="AT184" s="33"/>
    </row>
    <row r="185" spans="1:46" ht="33" customHeight="1">
      <c r="A185" s="32">
        <v>587</v>
      </c>
      <c r="B185" s="331" t="str">
        <f>VLOOKUP(A185,[3]bd_lista!A:C,3,FALSE)</f>
        <v>Empresa Estratégica Boliviana de Construcción y Conservación de Infraestructura Civil</v>
      </c>
      <c r="C185" s="332" t="str">
        <f>+VLOOKUP(A185,'[4]DISTRIBUCIÓN UCCF'!$A$7:$E$556,5,FALSE)</f>
        <v>YAP</v>
      </c>
      <c r="D185" s="61">
        <v>0</v>
      </c>
      <c r="E185" s="61">
        <v>0</v>
      </c>
      <c r="F185" s="61">
        <v>0</v>
      </c>
      <c r="G185" s="61">
        <v>2398238.12</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2398238.12</v>
      </c>
      <c r="AT185" s="33"/>
    </row>
    <row r="186" spans="1:46" ht="33" customHeight="1">
      <c r="A186" s="333">
        <v>590</v>
      </c>
      <c r="B186" s="331" t="str">
        <f>VLOOKUP(A186,[3]bd_lista!A:C,3,FALSE)</f>
        <v>Empresa Pública "QUIPUS"</v>
      </c>
      <c r="C186" s="332" t="str">
        <f>+VLOOKUP(A186,'[4]DISTRIBUCIÓN UCCF'!$A$7:$E$556,5,FALSE)</f>
        <v>JRC</v>
      </c>
      <c r="D186" s="61">
        <v>0</v>
      </c>
      <c r="E186" s="61">
        <v>0</v>
      </c>
      <c r="F186" s="61">
        <v>0</v>
      </c>
      <c r="G186" s="61">
        <v>9298.5</v>
      </c>
      <c r="H186" s="61">
        <v>0</v>
      </c>
      <c r="I186" s="61">
        <v>0</v>
      </c>
      <c r="J186" s="61">
        <v>6987.9499999999989</v>
      </c>
      <c r="K186" s="61">
        <v>0</v>
      </c>
      <c r="L186" s="61">
        <v>0</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16286.449999999999</v>
      </c>
      <c r="AT186" s="33"/>
    </row>
    <row r="187" spans="1:46" ht="33" customHeight="1">
      <c r="A187" s="32">
        <v>591</v>
      </c>
      <c r="B187" s="331" t="str">
        <f>VLOOKUP(A187,[3]bd_lista!A:C,3,FALSE)</f>
        <v>Empresa Estatal de Transporte por Cable "Mi teleférico"</v>
      </c>
      <c r="C187" s="332" t="str">
        <f>+VLOOKUP(A187,'[4]DISTRIBUCIÓN UCCF'!$A$7:$E$556,5,FALSE)</f>
        <v>MZC</v>
      </c>
      <c r="D187" s="61">
        <v>0</v>
      </c>
      <c r="E187" s="61">
        <v>0</v>
      </c>
      <c r="F187" s="61">
        <v>553741.89999999991</v>
      </c>
      <c r="G187" s="61">
        <v>6674.66</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560416.55999999994</v>
      </c>
      <c r="AT187" s="33"/>
    </row>
    <row r="188" spans="1:46" ht="33" customHeight="1">
      <c r="A188" s="32">
        <v>592</v>
      </c>
      <c r="B188" s="331" t="str">
        <f>VLOOKUP(A188,[3]bd_lista!A:C,3,FALSE)</f>
        <v>Empresa Estatal "Boliviana de Turismo"</v>
      </c>
      <c r="C188" s="332" t="str">
        <f>+VLOOKUP(A188,'[4]DISTRIBUCIÓN UCCF'!$A$7:$E$556,5,FALSE)</f>
        <v>VCK</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31" t="str">
        <f>VLOOKUP(A189,[3]bd_lista!A:C,3,FALSE)</f>
        <v>Empresa Pública YACANA</v>
      </c>
      <c r="C189" s="332" t="str">
        <f>+VLOOKUP(A189,'[4]DISTRIBUCIÓN UCCF'!$A$7:$E$556,5,FALSE)</f>
        <v>GCM</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0</v>
      </c>
      <c r="AT189" s="33"/>
    </row>
    <row r="190" spans="1:46" ht="33" customHeight="1">
      <c r="A190" s="32">
        <v>594</v>
      </c>
      <c r="B190" s="331" t="str">
        <f>VLOOKUP(A190,[3]bd_lista!A:C,3,FALSE)</f>
        <v>Administración de Servicios Portuarios - Bolivia</v>
      </c>
      <c r="C190" s="332" t="str">
        <f>+VLOOKUP(A190,'[4]DISTRIBUCIÓN UCCF'!$A$7:$E$556,5,FALSE)</f>
        <v>VHM</v>
      </c>
      <c r="D190" s="61">
        <v>0</v>
      </c>
      <c r="E190" s="61">
        <v>0</v>
      </c>
      <c r="F190" s="61">
        <v>2570.1799999999998</v>
      </c>
      <c r="G190" s="61">
        <v>0</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2570.1799999999998</v>
      </c>
      <c r="AT190" s="33"/>
    </row>
    <row r="191" spans="1:46" ht="33" customHeight="1">
      <c r="A191" s="32">
        <v>595</v>
      </c>
      <c r="B191" s="331" t="str">
        <f>VLOOKUP(A191,[3]bd_lista!A:C,3,FALSE)</f>
        <v>Gestora Pública de la Seguridad Social de Largo Plazo</v>
      </c>
      <c r="C191" s="332" t="str">
        <f>+VLOOKUP(A191,'[4]DISTRIBUCIÓN UCCF'!$A$7:$E$556,5,FALSE)</f>
        <v>SGP</v>
      </c>
      <c r="D191" s="61">
        <v>0</v>
      </c>
      <c r="E191" s="61">
        <v>0</v>
      </c>
      <c r="F191" s="61">
        <v>0</v>
      </c>
      <c r="G191" s="61">
        <v>4994.7</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179062.94</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184057.64</v>
      </c>
      <c r="AT191" s="33"/>
    </row>
    <row r="192" spans="1:46" ht="33" customHeight="1">
      <c r="A192" s="32">
        <v>596</v>
      </c>
      <c r="B192" s="331" t="str">
        <f>VLOOKUP(A192,[3]bd_lista!A:C,3,FALSE)</f>
        <v xml:space="preserve">Empresa Pública Transporte Aéreo Militar </v>
      </c>
      <c r="C192" s="332" t="str">
        <f>+VLOOKUP(A192,'[4]DISTRIBUCIÓN UCCF'!$A$7:$E$556,5,FALSE)</f>
        <v>MZC</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900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900</v>
      </c>
      <c r="AT192" s="33"/>
    </row>
    <row r="193" spans="1:46" ht="33" customHeight="1">
      <c r="A193" s="32">
        <v>597</v>
      </c>
      <c r="B193" s="331" t="str">
        <f>VLOOKUP(A193,[3]bd_lista!A:C,3,FALSE)</f>
        <v>Empresa Pública Nacional Estratégica de Yacimientos de Litio Bolivianos</v>
      </c>
      <c r="C193" s="332" t="str">
        <f>+VLOOKUP(A193,'[4]DISTRIBUCIÓN UCCF'!$A$7:$E$556,5,FALSE)</f>
        <v>ETC</v>
      </c>
      <c r="D193" s="61">
        <v>0</v>
      </c>
      <c r="E193" s="61">
        <v>0</v>
      </c>
      <c r="F193" s="61">
        <v>0</v>
      </c>
      <c r="G193" s="61">
        <v>2148.09</v>
      </c>
      <c r="H193" s="61">
        <v>0</v>
      </c>
      <c r="I193" s="61">
        <v>0</v>
      </c>
      <c r="J193" s="61">
        <v>0</v>
      </c>
      <c r="K193" s="61">
        <v>10862014.24</v>
      </c>
      <c r="L193" s="61">
        <v>0</v>
      </c>
      <c r="M193" s="61">
        <v>700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10864862.33</v>
      </c>
      <c r="AT193" s="33"/>
    </row>
    <row r="194" spans="1:46" ht="33" customHeight="1">
      <c r="A194" s="32">
        <v>598</v>
      </c>
      <c r="B194" s="331" t="str">
        <f>VLOOKUP(A194,[3]bd_lista!A:C,3,FALSE)</f>
        <v>Empresa Pública "Editorial del Estado Plurinacional de Bolivia"</v>
      </c>
      <c r="C194" s="332" t="str">
        <f>+VLOOKUP(A194,'[4]DISTRIBUCIÓN UCCF'!$A$7:$E$556,5,FALSE)</f>
        <v>SGP</v>
      </c>
      <c r="D194" s="61">
        <v>0</v>
      </c>
      <c r="E194" s="61">
        <v>0</v>
      </c>
      <c r="F194" s="61">
        <v>0</v>
      </c>
      <c r="G194" s="61">
        <v>2000</v>
      </c>
      <c r="H194" s="61">
        <v>0</v>
      </c>
      <c r="I194" s="61">
        <v>0</v>
      </c>
      <c r="J194" s="61">
        <v>50</v>
      </c>
      <c r="K194" s="61">
        <v>0</v>
      </c>
      <c r="L194" s="61">
        <v>0</v>
      </c>
      <c r="M194" s="61">
        <v>0</v>
      </c>
      <c r="N194" s="61">
        <v>0</v>
      </c>
      <c r="O194" s="61">
        <v>0</v>
      </c>
      <c r="P194" s="61">
        <v>0</v>
      </c>
      <c r="Q194" s="61">
        <v>2213220.59</v>
      </c>
      <c r="R194" s="61">
        <v>0</v>
      </c>
      <c r="S194" s="61">
        <v>0</v>
      </c>
      <c r="T194" s="61">
        <v>0</v>
      </c>
      <c r="U194" s="61">
        <v>0</v>
      </c>
      <c r="V194" s="61">
        <v>0</v>
      </c>
      <c r="W194" s="61">
        <v>0</v>
      </c>
      <c r="X194" s="61">
        <v>0</v>
      </c>
      <c r="Y194" s="61">
        <v>742779.3</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2958049.8899999997</v>
      </c>
      <c r="AT194" s="33"/>
    </row>
    <row r="195" spans="1:46" ht="33" customHeight="1">
      <c r="A195" s="32">
        <v>599</v>
      </c>
      <c r="B195" s="331" t="str">
        <f>VLOOKUP(A195,[3]bd_lista!A:C,3,FALSE)</f>
        <v>Empresa Boliviana de Alimentos y Derivados</v>
      </c>
      <c r="C195" s="332" t="str">
        <f>+VLOOKUP(A195,'[4]DISTRIBUCIÓN UCCF'!$A$7:$E$556,5,FALSE)</f>
        <v>GRH</v>
      </c>
      <c r="D195" s="61">
        <v>0</v>
      </c>
      <c r="E195" s="61">
        <v>0</v>
      </c>
      <c r="F195" s="61">
        <v>446804.7</v>
      </c>
      <c r="G195" s="61">
        <v>666.51</v>
      </c>
      <c r="H195" s="61">
        <v>0</v>
      </c>
      <c r="I195" s="61">
        <v>0</v>
      </c>
      <c r="J195" s="61">
        <v>0</v>
      </c>
      <c r="K195" s="61">
        <v>0</v>
      </c>
      <c r="L195" s="61">
        <v>0</v>
      </c>
      <c r="M195" s="61">
        <v>0</v>
      </c>
      <c r="N195" s="61">
        <v>0</v>
      </c>
      <c r="O195" s="61">
        <v>0</v>
      </c>
      <c r="P195" s="61">
        <v>0</v>
      </c>
      <c r="Q195" s="61">
        <v>0</v>
      </c>
      <c r="R195" s="61">
        <v>71.5</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447542.71</v>
      </c>
      <c r="AT195" s="33"/>
    </row>
    <row r="196" spans="1:46" ht="33" customHeight="1">
      <c r="A196" s="32">
        <v>600</v>
      </c>
      <c r="B196" s="331" t="str">
        <f>VLOOKUP(A196,[3]bd_lista!A:C,3,FALSE)</f>
        <v>Empresa Servicios Aéreos Bolivianos</v>
      </c>
      <c r="C196" s="332">
        <v>0</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31" t="s">
        <v>1561</v>
      </c>
      <c r="C197" s="332">
        <v>0</v>
      </c>
      <c r="D197" s="61">
        <v>0</v>
      </c>
      <c r="E197" s="61">
        <v>0</v>
      </c>
      <c r="F197" s="61">
        <v>0</v>
      </c>
      <c r="G197" s="61">
        <v>250650</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250650</v>
      </c>
      <c r="AT197" s="33"/>
    </row>
    <row r="198" spans="1:46" ht="33" customHeight="1">
      <c r="A198" s="32">
        <v>633</v>
      </c>
      <c r="B198" s="331" t="str">
        <f>VLOOKUP(A198,[3]bd_lista!A:C,3,FALSE)</f>
        <v>Empresa Misicuni</v>
      </c>
      <c r="C198" s="332" t="str">
        <f>+VLOOKUP(A198,'[4]DISTRIBUCIÓN UCCF'!$A$7:$E$556,5,FALSE)</f>
        <v>JRC</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0</v>
      </c>
      <c r="AT198" s="33"/>
    </row>
    <row r="199" spans="1:46" ht="33" customHeight="1">
      <c r="A199" s="32">
        <v>634</v>
      </c>
      <c r="B199" s="331" t="str">
        <f>VLOOKUP(A199,[3]bd_lista!A:C,3,FALSE)</f>
        <v>Empresa Púb. Deptal. Hotel Terminal-Terminal de Buses Oruro</v>
      </c>
      <c r="C199" s="332" t="str">
        <f>+VLOOKUP(A199,'[4]DISTRIBUCIÓN UCCF'!$A$7:$E$556,5,FALSE)</f>
        <v>VCK</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31" t="str">
        <f>VLOOKUP(A200,[3]bd_lista!A:C,3,FALSE)</f>
        <v>Asamblea Legislativa Plurinacional</v>
      </c>
      <c r="C200" s="332" t="str">
        <f>+VLOOKUP(A200,'[4]DISTRIBUCIÓN UCCF'!$A$7:$E$556,5,FALSE)</f>
        <v>ETC</v>
      </c>
      <c r="D200" s="61">
        <v>0</v>
      </c>
      <c r="E200" s="61">
        <v>0</v>
      </c>
      <c r="F200" s="61">
        <v>0</v>
      </c>
      <c r="G200" s="61">
        <v>38261.789999999994</v>
      </c>
      <c r="H200" s="61">
        <v>0</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38261.789999999994</v>
      </c>
      <c r="AT200" s="33"/>
    </row>
    <row r="201" spans="1:46" ht="33" customHeight="1">
      <c r="A201" s="32">
        <v>660</v>
      </c>
      <c r="B201" s="331" t="str">
        <f>VLOOKUP(A201,[3]bd_lista!A:C,3,FALSE)</f>
        <v>Órgano Judicial</v>
      </c>
      <c r="C201" s="332" t="str">
        <f>+VLOOKUP(A201,'[4]DISTRIBUCIÓN UCCF'!$A$7:$E$556,5,FALSE)</f>
        <v>ETC</v>
      </c>
      <c r="D201" s="61">
        <v>0</v>
      </c>
      <c r="E201" s="61">
        <v>0</v>
      </c>
      <c r="F201" s="61">
        <v>8609839.4500000011</v>
      </c>
      <c r="G201" s="61">
        <v>180864.06000000006</v>
      </c>
      <c r="H201" s="61">
        <v>0</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8790703.5100000016</v>
      </c>
      <c r="AT201" s="33"/>
    </row>
    <row r="202" spans="1:46" ht="33" customHeight="1">
      <c r="A202" s="32">
        <v>661</v>
      </c>
      <c r="B202" s="331" t="str">
        <f>VLOOKUP(A202,[3]bd_lista!A:C,3,FALSE)</f>
        <v>Tribunal Constitucional Plurinacional</v>
      </c>
      <c r="C202" s="332" t="str">
        <f>+VLOOKUP(A202,'[4]DISTRIBUCIÓN UCCF'!$A$7:$E$556,5,FALSE)</f>
        <v>YAP</v>
      </c>
      <c r="D202" s="61">
        <v>0</v>
      </c>
      <c r="E202" s="61">
        <v>0</v>
      </c>
      <c r="F202" s="61">
        <v>20999.64</v>
      </c>
      <c r="G202" s="61">
        <v>0</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20999.64</v>
      </c>
      <c r="AT202" s="33"/>
    </row>
    <row r="203" spans="1:46" ht="33" customHeight="1">
      <c r="A203" s="32">
        <v>670</v>
      </c>
      <c r="B203" s="331" t="str">
        <f>VLOOKUP(A203,[3]bd_lista!A:C,3,FALSE)</f>
        <v>Órgano Electoral Plurinacional</v>
      </c>
      <c r="C203" s="332" t="str">
        <f>+VLOOKUP(A203,'[4]DISTRIBUCIÓN UCCF'!$A$7:$E$556,5,FALSE)</f>
        <v>VHM</v>
      </c>
      <c r="D203" s="61">
        <v>0</v>
      </c>
      <c r="E203" s="61">
        <v>0</v>
      </c>
      <c r="F203" s="61">
        <v>2763603</v>
      </c>
      <c r="G203" s="61">
        <v>56708.04</v>
      </c>
      <c r="H203" s="61">
        <v>0</v>
      </c>
      <c r="I203" s="61">
        <v>0</v>
      </c>
      <c r="J203" s="61">
        <v>0</v>
      </c>
      <c r="K203" s="61">
        <v>45240</v>
      </c>
      <c r="L203" s="61">
        <v>0</v>
      </c>
      <c r="M203" s="61">
        <v>0</v>
      </c>
      <c r="N203" s="61">
        <v>0</v>
      </c>
      <c r="O203" s="61">
        <v>0</v>
      </c>
      <c r="P203" s="61">
        <v>0</v>
      </c>
      <c r="Q203" s="61">
        <v>0</v>
      </c>
      <c r="R203" s="61">
        <v>0</v>
      </c>
      <c r="S203" s="61">
        <v>0</v>
      </c>
      <c r="T203" s="61">
        <v>0</v>
      </c>
      <c r="U203" s="61">
        <v>0</v>
      </c>
      <c r="V203" s="61">
        <v>0</v>
      </c>
      <c r="W203" s="61">
        <v>0</v>
      </c>
      <c r="X203" s="61">
        <v>1400</v>
      </c>
      <c r="Y203" s="61">
        <v>0</v>
      </c>
      <c r="Z203" s="61">
        <v>0</v>
      </c>
      <c r="AA203" s="61">
        <v>0</v>
      </c>
      <c r="AB203" s="61">
        <v>2368.42</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2869319.46</v>
      </c>
      <c r="AT203" s="33"/>
    </row>
    <row r="204" spans="1:46" ht="33" customHeight="1">
      <c r="A204" s="32">
        <v>680</v>
      </c>
      <c r="B204" s="331" t="str">
        <f>VLOOKUP(A204,[3]bd_lista!A:C,3,FALSE)</f>
        <v>Contraloria General del Estado</v>
      </c>
      <c r="C204" s="332" t="str">
        <f>+VLOOKUP(A204,'[4]DISTRIBUCIÓN UCCF'!$A$7:$E$556,5,FALSE)</f>
        <v>YAP</v>
      </c>
      <c r="D204" s="61">
        <v>0</v>
      </c>
      <c r="E204" s="61">
        <v>0</v>
      </c>
      <c r="F204" s="61">
        <v>0</v>
      </c>
      <c r="G204" s="61">
        <v>4590.1900000000005</v>
      </c>
      <c r="H204" s="61">
        <v>0</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4590.1900000000005</v>
      </c>
      <c r="AT204" s="33"/>
    </row>
    <row r="205" spans="1:46" ht="33" customHeight="1">
      <c r="A205" s="32">
        <v>681</v>
      </c>
      <c r="B205" s="331" t="str">
        <f>VLOOKUP(A205,[3]bd_lista!A:C,3,FALSE)</f>
        <v>Ministerio Público</v>
      </c>
      <c r="C205" s="332" t="str">
        <f>+VLOOKUP(A205,'[4]DISTRIBUCIÓN UCCF'!$A$7:$E$556,5,FALSE)</f>
        <v>SGP</v>
      </c>
      <c r="D205" s="61">
        <v>0</v>
      </c>
      <c r="E205" s="61">
        <v>0</v>
      </c>
      <c r="F205" s="61">
        <v>144723</v>
      </c>
      <c r="G205" s="61">
        <v>23340.51</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6469.73</v>
      </c>
      <c r="AF205" s="61">
        <v>0</v>
      </c>
      <c r="AG205" s="61">
        <v>0</v>
      </c>
      <c r="AH205" s="61">
        <v>0</v>
      </c>
      <c r="AI205" s="61">
        <v>0</v>
      </c>
      <c r="AJ205" s="61">
        <v>0</v>
      </c>
      <c r="AK205" s="61">
        <v>0</v>
      </c>
      <c r="AL205" s="61">
        <v>0</v>
      </c>
      <c r="AM205" s="61">
        <v>0</v>
      </c>
      <c r="AN205" s="61">
        <v>0</v>
      </c>
      <c r="AO205" s="61">
        <v>0</v>
      </c>
      <c r="AP205" s="61">
        <v>0</v>
      </c>
      <c r="AQ205" s="61">
        <f t="shared" si="2"/>
        <v>174533.24000000002</v>
      </c>
      <c r="AT205" s="33"/>
    </row>
    <row r="206" spans="1:46" ht="33" customHeight="1">
      <c r="A206" s="32">
        <v>682</v>
      </c>
      <c r="B206" s="331" t="str">
        <f>VLOOKUP(A206,[3]bd_lista!A:C,3,FALSE)</f>
        <v>Defensoria del Pueblo</v>
      </c>
      <c r="C206" s="332" t="str">
        <f>+VLOOKUP(A206,'[4]DISTRIBUCIÓN UCCF'!$A$7:$E$556,5,FALSE)</f>
        <v>RCC</v>
      </c>
      <c r="D206" s="61">
        <v>0</v>
      </c>
      <c r="E206" s="61">
        <v>0</v>
      </c>
      <c r="F206" s="61">
        <v>0</v>
      </c>
      <c r="G206" s="61">
        <v>1079.8399999999999</v>
      </c>
      <c r="H206" s="61">
        <v>0</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1079.8399999999999</v>
      </c>
      <c r="AT206" s="33"/>
    </row>
    <row r="207" spans="1:46" ht="33" customHeight="1">
      <c r="A207" s="32">
        <v>683</v>
      </c>
      <c r="B207" s="331" t="str">
        <f>VLOOKUP(A207,[3]bd_lista!A:C,3,FALSE)</f>
        <v>Procuraduria General del Estado</v>
      </c>
      <c r="C207" s="332" t="str">
        <f>+VLOOKUP(A207,'[4]DISTRIBUCIÓN UCCF'!$A$7:$E$556,5,FALSE)</f>
        <v>YAP</v>
      </c>
      <c r="D207" s="61">
        <v>0</v>
      </c>
      <c r="E207" s="61">
        <v>0</v>
      </c>
      <c r="F207" s="61">
        <v>28200</v>
      </c>
      <c r="G207" s="61">
        <v>2116.34</v>
      </c>
      <c r="H207" s="61">
        <v>0</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30316.34</v>
      </c>
      <c r="AT207" s="33"/>
    </row>
    <row r="208" spans="1:46" ht="33" customHeight="1">
      <c r="A208" s="32">
        <v>716</v>
      </c>
      <c r="B208" s="331" t="str">
        <f>VLOOKUP(A208,[3]bd_lista!A:C,3,FALSE)</f>
        <v>Empresa Tarijeña del Gas</v>
      </c>
      <c r="C208" s="332" t="str">
        <f>+VLOOKUP(A208,'[4]DISTRIBUCIÓN UCCF'!$A$7:$E$556,5,FALSE)</f>
        <v>SGP</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31" t="str">
        <f>VLOOKUP(A209,[3]bd_lista!A:C,3,FALSE)</f>
        <v>Servicio Autónomo Municipal de Agua Potable y Alcantarillado</v>
      </c>
      <c r="C209" s="332">
        <v>0</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31" t="str">
        <f>VLOOKUP(A210,[3]bd_lista!A:C,3,FALSE)</f>
        <v>Servicio Municipal de Agua Potable y Alcantarillado</v>
      </c>
      <c r="C210" s="332">
        <v>0</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31" t="str">
        <f>VLOOKUP(A211,[3]bd_lista!A:C,3,FALSE)</f>
        <v>Empresa Local de Agua Potable y Alcantarillado Sucre</v>
      </c>
      <c r="C211" s="332">
        <v>0</v>
      </c>
      <c r="D211" s="61">
        <v>0</v>
      </c>
      <c r="E211" s="61">
        <v>0</v>
      </c>
      <c r="F211" s="61">
        <v>0</v>
      </c>
      <c r="G211" s="61">
        <v>0</v>
      </c>
      <c r="H211" s="61">
        <v>0</v>
      </c>
      <c r="I211" s="61">
        <v>0</v>
      </c>
      <c r="J211" s="61">
        <v>0</v>
      </c>
      <c r="K211" s="61">
        <v>0</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0</v>
      </c>
      <c r="AT211" s="33"/>
    </row>
    <row r="212" spans="1:46" ht="33" customHeight="1">
      <c r="A212" s="32">
        <v>821</v>
      </c>
      <c r="B212" s="331" t="str">
        <f>VLOOKUP(A212,[3]bd_lista!A:C,3,FALSE)</f>
        <v>Administración Autónoma para Obras Sanitarias - Potosí</v>
      </c>
      <c r="C212" s="332" t="str">
        <f>+VLOOKUP(A212,'[4]DISTRIBUCIÓN UCCF'!$A$7:$E$556,5,FALSE)</f>
        <v>MZC</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31" t="str">
        <f>VLOOKUP(A213,[3]bd_lista!A:C,3,FALSE)</f>
        <v>Servicio Local de Acueductos y Alcantarillado - Oruro</v>
      </c>
      <c r="C213" s="332">
        <v>0</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31" t="str">
        <f>VLOOKUP(A214,[3]bd_lista!A:C,3,FALSE)</f>
        <v>Fondo Nacional de Desarrollo Regional</v>
      </c>
      <c r="C214" s="332" t="str">
        <f>+VLOOKUP(A214,'[4]DISTRIBUCIÓN UCCF'!$A$7:$E$556,5,FALSE)</f>
        <v>ETC</v>
      </c>
      <c r="D214" s="61">
        <v>0</v>
      </c>
      <c r="E214" s="61">
        <v>0</v>
      </c>
      <c r="F214" s="61">
        <v>0</v>
      </c>
      <c r="G214" s="61">
        <v>0</v>
      </c>
      <c r="H214" s="61">
        <v>0</v>
      </c>
      <c r="I214" s="61">
        <v>0</v>
      </c>
      <c r="J214" s="61">
        <v>680.71</v>
      </c>
      <c r="K214" s="61">
        <v>0</v>
      </c>
      <c r="L214" s="61">
        <v>0</v>
      </c>
      <c r="M214" s="61">
        <v>0</v>
      </c>
      <c r="N214" s="61">
        <v>0</v>
      </c>
      <c r="O214" s="61">
        <v>0</v>
      </c>
      <c r="P214" s="61">
        <v>0</v>
      </c>
      <c r="Q214" s="61">
        <v>751966.75</v>
      </c>
      <c r="R214" s="61">
        <v>0</v>
      </c>
      <c r="S214" s="61">
        <v>0</v>
      </c>
      <c r="T214" s="61">
        <v>2577432.4499999997</v>
      </c>
      <c r="U214" s="61">
        <v>0</v>
      </c>
      <c r="V214" s="61">
        <v>0</v>
      </c>
      <c r="W214" s="61">
        <v>0</v>
      </c>
      <c r="X214" s="61">
        <v>0</v>
      </c>
      <c r="Y214" s="61">
        <v>1462495.79</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4792575.6999999993</v>
      </c>
      <c r="AT214" s="33"/>
    </row>
    <row r="215" spans="1:46">
      <c r="A215" s="32">
        <v>865</v>
      </c>
      <c r="B215" s="331" t="str">
        <f>VLOOKUP(A215,[3]bd_lista!A:C,3,FALSE)</f>
        <v>Fondo de Desarrollo del Sist.Fin. y Apoyo al Sec.Productivo</v>
      </c>
      <c r="C215" s="332" t="str">
        <f>+VLOOKUP(A215,'[4]DISTRIBUCIÓN UCCF'!$A$7:$E$556,5,FALSE)</f>
        <v>RCC</v>
      </c>
      <c r="D215" s="61">
        <v>0</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0</v>
      </c>
      <c r="AT215" s="33"/>
    </row>
    <row r="216" spans="1:46" ht="33" customHeight="1">
      <c r="A216" s="32">
        <v>867</v>
      </c>
      <c r="B216" s="331" t="str">
        <f>VLOOKUP(A216,[3]bd_lista!A:C,3,FALSE)</f>
        <v>Fondo Rotatorio de Fomento Productivo Regional</v>
      </c>
      <c r="C216" s="332" t="str">
        <f>+VLOOKUP(A216,'[4]DISTRIBUCIÓN UCCF'!$A$7:$E$556,5,FALSE)</f>
        <v>RCC</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31" t="str">
        <f>VLOOKUP(A217,[3]bd_lista!A:C,3,FALSE)</f>
        <v>Gobierno Autónomo Departamental de Chuquisaca</v>
      </c>
      <c r="C217" s="332" t="str">
        <f>+VLOOKUP(A217,'[4]DISTRIBUCIÓN UCCF'!$A$7:$E$556,5,FALSE)</f>
        <v>VCK</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0</v>
      </c>
      <c r="AT217" s="33"/>
    </row>
    <row r="218" spans="1:46" ht="33" customHeight="1">
      <c r="A218" s="32">
        <v>902</v>
      </c>
      <c r="B218" s="331" t="str">
        <f>VLOOKUP(A218,[3]bd_lista!A:C,3,FALSE)</f>
        <v>Gobierno Autónomo Departamental de La Paz</v>
      </c>
      <c r="C218" s="332" t="str">
        <f>+VLOOKUP(A218,'[4]DISTRIBUCIÓN UCCF'!$A$7:$E$556,5,FALSE)</f>
        <v>VCK</v>
      </c>
      <c r="D218" s="61">
        <v>0</v>
      </c>
      <c r="E218" s="61">
        <v>0</v>
      </c>
      <c r="F218" s="61">
        <v>0</v>
      </c>
      <c r="G218" s="61">
        <v>900</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900</v>
      </c>
      <c r="AT218" s="33"/>
    </row>
    <row r="219" spans="1:46" ht="33" customHeight="1">
      <c r="A219" s="32">
        <v>903</v>
      </c>
      <c r="B219" s="331" t="str">
        <f>VLOOKUP(A219,[3]bd_lista!A:C,3,FALSE)</f>
        <v>Gobierno Autónomo Departamental de Cochabamba</v>
      </c>
      <c r="C219" s="332" t="str">
        <f>+VLOOKUP(A219,'[4]DISTRIBUCIÓN UCCF'!$A$7:$E$556,5,FALSE)</f>
        <v>VCK</v>
      </c>
      <c r="D219" s="61">
        <v>0</v>
      </c>
      <c r="E219" s="61">
        <v>0</v>
      </c>
      <c r="F219" s="61">
        <v>0</v>
      </c>
      <c r="G219" s="61">
        <v>0</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0</v>
      </c>
      <c r="AT219" s="33"/>
    </row>
    <row r="220" spans="1:46" ht="33" customHeight="1">
      <c r="A220" s="32">
        <v>904</v>
      </c>
      <c r="B220" s="331" t="str">
        <f>VLOOKUP(A220,[3]bd_lista!A:C,3,FALSE)</f>
        <v>Gobierno Autónomo Departamental de Oruro</v>
      </c>
      <c r="C220" s="332" t="str">
        <f>+VLOOKUP(A220,'[4]DISTRIBUCIÓN UCCF'!$A$7:$E$556,5,FALSE)</f>
        <v>VCK</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31" t="str">
        <f>VLOOKUP(A221,[3]bd_lista!A:C,3,FALSE)</f>
        <v>Gobierno Autónomo Departamental de Potosí</v>
      </c>
      <c r="C221" s="332" t="str">
        <f>+VLOOKUP(A221,'[4]DISTRIBUCIÓN UCCF'!$A$7:$E$556,5,FALSE)</f>
        <v>VCK</v>
      </c>
      <c r="D221" s="61">
        <v>0</v>
      </c>
      <c r="E221" s="61">
        <v>0</v>
      </c>
      <c r="F221" s="61">
        <v>0</v>
      </c>
      <c r="G221" s="61">
        <v>11543.1</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11543.1</v>
      </c>
      <c r="AT221" s="33"/>
    </row>
    <row r="222" spans="1:46" ht="33" customHeight="1">
      <c r="A222" s="32">
        <v>906</v>
      </c>
      <c r="B222" s="331" t="str">
        <f>VLOOKUP(A222,[3]bd_lista!A:C,3,FALSE)</f>
        <v>Gobierno Autónomo Departamental de Tarija</v>
      </c>
      <c r="C222" s="332" t="str">
        <f>+VLOOKUP(A222,'[4]DISTRIBUCIÓN UCCF'!$A$7:$E$556,5,FALSE)</f>
        <v>VCK</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0</v>
      </c>
      <c r="AT222" s="33"/>
    </row>
    <row r="223" spans="1:46" ht="33" customHeight="1">
      <c r="A223" s="32">
        <v>907</v>
      </c>
      <c r="B223" s="331" t="str">
        <f>VLOOKUP(A223,[3]bd_lista!A:C,3,FALSE)</f>
        <v>Gobierno Autónomo Departamental de Santa Cruz</v>
      </c>
      <c r="C223" s="332" t="str">
        <f>+VLOOKUP(A223,'[4]DISTRIBUCIÓN UCCF'!$A$7:$E$556,5,FALSE)</f>
        <v>VCK</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31" t="str">
        <f>VLOOKUP(A224,[3]bd_lista!A:C,3,FALSE)</f>
        <v>Gobierno Autónomo Departamental del Beni</v>
      </c>
      <c r="C224" s="332" t="str">
        <f>+VLOOKUP(A224,'[4]DISTRIBUCIÓN UCCF'!$A$7:$E$556,5,FALSE)</f>
        <v>VCK</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31" t="str">
        <f>VLOOKUP(A225,[3]bd_lista!A:C,3,FALSE)</f>
        <v>Gobierno Autónomo Departamental de Pando</v>
      </c>
      <c r="C225" s="332" t="str">
        <f>+VLOOKUP(A225,'[4]DISTRIBUCIÓN UCCF'!$A$7:$E$556,5,FALSE)</f>
        <v>VCK</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31" t="str">
        <f>VLOOKUP(A226,[3]bd_lista!A:C,3,FALSE)</f>
        <v>Banco Central de Bolivia</v>
      </c>
      <c r="C226" s="332">
        <v>0</v>
      </c>
      <c r="D226" s="61">
        <v>0</v>
      </c>
      <c r="E226" s="61">
        <v>0</v>
      </c>
      <c r="F226" s="61">
        <v>0</v>
      </c>
      <c r="G226" s="61">
        <v>26241.679999999997</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2226</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28467.679999999997</v>
      </c>
      <c r="AT226" s="33"/>
    </row>
    <row r="227" spans="1:46" ht="33" customHeight="1">
      <c r="A227" s="32">
        <v>1101</v>
      </c>
      <c r="B227" s="331" t="str">
        <f>VLOOKUP(A227,[3]bd_lista!A:C,3,FALSE)</f>
        <v>Gobierno Autónomo Municipal de Sucre</v>
      </c>
      <c r="C227" s="332" t="str">
        <f>+VLOOKUP(A227,'[4]DISTRIBUCIÓN UCCF'!$A$7:$E$556,5,FALSE)</f>
        <v>SGP</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31" t="str">
        <f>VLOOKUP(A228,[3]bd_lista!A:C,3,FALSE)</f>
        <v>Gobierno Autónomo Municipal de Yotala</v>
      </c>
      <c r="C228" s="332" t="str">
        <f>+VLOOKUP(A228,'[4]DISTRIBUCIÓN UCCF'!$A$7:$E$556,5,FALSE)</f>
        <v>SGP</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31" t="str">
        <f>VLOOKUP(A229,[3]bd_lista!A:C,3,FALSE)</f>
        <v>Gobierno Autónomo Municipal de Poroma</v>
      </c>
      <c r="C229" s="332" t="str">
        <f>+VLOOKUP(A229,'[4]DISTRIBUCIÓN UCCF'!$A$7:$E$556,5,FALSE)</f>
        <v>SGP</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31" t="str">
        <f>VLOOKUP(A230,[3]bd_lista!A:C,3,FALSE)</f>
        <v>Gobierno Autónomo Municipal de Villa Azurduy</v>
      </c>
      <c r="C230" s="332" t="str">
        <f>+VLOOKUP(A230,'[4]DISTRIBUCIÓN UCCF'!$A$7:$E$556,5,FALSE)</f>
        <v>SGP</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31" t="str">
        <f>VLOOKUP(A231,[3]bd_lista!A:C,3,FALSE)</f>
        <v>Gobierno Autónomo Municipal de Tarvita (Villa Orías)</v>
      </c>
      <c r="C231" s="332" t="str">
        <f>+VLOOKUP(A231,'[4]DISTRIBUCIÓN UCCF'!$A$7:$E$556,5,FALSE)</f>
        <v>SGP</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31" t="str">
        <f>VLOOKUP(A232,[3]bd_lista!A:C,3,FALSE)</f>
        <v>Gobierno Autónomo Municipal de Villa Zudañez (Tacopaya)</v>
      </c>
      <c r="C232" s="332" t="str">
        <f>+VLOOKUP(A232,'[4]DISTRIBUCIÓN UCCF'!$A$7:$E$556,5,FALSE)</f>
        <v>SGP</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31" t="str">
        <f>VLOOKUP(A233,[3]bd_lista!A:C,3,FALSE)</f>
        <v>Gobierno Autónomo Municipal de Presto</v>
      </c>
      <c r="C233" s="332" t="str">
        <f>+VLOOKUP(A233,'[4]DISTRIBUCIÓN UCCF'!$A$7:$E$556,5,FALSE)</f>
        <v>SGP</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31" t="str">
        <f>VLOOKUP(A234,[3]bd_lista!A:C,3,FALSE)</f>
        <v>Gobierno Autónomo Municipal de Villa Mojocoya</v>
      </c>
      <c r="C234" s="332" t="str">
        <f>+VLOOKUP(A234,'[4]DISTRIBUCIÓN UCCF'!$A$7:$E$556,5,FALSE)</f>
        <v>SGP</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31" t="str">
        <f>VLOOKUP(A235,[3]bd_lista!A:C,3,FALSE)</f>
        <v>Gobierno Autónomo Municipal de Icla</v>
      </c>
      <c r="C235" s="332" t="str">
        <f>+VLOOKUP(A235,'[4]DISTRIBUCIÓN UCCF'!$A$7:$E$556,5,FALSE)</f>
        <v>SGP</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31" t="str">
        <f>VLOOKUP(A236,[3]bd_lista!A:C,3,FALSE)</f>
        <v>Gobierno Autónomo Municipal de Padilla</v>
      </c>
      <c r="C236" s="332" t="str">
        <f>+VLOOKUP(A236,'[4]DISTRIBUCIÓN UCCF'!$A$7:$E$556,5,FALSE)</f>
        <v>SGP</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31" t="str">
        <f>VLOOKUP(A237,[3]bd_lista!A:C,3,FALSE)</f>
        <v>Gobierno Autónomo Municipal de Tomina</v>
      </c>
      <c r="C237" s="332" t="str">
        <f>+VLOOKUP(A237,'[4]DISTRIBUCIÓN UCCF'!$A$7:$E$556,5,FALSE)</f>
        <v>SGP</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31" t="str">
        <f>VLOOKUP(A238,[3]bd_lista!A:C,3,FALSE)</f>
        <v>Gobierno Autónomo Municipal de Sopachuy</v>
      </c>
      <c r="C238" s="332" t="str">
        <f>+VLOOKUP(A238,'[4]DISTRIBUCIÓN UCCF'!$A$7:$E$556,5,FALSE)</f>
        <v>SGP</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31" t="str">
        <f>VLOOKUP(A239,[3]bd_lista!A:C,3,FALSE)</f>
        <v>Gobierno Autónomo Municipal de Villa Alcalá</v>
      </c>
      <c r="C239" s="332" t="str">
        <f>+VLOOKUP(A239,'[4]DISTRIBUCIÓN UCCF'!$A$7:$E$556,5,FALSE)</f>
        <v>SGP</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31" t="str">
        <f>VLOOKUP(A240,[3]bd_lista!A:C,3,FALSE)</f>
        <v>Gobierno Autónomo Municipal de El Villar</v>
      </c>
      <c r="C240" s="332" t="str">
        <f>+VLOOKUP(A240,'[4]DISTRIBUCIÓN UCCF'!$A$7:$E$556,5,FALSE)</f>
        <v>SGP</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31" t="str">
        <f>VLOOKUP(A241,[3]bd_lista!A:C,3,FALSE)</f>
        <v>Gobierno Autónomo Municipal de Monteagudo</v>
      </c>
      <c r="C241" s="332" t="str">
        <f>+VLOOKUP(A241,'[4]DISTRIBUCIÓN UCCF'!$A$7:$E$556,5,FALSE)</f>
        <v>SGP</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31" t="str">
        <f>VLOOKUP(A242,[3]bd_lista!A:C,3,FALSE)</f>
        <v>Gobierno Autónomo Municipal de San Pablo de Huacareta</v>
      </c>
      <c r="C242" s="332" t="str">
        <f>+VLOOKUP(A242,'[4]DISTRIBUCIÓN UCCF'!$A$7:$E$556,5,FALSE)</f>
        <v>SGP</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31" t="str">
        <f>VLOOKUP(A243,[3]bd_lista!A:C,3,FALSE)</f>
        <v>Gobierno Autónomo Municipal de Tarabuco</v>
      </c>
      <c r="C243" s="332" t="str">
        <f>+VLOOKUP(A243,'[4]DISTRIBUCIÓN UCCF'!$A$7:$E$556,5,FALSE)</f>
        <v>SGP</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31" t="str">
        <f>VLOOKUP(A244,[3]bd_lista!A:C,3,FALSE)</f>
        <v>Gobierno Autónomo Municipal de Yamparáez</v>
      </c>
      <c r="C244" s="332" t="str">
        <f>+VLOOKUP(A244,'[4]DISTRIBUCIÓN UCCF'!$A$7:$E$556,5,FALSE)</f>
        <v>SGP</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31" t="str">
        <f>VLOOKUP(A245,[3]bd_lista!A:C,3,FALSE)</f>
        <v>Gobierno Autónomo Municipal de Camargo</v>
      </c>
      <c r="C245" s="332" t="str">
        <f>+VLOOKUP(A245,'[4]DISTRIBUCIÓN UCCF'!$A$7:$E$556,5,FALSE)</f>
        <v>SGP</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31" t="str">
        <f>VLOOKUP(A246,[3]bd_lista!A:C,3,FALSE)</f>
        <v>Gobierno Autónomo Municipal de San Lucas</v>
      </c>
      <c r="C246" s="332" t="str">
        <f>+VLOOKUP(A246,'[4]DISTRIBUCIÓN UCCF'!$A$7:$E$556,5,FALSE)</f>
        <v>SGP</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31" t="str">
        <f>VLOOKUP(A247,[3]bd_lista!A:C,3,FALSE)</f>
        <v>Gobierno Autónomo Municipal de Incahuasi</v>
      </c>
      <c r="C247" s="332" t="str">
        <f>+VLOOKUP(A247,'[4]DISTRIBUCIÓN UCCF'!$A$7:$E$556,5,FALSE)</f>
        <v>SGP</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31" t="str">
        <f>VLOOKUP(A248,[3]bd_lista!A:C,3,FALSE)</f>
        <v>Gobierno Autónomo Municipal de Villa Serrano</v>
      </c>
      <c r="C248" s="332" t="str">
        <f>+VLOOKUP(A248,'[4]DISTRIBUCIÓN UCCF'!$A$7:$E$556,5,FALSE)</f>
        <v>SGP</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31" t="str">
        <f>VLOOKUP(A249,[3]bd_lista!A:C,3,FALSE)</f>
        <v>Gobierno Autónomo Municipal de Camataqui (Villa Abecia)</v>
      </c>
      <c r="C249" s="332" t="str">
        <f>+VLOOKUP(A249,'[4]DISTRIBUCIÓN UCCF'!$A$7:$E$556,5,FALSE)</f>
        <v>SGP</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31" t="str">
        <f>VLOOKUP(A250,[3]bd_lista!A:C,3,FALSE)</f>
        <v>Gobierno Autónomo Municipal de Culpina</v>
      </c>
      <c r="C250" s="332" t="str">
        <f>+VLOOKUP(A250,'[4]DISTRIBUCIÓN UCCF'!$A$7:$E$556,5,FALSE)</f>
        <v>SGP</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31" t="str">
        <f>VLOOKUP(A251,[3]bd_lista!A:C,3,FALSE)</f>
        <v>Gobierno Autónomo Municipal de Las Carreras</v>
      </c>
      <c r="C251" s="332" t="str">
        <f>+VLOOKUP(A251,'[4]DISTRIBUCIÓN UCCF'!$A$7:$E$556,5,FALSE)</f>
        <v>SGP</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31" t="str">
        <f>VLOOKUP(A252,[3]bd_lista!A:C,3,FALSE)</f>
        <v>Gobierno Autónomo Municipal de Villa Vaca Guzmán</v>
      </c>
      <c r="C252" s="332" t="str">
        <f>+VLOOKUP(A252,'[4]DISTRIBUCIÓN UCCF'!$A$7:$E$556,5,FALSE)</f>
        <v>SGP</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31" t="str">
        <f>VLOOKUP(A253,[3]bd_lista!A:C,3,FALSE)</f>
        <v>Gobierno Autónomo Municipal de Villa de Huacaya</v>
      </c>
      <c r="C253" s="332" t="str">
        <f>+VLOOKUP(A253,'[4]DISTRIBUCIÓN UCCF'!$A$7:$E$556,5,FALSE)</f>
        <v>SGP</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31" t="str">
        <f>VLOOKUP(A254,[3]bd_lista!A:C,3,FALSE)</f>
        <v>Gobierno Autónomo Municipal de Machareti</v>
      </c>
      <c r="C254" s="332" t="str">
        <f>+VLOOKUP(A254,'[4]DISTRIBUCIÓN UCCF'!$A$7:$E$556,5,FALSE)</f>
        <v>SGP</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31" t="str">
        <f>VLOOKUP(A255,[3]bd_lista!A:C,3,FALSE)</f>
        <v>Gobierno Autónomo Municipal de Villa Charcas</v>
      </c>
      <c r="C255" s="332" t="str">
        <f>+VLOOKUP(A255,'[4]DISTRIBUCIÓN UCCF'!$A$7:$E$556,5,FALSE)</f>
        <v>SGP</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31" t="str">
        <f>VLOOKUP(A256,[3]bd_lista!A:C,3,FALSE)</f>
        <v>Gobierno Autónomo Municipal de La Paz</v>
      </c>
      <c r="C256" s="332" t="str">
        <f>+VLOOKUP(A256,'[4]DISTRIBUCIÓN UCCF'!$A$7:$E$556,5,FALSE)</f>
        <v>SGP</v>
      </c>
      <c r="D256" s="61">
        <v>0</v>
      </c>
      <c r="E256" s="61">
        <v>0</v>
      </c>
      <c r="F256" s="61">
        <v>0</v>
      </c>
      <c r="G256" s="61">
        <v>5479.1</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5479.1</v>
      </c>
      <c r="AT256" s="33"/>
    </row>
    <row r="257" spans="1:46" ht="33" customHeight="1">
      <c r="A257" s="32">
        <v>1202</v>
      </c>
      <c r="B257" s="331" t="str">
        <f>VLOOKUP(A257,[3]bd_lista!A:C,3,FALSE)</f>
        <v>Gobierno Autónomo Municipal de Palca</v>
      </c>
      <c r="C257" s="332" t="str">
        <f>+VLOOKUP(A257,'[4]DISTRIBUCIÓN UCCF'!$A$7:$E$556,5,FALSE)</f>
        <v>SGP</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31" t="str">
        <f>VLOOKUP(A258,[3]bd_lista!A:C,3,FALSE)</f>
        <v>Gobierno Autónomo Municipal de Mecapaca</v>
      </c>
      <c r="C258" s="332" t="str">
        <f>+VLOOKUP(A258,'[4]DISTRIBUCIÓN UCCF'!$A$7:$E$556,5,FALSE)</f>
        <v>SGP</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31" t="str">
        <f>VLOOKUP(A259,[3]bd_lista!A:C,3,FALSE)</f>
        <v>Gobierno Autónomo Municipal de Achocalla</v>
      </c>
      <c r="C259" s="332" t="str">
        <f>+VLOOKUP(A259,'[4]DISTRIBUCIÓN UCCF'!$A$7:$E$556,5,FALSE)</f>
        <v>SGP</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31" t="str">
        <f>VLOOKUP(A260,[3]bd_lista!A:C,3,FALSE)</f>
        <v>Gobierno Autónomo Municipal de El Alto de La Paz</v>
      </c>
      <c r="C260" s="332" t="str">
        <f>+VLOOKUP(A260,'[4]DISTRIBUCIÓN UCCF'!$A$7:$E$556,5,FALSE)</f>
        <v>SGP</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31" t="str">
        <f>VLOOKUP(A261,[3]bd_lista!A:C,3,FALSE)</f>
        <v>Gobierno Autónomo Municipal de Viacha</v>
      </c>
      <c r="C261" s="332" t="str">
        <f>+VLOOKUP(A261,'[4]DISTRIBUCIÓN UCCF'!$A$7:$E$556,5,FALSE)</f>
        <v>SGP</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31" t="str">
        <f>VLOOKUP(A262,[3]bd_lista!A:C,3,FALSE)</f>
        <v>Gobierno Autónomo Municipal de Guaqui</v>
      </c>
      <c r="C262" s="332" t="str">
        <f>+VLOOKUP(A262,'[4]DISTRIBUCIÓN UCCF'!$A$7:$E$556,5,FALSE)</f>
        <v>SGP</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31" t="str">
        <f>VLOOKUP(A263,[3]bd_lista!A:C,3,FALSE)</f>
        <v>Gobierno Autónomo Municipal de Tiahuanacu</v>
      </c>
      <c r="C263" s="332" t="str">
        <f>+VLOOKUP(A263,'[4]DISTRIBUCIÓN UCCF'!$A$7:$E$556,5,FALSE)</f>
        <v>SGP</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31" t="str">
        <f>VLOOKUP(A264,[3]bd_lista!A:C,3,FALSE)</f>
        <v>Gobierno Autónomo Municipal de Desaguadero</v>
      </c>
      <c r="C264" s="332" t="str">
        <f>+VLOOKUP(A264,'[4]DISTRIBUCIÓN UCCF'!$A$7:$E$556,5,FALSE)</f>
        <v>SGP</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31" t="str">
        <f>VLOOKUP(A265,[3]bd_lista!A:C,3,FALSE)</f>
        <v>Gobierno Autónomo Municipal de Caranavi</v>
      </c>
      <c r="C265" s="332" t="str">
        <f>+VLOOKUP(A265,'[4]DISTRIBUCIÓN UCCF'!$A$7:$E$556,5,FALSE)</f>
        <v>SGP</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31" t="str">
        <f>VLOOKUP(A266,[3]bd_lista!A:C,3,FALSE)</f>
        <v>Gobierno Autónomo Municipal de Sica Sica (Villa Aroma)</v>
      </c>
      <c r="C266" s="332" t="str">
        <f>+VLOOKUP(A266,'[4]DISTRIBUCIÓN UCCF'!$A$7:$E$556,5,FALSE)</f>
        <v>SGP</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31" t="str">
        <f>VLOOKUP(A267,[3]bd_lista!A:C,3,FALSE)</f>
        <v>Gobierno Autónomo Municipal de Umala</v>
      </c>
      <c r="C267" s="332" t="str">
        <f>+VLOOKUP(A267,'[4]DISTRIBUCIÓN UCCF'!$A$7:$E$556,5,FALSE)</f>
        <v>SGP</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31" t="str">
        <f>VLOOKUP(A268,[3]bd_lista!A:C,3,FALSE)</f>
        <v>Gobierno Autónomo Municipal de Ayo Ayo</v>
      </c>
      <c r="C268" s="332" t="str">
        <f>+VLOOKUP(A268,'[4]DISTRIBUCIÓN UCCF'!$A$7:$E$556,5,FALSE)</f>
        <v>SGP</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31" t="str">
        <f>VLOOKUP(A269,[3]bd_lista!A:C,3,FALSE)</f>
        <v>Gobierno Autónomo Municipal de Calamarca</v>
      </c>
      <c r="C269" s="332" t="str">
        <f>+VLOOKUP(A269,'[4]DISTRIBUCIÓN UCCF'!$A$7:$E$556,5,FALSE)</f>
        <v>SGP</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31" t="str">
        <f>VLOOKUP(A270,[3]bd_lista!A:C,3,FALSE)</f>
        <v>Gobierno Autónomo Municipal de Patacamaya</v>
      </c>
      <c r="C270" s="332" t="str">
        <f>+VLOOKUP(A270,'[4]DISTRIBUCIÓN UCCF'!$A$7:$E$556,5,FALSE)</f>
        <v>SGP</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31" t="str">
        <f>VLOOKUP(A271,[3]bd_lista!A:C,3,FALSE)</f>
        <v>Gobierno Autónomo Municipal de Colquencha</v>
      </c>
      <c r="C271" s="332" t="str">
        <f>+VLOOKUP(A271,'[4]DISTRIBUCIÓN UCCF'!$A$7:$E$556,5,FALSE)</f>
        <v>SGP</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31" t="str">
        <f>VLOOKUP(A272,[3]bd_lista!A:C,3,FALSE)</f>
        <v>Gobierno Autónomo Municipal de Collana</v>
      </c>
      <c r="C272" s="332" t="str">
        <f>+VLOOKUP(A272,'[4]DISTRIBUCIÓN UCCF'!$A$7:$E$556,5,FALSE)</f>
        <v>SGP</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31" t="str">
        <f>VLOOKUP(A273,[3]bd_lista!A:C,3,FALSE)</f>
        <v>Gobierno Autónomo Municipal de Inquisivi</v>
      </c>
      <c r="C273" s="332" t="str">
        <f>+VLOOKUP(A273,'[4]DISTRIBUCIÓN UCCF'!$A$7:$E$556,5,FALSE)</f>
        <v>SGP</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31" t="str">
        <f>VLOOKUP(A274,[3]bd_lista!A:C,3,FALSE)</f>
        <v>Gobierno Autónomo Municipal de Quime</v>
      </c>
      <c r="C274" s="332" t="str">
        <f>+VLOOKUP(A274,'[4]DISTRIBUCIÓN UCCF'!$A$7:$E$556,5,FALSE)</f>
        <v>SGP</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31" t="str">
        <f>VLOOKUP(A275,[3]bd_lista!A:C,3,FALSE)</f>
        <v>Gobierno Autónomo Municipal de Cajuata</v>
      </c>
      <c r="C275" s="332" t="str">
        <f>+VLOOKUP(A275,'[4]DISTRIBUCIÓN UCCF'!$A$7:$E$556,5,FALSE)</f>
        <v>SGP</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31" t="str">
        <f>VLOOKUP(A276,[3]bd_lista!A:C,3,FALSE)</f>
        <v>Gobierno Autónomo Municipal de Colquiri</v>
      </c>
      <c r="C276" s="332" t="str">
        <f>+VLOOKUP(A276,'[4]DISTRIBUCIÓN UCCF'!$A$7:$E$556,5,FALSE)</f>
        <v>SGP</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31" t="str">
        <f>VLOOKUP(A277,[3]bd_lista!A:C,3,FALSE)</f>
        <v>Gobierno Autónomo Municipal de Ichoca</v>
      </c>
      <c r="C277" s="332" t="str">
        <f>+VLOOKUP(A277,'[4]DISTRIBUCIÓN UCCF'!$A$7:$E$556,5,FALSE)</f>
        <v>SGP</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31" t="str">
        <f>VLOOKUP(A278,[3]bd_lista!A:C,3,FALSE)</f>
        <v>Gobierno Autónomo Municipal de Villa Libertad Licoma</v>
      </c>
      <c r="C278" s="332" t="str">
        <f>+VLOOKUP(A278,'[4]DISTRIBUCIÓN UCCF'!$A$7:$E$556,5,FALSE)</f>
        <v>SGP</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31" t="str">
        <f>VLOOKUP(A279,[3]bd_lista!A:C,3,FALSE)</f>
        <v>Gobierno Autónomo Municipal de Achacachi</v>
      </c>
      <c r="C279" s="332" t="str">
        <f>+VLOOKUP(A279,'[4]DISTRIBUCIÓN UCCF'!$A$7:$E$556,5,FALSE)</f>
        <v>SGP</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31" t="str">
        <f>VLOOKUP(A280,[3]bd_lista!A:C,3,FALSE)</f>
        <v>Gobierno Autónomo Municipal de Ancoraimes</v>
      </c>
      <c r="C280" s="332" t="str">
        <f>+VLOOKUP(A280,'[4]DISTRIBUCIÓN UCCF'!$A$7:$E$556,5,FALSE)</f>
        <v>SGP</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31" t="str">
        <f>VLOOKUP(A281,[3]bd_lista!A:C,3,FALSE)</f>
        <v>Gobierno Autónomo Municipal de Sorata</v>
      </c>
      <c r="C281" s="332" t="str">
        <f>+VLOOKUP(A281,'[4]DISTRIBUCIÓN UCCF'!$A$7:$E$556,5,FALSE)</f>
        <v>SGP</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31" t="str">
        <f>VLOOKUP(A282,[3]bd_lista!A:C,3,FALSE)</f>
        <v>Gobierno Autónomo Municipal de Guanay</v>
      </c>
      <c r="C282" s="332" t="str">
        <f>+VLOOKUP(A282,'[4]DISTRIBUCIÓN UCCF'!$A$7:$E$556,5,FALSE)</f>
        <v>SGP</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31" t="str">
        <f>VLOOKUP(A283,[3]bd_lista!A:C,3,FALSE)</f>
        <v>Gobierno Autónomo Municipal de Tacacoma</v>
      </c>
      <c r="C283" s="332" t="str">
        <f>+VLOOKUP(A283,'[4]DISTRIBUCIÓN UCCF'!$A$7:$E$556,5,FALSE)</f>
        <v>SGP</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31" t="str">
        <f>VLOOKUP(A284,[3]bd_lista!A:C,3,FALSE)</f>
        <v>Gobierno Autónomo Municipal de Tipuani</v>
      </c>
      <c r="C284" s="332" t="str">
        <f>+VLOOKUP(A284,'[4]DISTRIBUCIÓN UCCF'!$A$7:$E$556,5,FALSE)</f>
        <v>SGP</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31" t="str">
        <f>VLOOKUP(A285,[3]bd_lista!A:C,3,FALSE)</f>
        <v>Gobierno Autónomo Municipal de Quiabaya</v>
      </c>
      <c r="C285" s="332" t="str">
        <f>+VLOOKUP(A285,'[4]DISTRIBUCIÓN UCCF'!$A$7:$E$556,5,FALSE)</f>
        <v>SGP</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31" t="str">
        <f>VLOOKUP(A286,[3]bd_lista!A:C,3,FALSE)</f>
        <v>Gobierno Autónomo Municipal de Combaya</v>
      </c>
      <c r="C286" s="332" t="str">
        <f>+VLOOKUP(A286,'[4]DISTRIBUCIÓN UCCF'!$A$7:$E$556,5,FALSE)</f>
        <v>SGP</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31" t="str">
        <f>VLOOKUP(A287,[3]bd_lista!A:C,3,FALSE)</f>
        <v>Gobierno Autónomo Municipal de Copacabana</v>
      </c>
      <c r="C287" s="332" t="str">
        <f>+VLOOKUP(A287,'[4]DISTRIBUCIÓN UCCF'!$A$7:$E$556,5,FALSE)</f>
        <v>SGP</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31" t="str">
        <f>VLOOKUP(A288,[3]bd_lista!A:C,3,FALSE)</f>
        <v>Gobierno Autónomo Municipal de San Pedro de Tiquina</v>
      </c>
      <c r="C288" s="332" t="str">
        <f>+VLOOKUP(A288,'[4]DISTRIBUCIÓN UCCF'!$A$7:$E$556,5,FALSE)</f>
        <v>SGP</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31" t="str">
        <f>VLOOKUP(A289,[3]bd_lista!A:C,3,FALSE)</f>
        <v>Gobierno Autónomo Municipal de Tito Yupanqui</v>
      </c>
      <c r="C289" s="332" t="str">
        <f>+VLOOKUP(A289,'[4]DISTRIBUCIÓN UCCF'!$A$7:$E$556,5,FALSE)</f>
        <v>SGP</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31" t="str">
        <f>VLOOKUP(A290,[3]bd_lista!A:C,3,FALSE)</f>
        <v>Gobierno Autónomo Municipal de Chuma</v>
      </c>
      <c r="C290" s="332" t="str">
        <f>+VLOOKUP(A290,'[4]DISTRIBUCIÓN UCCF'!$A$7:$E$556,5,FALSE)</f>
        <v>SGP</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31" t="str">
        <f>VLOOKUP(A291,[3]bd_lista!A:C,3,FALSE)</f>
        <v>Gobierno Autónomo Municipal de Ayata</v>
      </c>
      <c r="C291" s="332" t="str">
        <f>+VLOOKUP(A291,'[4]DISTRIBUCIÓN UCCF'!$A$7:$E$556,5,FALSE)</f>
        <v>SGP</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31" t="str">
        <f>VLOOKUP(A292,[3]bd_lista!A:C,3,FALSE)</f>
        <v>Gobierno Autónomo Municipal de Aucapata</v>
      </c>
      <c r="C292" s="332" t="str">
        <f>+VLOOKUP(A292,'[4]DISTRIBUCIÓN UCCF'!$A$7:$E$556,5,FALSE)</f>
        <v>SGP</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31" t="str">
        <f>VLOOKUP(A293,[3]bd_lista!A:C,3,FALSE)</f>
        <v>Gobierno Autónomo Municipal de Corocoro</v>
      </c>
      <c r="C293" s="332" t="str">
        <f>+VLOOKUP(A293,'[4]DISTRIBUCIÓN UCCF'!$A$7:$E$556,5,FALSE)</f>
        <v>SGP</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31" t="str">
        <f>VLOOKUP(A294,[3]bd_lista!A:C,3,FALSE)</f>
        <v>Gobierno Autónomo Municipal de Caquiaviri</v>
      </c>
      <c r="C294" s="332" t="str">
        <f>+VLOOKUP(A294,'[4]DISTRIBUCIÓN UCCF'!$A$7:$E$556,5,FALSE)</f>
        <v>SGP</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31" t="str">
        <f>VLOOKUP(A295,[3]bd_lista!A:C,3,FALSE)</f>
        <v>Gobierno Autónomo Municipal de Calacoto</v>
      </c>
      <c r="C295" s="332" t="str">
        <f>+VLOOKUP(A295,'[4]DISTRIBUCIÓN UCCF'!$A$7:$E$556,5,FALSE)</f>
        <v>SGP</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31" t="str">
        <f>VLOOKUP(A296,[3]bd_lista!A:C,3,FALSE)</f>
        <v>Gobierno Autónomo Municipal de Comanche</v>
      </c>
      <c r="C296" s="332" t="str">
        <f>+VLOOKUP(A296,'[4]DISTRIBUCIÓN UCCF'!$A$7:$E$556,5,FALSE)</f>
        <v>SGP</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31" t="str">
        <f>VLOOKUP(A297,[3]bd_lista!A:C,3,FALSE)</f>
        <v>Gobierno Autónomo Municipal de Charaña</v>
      </c>
      <c r="C297" s="332" t="str">
        <f>+VLOOKUP(A297,'[4]DISTRIBUCIÓN UCCF'!$A$7:$E$556,5,FALSE)</f>
        <v>SGP</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31" t="str">
        <f>VLOOKUP(A298,[3]bd_lista!A:C,3,FALSE)</f>
        <v>Gobierno Autónomo Municipal de Waldo Ballivián</v>
      </c>
      <c r="C298" s="332" t="str">
        <f>+VLOOKUP(A298,'[4]DISTRIBUCIÓN UCCF'!$A$7:$E$556,5,FALSE)</f>
        <v>SGP</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31" t="str">
        <f>VLOOKUP(A299,[3]bd_lista!A:C,3,FALSE)</f>
        <v>Gobierno Autónomo Municipal de Nazacara de Pacajes</v>
      </c>
      <c r="C299" s="332" t="str">
        <f>+VLOOKUP(A299,'[4]DISTRIBUCIÓN UCCF'!$A$7:$E$556,5,FALSE)</f>
        <v>SGP</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31" t="str">
        <f>VLOOKUP(A300,[3]bd_lista!A:C,3,FALSE)</f>
        <v>Gobierno Autónomo Municipal de Santiago de Callapa</v>
      </c>
      <c r="C300" s="332" t="str">
        <f>+VLOOKUP(A300,'[4]DISTRIBUCIÓN UCCF'!$A$7:$E$556,5,FALSE)</f>
        <v>SGP</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31" t="str">
        <f>VLOOKUP(A301,[3]bd_lista!A:C,3,FALSE)</f>
        <v>Gobierno Autónomo Municipal de Puerto Acosta</v>
      </c>
      <c r="C301" s="332" t="str">
        <f>+VLOOKUP(A301,'[4]DISTRIBUCIÓN UCCF'!$A$7:$E$556,5,FALSE)</f>
        <v>SGP</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31" t="str">
        <f>VLOOKUP(A302,[3]bd_lista!A:C,3,FALSE)</f>
        <v>Gobierno Autónomo Municipal de Mocomoco</v>
      </c>
      <c r="C302" s="332" t="str">
        <f>+VLOOKUP(A302,'[4]DISTRIBUCIÓN UCCF'!$A$7:$E$556,5,FALSE)</f>
        <v>SGP</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31" t="str">
        <f>VLOOKUP(A303,[3]bd_lista!A:C,3,FALSE)</f>
        <v>Gobierno Autónomo Municipal de Carabuco</v>
      </c>
      <c r="C303" s="332" t="str">
        <f>+VLOOKUP(A303,'[4]DISTRIBUCIÓN UCCF'!$A$7:$E$556,5,FALSE)</f>
        <v>SGP</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31" t="str">
        <f>VLOOKUP(A304,[3]bd_lista!A:C,3,FALSE)</f>
        <v>Gobierno Autónomo Municipal de Apolo</v>
      </c>
      <c r="C304" s="332" t="str">
        <f>+VLOOKUP(A304,'[4]DISTRIBUCIÓN UCCF'!$A$7:$E$556,5,FALSE)</f>
        <v>SGP</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31" t="str">
        <f>VLOOKUP(A305,[3]bd_lista!A:C,3,FALSE)</f>
        <v>Gobierno Autónomo Municipal de Pelechuco</v>
      </c>
      <c r="C305" s="332" t="str">
        <f>+VLOOKUP(A305,'[4]DISTRIBUCIÓN UCCF'!$A$7:$E$556,5,FALSE)</f>
        <v>SGP</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31" t="str">
        <f>VLOOKUP(A306,[3]bd_lista!A:C,3,FALSE)</f>
        <v>Gobierno Autónomo Municipal de Luribay</v>
      </c>
      <c r="C306" s="332" t="str">
        <f>+VLOOKUP(A306,'[4]DISTRIBUCIÓN UCCF'!$A$7:$E$556,5,FALSE)</f>
        <v>SGP</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31" t="str">
        <f>VLOOKUP(A307,[3]bd_lista!A:C,3,FALSE)</f>
        <v>Gobierno Autónomo Municipal de Sapahaqui</v>
      </c>
      <c r="C307" s="332" t="str">
        <f>+VLOOKUP(A307,'[4]DISTRIBUCIÓN UCCF'!$A$7:$E$556,5,FALSE)</f>
        <v>SGP</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31" t="str">
        <f>VLOOKUP(A308,[3]bd_lista!A:C,3,FALSE)</f>
        <v>Gobierno Autónomo Municipal de Yaco</v>
      </c>
      <c r="C308" s="332" t="str">
        <f>+VLOOKUP(A308,'[4]DISTRIBUCIÓN UCCF'!$A$7:$E$556,5,FALSE)</f>
        <v>SGP</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31" t="str">
        <f>VLOOKUP(A309,[3]bd_lista!A:C,3,FALSE)</f>
        <v>Gobierno Autónomo Municipal de Malla</v>
      </c>
      <c r="C309" s="332" t="str">
        <f>+VLOOKUP(A309,'[4]DISTRIBUCIÓN UCCF'!$A$7:$E$556,5,FALSE)</f>
        <v>SGP</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31" t="str">
        <f>VLOOKUP(A310,[3]bd_lista!A:C,3,FALSE)</f>
        <v>Gobierno Autónomo Municipal de Cairoma</v>
      </c>
      <c r="C310" s="332" t="str">
        <f>+VLOOKUP(A310,'[4]DISTRIBUCIÓN UCCF'!$A$7:$E$556,5,FALSE)</f>
        <v>SGP</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31" t="str">
        <f>VLOOKUP(A311,[3]bd_lista!A:C,3,FALSE)</f>
        <v>Gobierno Autónomo Municipal de Chulumani (Villa de la Libertad)</v>
      </c>
      <c r="C311" s="332" t="str">
        <f>+VLOOKUP(A311,'[4]DISTRIBUCIÓN UCCF'!$A$7:$E$556,5,FALSE)</f>
        <v>SGP</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31" t="str">
        <f>VLOOKUP(A312,[3]bd_lista!A:C,3,FALSE)</f>
        <v>Gobierno Autónomo Municipal de Irupana (Villa de Lanza)</v>
      </c>
      <c r="C312" s="332" t="str">
        <f>+VLOOKUP(A312,'[4]DISTRIBUCIÓN UCCF'!$A$7:$E$556,5,FALSE)</f>
        <v>SGP</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31" t="str">
        <f>VLOOKUP(A313,[3]bd_lista!A:C,3,FALSE)</f>
        <v>Gobierno Autónomo Municipal de Yanacachi</v>
      </c>
      <c r="C313" s="332" t="str">
        <f>+VLOOKUP(A313,'[4]DISTRIBUCIÓN UCCF'!$A$7:$E$556,5,FALSE)</f>
        <v>SGP</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31" t="str">
        <f>VLOOKUP(A314,[3]bd_lista!A:C,3,FALSE)</f>
        <v>Gobierno Autónomo Municipal de Palos Blancos</v>
      </c>
      <c r="C314" s="332" t="str">
        <f>+VLOOKUP(A314,'[4]DISTRIBUCIÓN UCCF'!$A$7:$E$556,5,FALSE)</f>
        <v>SGP</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31" t="str">
        <f>VLOOKUP(A315,[3]bd_lista!A:C,3,FALSE)</f>
        <v>Gobierno Autónomo Municipal de La Asunta</v>
      </c>
      <c r="C315" s="332" t="str">
        <f>+VLOOKUP(A315,'[4]DISTRIBUCIÓN UCCF'!$A$7:$E$556,5,FALSE)</f>
        <v>SGP</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31" t="str">
        <f>VLOOKUP(A316,[3]bd_lista!A:C,3,FALSE)</f>
        <v>Gobierno Autónomo Municipal de Pucarani</v>
      </c>
      <c r="C316" s="332" t="str">
        <f>+VLOOKUP(A316,'[4]DISTRIBUCIÓN UCCF'!$A$7:$E$556,5,FALSE)</f>
        <v>SGP</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31" t="str">
        <f>VLOOKUP(A317,[3]bd_lista!A:C,3,FALSE)</f>
        <v>Gobierno Autónomo Municipal de Laja</v>
      </c>
      <c r="C317" s="332" t="str">
        <f>+VLOOKUP(A317,'[4]DISTRIBUCIÓN UCCF'!$A$7:$E$556,5,FALSE)</f>
        <v>SGP</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31" t="str">
        <f>VLOOKUP(A318,[3]bd_lista!A:C,3,FALSE)</f>
        <v>Gobierno Autónomo Municipal de Batallas</v>
      </c>
      <c r="C318" s="332" t="str">
        <f>+VLOOKUP(A318,'[4]DISTRIBUCIÓN UCCF'!$A$7:$E$556,5,FALSE)</f>
        <v>SGP</v>
      </c>
      <c r="D318" s="61">
        <v>0</v>
      </c>
      <c r="E318" s="61">
        <v>0</v>
      </c>
      <c r="F318" s="61">
        <v>0</v>
      </c>
      <c r="G318" s="61">
        <v>931.8</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931.8</v>
      </c>
      <c r="AT318" s="33"/>
    </row>
    <row r="319" spans="1:46" ht="33" customHeight="1">
      <c r="A319" s="32">
        <v>1264</v>
      </c>
      <c r="B319" s="331" t="str">
        <f>VLOOKUP(A319,[3]bd_lista!A:C,3,FALSE)</f>
        <v>Gobierno Autónomo Municipal de Puerto Pérez</v>
      </c>
      <c r="C319" s="332" t="str">
        <f>+VLOOKUP(A319,'[4]DISTRIBUCIÓN UCCF'!$A$7:$E$556,5,FALSE)</f>
        <v>SGP</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31" t="str">
        <f>VLOOKUP(A320,[3]bd_lista!A:C,3,FALSE)</f>
        <v>Gobierno Autónomo Municipal de Coroico</v>
      </c>
      <c r="C320" s="332" t="str">
        <f>+VLOOKUP(A320,'[4]DISTRIBUCIÓN UCCF'!$A$7:$E$556,5,FALSE)</f>
        <v>SGP</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31" t="str">
        <f>VLOOKUP(A321,[3]bd_lista!A:C,3,FALSE)</f>
        <v>Gobierno Autónomo Municipal de Coripata</v>
      </c>
      <c r="C321" s="332" t="str">
        <f>+VLOOKUP(A321,'[4]DISTRIBUCIÓN UCCF'!$A$7:$E$556,5,FALSE)</f>
        <v>SGP</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31" t="str">
        <f>VLOOKUP(A322,[3]bd_lista!A:C,3,FALSE)</f>
        <v>Gobierno Autónomo Municipal de Ixiamas</v>
      </c>
      <c r="C322" s="332" t="str">
        <f>+VLOOKUP(A322,'[4]DISTRIBUCIÓN UCCF'!$A$7:$E$556,5,FALSE)</f>
        <v>SGP</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31" t="str">
        <f>VLOOKUP(A323,[3]bd_lista!A:C,3,FALSE)</f>
        <v>Gobierno Autónomo Municipal de San Buenaventura</v>
      </c>
      <c r="C323" s="332" t="str">
        <f>+VLOOKUP(A323,'[4]DISTRIBUCIÓN UCCF'!$A$7:$E$556,5,FALSE)</f>
        <v>SGP</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31" t="str">
        <f>VLOOKUP(A324,[3]bd_lista!A:C,3,FALSE)</f>
        <v>Gobierno Autónomo Municipal de General Juan José Pérez (Charazani)</v>
      </c>
      <c r="C324" s="332" t="str">
        <f>+VLOOKUP(A324,'[4]DISTRIBUCIÓN UCCF'!$A$7:$E$556,5,FALSE)</f>
        <v>SGP</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31" t="str">
        <f>VLOOKUP(A325,[3]bd_lista!A:C,3,FALSE)</f>
        <v>Gobierno Autónomo Municipal de Curva</v>
      </c>
      <c r="C325" s="332" t="str">
        <f>+VLOOKUP(A325,'[4]DISTRIBUCIÓN UCCF'!$A$7:$E$556,5,FALSE)</f>
        <v>SGP</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31" t="str">
        <f>VLOOKUP(A326,[3]bd_lista!A:C,3,FALSE)</f>
        <v>Gobierno Autónomo Municipal de San Pedro de Curahuara</v>
      </c>
      <c r="C326" s="332" t="str">
        <f>+VLOOKUP(A326,'[4]DISTRIBUCIÓN UCCF'!$A$7:$E$556,5,FALSE)</f>
        <v>SGP</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31" t="str">
        <f>VLOOKUP(A327,[3]bd_lista!A:C,3,FALSE)</f>
        <v>Gobierno Autónomo Municipal de Papel Pampa</v>
      </c>
      <c r="C327" s="332" t="str">
        <f>+VLOOKUP(A327,'[4]DISTRIBUCIÓN UCCF'!$A$7:$E$556,5,FALSE)</f>
        <v>SGP</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31" t="str">
        <f>VLOOKUP(A328,[3]bd_lista!A:C,3,FALSE)</f>
        <v>Gobierno Autónomo Municipal de Chacarilla</v>
      </c>
      <c r="C328" s="332" t="str">
        <f>+VLOOKUP(A328,'[4]DISTRIBUCIÓN UCCF'!$A$7:$E$556,5,FALSE)</f>
        <v>SGP</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31" t="str">
        <f>VLOOKUP(A329,[3]bd_lista!A:C,3,FALSE)</f>
        <v>Gobierno Autónomo Municipal de Santiago de Machaca</v>
      </c>
      <c r="C329" s="332" t="str">
        <f>+VLOOKUP(A329,'[4]DISTRIBUCIÓN UCCF'!$A$7:$E$556,5,FALSE)</f>
        <v>SGP</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31" t="str">
        <f>VLOOKUP(A330,[3]bd_lista!A:C,3,FALSE)</f>
        <v>Gobierno Autónomo Municipal de Catacora</v>
      </c>
      <c r="C330" s="332" t="str">
        <f>+VLOOKUP(A330,'[4]DISTRIBUCIÓN UCCF'!$A$7:$E$556,5,FALSE)</f>
        <v>SGP</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31" t="str">
        <f>VLOOKUP(A331,[3]bd_lista!A:C,3,FALSE)</f>
        <v>Gobierno Autónomo Municipal de Mapiri</v>
      </c>
      <c r="C331" s="332" t="str">
        <f>+VLOOKUP(A331,'[4]DISTRIBUCIÓN UCCF'!$A$7:$E$556,5,FALSE)</f>
        <v>SGP</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31" t="str">
        <f>VLOOKUP(A332,[3]bd_lista!A:C,3,FALSE)</f>
        <v>Gobierno Autónomo Municipal de Teoponte</v>
      </c>
      <c r="C332" s="332" t="str">
        <f>+VLOOKUP(A332,'[4]DISTRIBUCIÓN UCCF'!$A$7:$E$556,5,FALSE)</f>
        <v>SGP</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31" t="str">
        <f>VLOOKUP(A333,[3]bd_lista!A:C,3,FALSE)</f>
        <v>Gobierno Autónomo Municipal de San Andrés de Machaca</v>
      </c>
      <c r="C333" s="332" t="str">
        <f>+VLOOKUP(A333,'[4]DISTRIBUCIÓN UCCF'!$A$7:$E$556,5,FALSE)</f>
        <v>SGP</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31" t="str">
        <f>VLOOKUP(A334,[3]bd_lista!A:C,3,FALSE)</f>
        <v>Gobierno Autónomo Municipal de Jesús de Machaca</v>
      </c>
      <c r="C334" s="332" t="str">
        <f>+VLOOKUP(A334,'[4]DISTRIBUCIÓN UCCF'!$A$7:$E$556,5,FALSE)</f>
        <v>SGP</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31" t="str">
        <f>VLOOKUP(A335,[3]bd_lista!A:C,3,FALSE)</f>
        <v>Gobierno Autónomo Municipal de Taraco</v>
      </c>
      <c r="C335" s="332" t="str">
        <f>+VLOOKUP(A335,'[4]DISTRIBUCIÓN UCCF'!$A$7:$E$556,5,FALSE)</f>
        <v>SGP</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31" t="str">
        <f>VLOOKUP(A336,[3]bd_lista!A:C,3,FALSE)</f>
        <v>Gobierno Autónomo Municipal de Huarina</v>
      </c>
      <c r="C336" s="332" t="str">
        <f>+VLOOKUP(A336,'[4]DISTRIBUCIÓN UCCF'!$A$7:$E$556,5,FALSE)</f>
        <v>SGP</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31" t="str">
        <f>VLOOKUP(A337,[3]bd_lista!A:C,3,FALSE)</f>
        <v>Gobierno Autónomo Municipal de Santiago de Huata</v>
      </c>
      <c r="C337" s="332" t="str">
        <f>+VLOOKUP(A337,'[4]DISTRIBUCIÓN UCCF'!$A$7:$E$556,5,FALSE)</f>
        <v>SGP</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31" t="str">
        <f>VLOOKUP(A338,[3]bd_lista!A:C,3,FALSE)</f>
        <v>Gobierno Autónomo Municipal de Escoma</v>
      </c>
      <c r="C338" s="332" t="str">
        <f>+VLOOKUP(A338,'[4]DISTRIBUCIÓN UCCF'!$A$7:$E$556,5,FALSE)</f>
        <v>SGP</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31" t="str">
        <f>VLOOKUP(A339,[3]bd_lista!A:C,3,FALSE)</f>
        <v>Gobierno Autónomo Municipal de Humanata</v>
      </c>
      <c r="C339" s="332" t="str">
        <f>+VLOOKUP(A339,'[4]DISTRIBUCIÓN UCCF'!$A$7:$E$556,5,FALSE)</f>
        <v>SGP</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31" t="str">
        <f>VLOOKUP(A340,[3]bd_lista!A:C,3,FALSE)</f>
        <v>Gobierno Autónomo Municipal de Alto Beni</v>
      </c>
      <c r="C340" s="332" t="str">
        <f>+VLOOKUP(A340,'[4]DISTRIBUCIÓN UCCF'!$A$7:$E$556,5,FALSE)</f>
        <v>SGP</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31" t="str">
        <f>VLOOKUP(A341,[3]bd_lista!A:C,3,FALSE)</f>
        <v>Gobierno Autónomo Municipal de Huatajata</v>
      </c>
      <c r="C341" s="332" t="str">
        <f>+VLOOKUP(A341,'[4]DISTRIBUCIÓN UCCF'!$A$7:$E$556,5,FALSE)</f>
        <v>SGP</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31" t="str">
        <f>VLOOKUP(A342,[3]bd_lista!A:C,3,FALSE)</f>
        <v>Gobierno Autónomo Municipal de Chua Cocani</v>
      </c>
      <c r="C342" s="332" t="str">
        <f>+VLOOKUP(A342,'[4]DISTRIBUCIÓN UCCF'!$A$7:$E$556,5,FALSE)</f>
        <v>SGP</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31" t="str">
        <f>VLOOKUP(A343,[3]bd_lista!A:C,3,FALSE)</f>
        <v>Gobierno Autónomo Municipal de Cochabamba</v>
      </c>
      <c r="C343" s="332" t="str">
        <f>+VLOOKUP(A343,'[4]DISTRIBUCIÓN UCCF'!$A$7:$E$556,5,FALSE)</f>
        <v>SGP</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31" t="str">
        <f>VLOOKUP(A344,[3]bd_lista!A:C,3,FALSE)</f>
        <v>Gobierno Autónomo Municipal de Quillacollo</v>
      </c>
      <c r="C344" s="332" t="str">
        <f>+VLOOKUP(A344,'[4]DISTRIBUCIÓN UCCF'!$A$7:$E$556,5,FALSE)</f>
        <v>SGP</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31" t="str">
        <f>VLOOKUP(A345,[3]bd_lista!A:C,3,FALSE)</f>
        <v>Gobierno Autónomo Municipal de Sipe Sipe</v>
      </c>
      <c r="C345" s="332" t="str">
        <f>+VLOOKUP(A345,'[4]DISTRIBUCIÓN UCCF'!$A$7:$E$556,5,FALSE)</f>
        <v>SGP</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31" t="str">
        <f>VLOOKUP(A346,[3]bd_lista!A:C,3,FALSE)</f>
        <v>Gobierno Autónomo Municipal de Tiquipaya</v>
      </c>
      <c r="C346" s="332" t="str">
        <f>+VLOOKUP(A346,'[4]DISTRIBUCIÓN UCCF'!$A$7:$E$556,5,FALSE)</f>
        <v>SGP</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31" t="str">
        <f>VLOOKUP(A347,[3]bd_lista!A:C,3,FALSE)</f>
        <v>Gobierno Autónomo Municipal de Vinto</v>
      </c>
      <c r="C347" s="332" t="str">
        <f>+VLOOKUP(A347,'[4]DISTRIBUCIÓN UCCF'!$A$7:$E$556,5,FALSE)</f>
        <v>SGP</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31" t="str">
        <f>VLOOKUP(A348,[3]bd_lista!A:C,3,FALSE)</f>
        <v>Gobierno Autónomo Municipal de Colcapirhua</v>
      </c>
      <c r="C348" s="332" t="str">
        <f>+VLOOKUP(A348,'[4]DISTRIBUCIÓN UCCF'!$A$7:$E$556,5,FALSE)</f>
        <v>SGP</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31" t="str">
        <f>VLOOKUP(A349,[3]bd_lista!A:C,3,FALSE)</f>
        <v>Gobierno Autónomo Municipal de Aiquile</v>
      </c>
      <c r="C349" s="332" t="str">
        <f>+VLOOKUP(A349,'[4]DISTRIBUCIÓN UCCF'!$A$7:$E$556,5,FALSE)</f>
        <v>SGP</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31" t="str">
        <f>VLOOKUP(A350,[3]bd_lista!A:C,3,FALSE)</f>
        <v>Gobierno Autónomo Municipal de Pasorapa</v>
      </c>
      <c r="C350" s="332" t="str">
        <f>+VLOOKUP(A350,'[4]DISTRIBUCIÓN UCCF'!$A$7:$E$556,5,FALSE)</f>
        <v>SGP</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31" t="str">
        <f>VLOOKUP(A351,[3]bd_lista!A:C,3,FALSE)</f>
        <v>Gobierno Autónomo Municipal de Omereque</v>
      </c>
      <c r="C351" s="332" t="str">
        <f>+VLOOKUP(A351,'[4]DISTRIBUCIÓN UCCF'!$A$7:$E$556,5,FALSE)</f>
        <v>SGP</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31" t="str">
        <f>VLOOKUP(A352,[3]bd_lista!A:C,3,FALSE)</f>
        <v>Gobierno Autónomo Municipal de Independencia</v>
      </c>
      <c r="C352" s="332" t="str">
        <f>+VLOOKUP(A352,'[4]DISTRIBUCIÓN UCCF'!$A$7:$E$556,5,FALSE)</f>
        <v>SGP</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31" t="str">
        <f>VLOOKUP(A353,[3]bd_lista!A:C,3,FALSE)</f>
        <v>Gobierno Autónomo Municipal de Morochata</v>
      </c>
      <c r="C353" s="332" t="str">
        <f>+VLOOKUP(A353,'[4]DISTRIBUCIÓN UCCF'!$A$7:$E$556,5,FALSE)</f>
        <v>SGP</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31" t="str">
        <f>VLOOKUP(A354,[3]bd_lista!A:C,3,FALSE)</f>
        <v>Gobierno Autónomo Municipal de Sacaba</v>
      </c>
      <c r="C354" s="332" t="str">
        <f>+VLOOKUP(A354,'[4]DISTRIBUCIÓN UCCF'!$A$7:$E$556,5,FALSE)</f>
        <v>SGP</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31" t="str">
        <f>VLOOKUP(A355,[3]bd_lista!A:C,3,FALSE)</f>
        <v>Gobierno Autónomo Municipal de Colomi</v>
      </c>
      <c r="C355" s="332" t="str">
        <f>+VLOOKUP(A355,'[4]DISTRIBUCIÓN UCCF'!$A$7:$E$556,5,FALSE)</f>
        <v>SGP</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31" t="str">
        <f>VLOOKUP(A356,[3]bd_lista!A:C,3,FALSE)</f>
        <v>Gobierno Autónomo Municipal de Villa Tunari</v>
      </c>
      <c r="C356" s="332" t="str">
        <f>+VLOOKUP(A356,'[4]DISTRIBUCIÓN UCCF'!$A$7:$E$556,5,FALSE)</f>
        <v>SGP</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31" t="str">
        <f>VLOOKUP(A357,[3]bd_lista!A:C,3,FALSE)</f>
        <v>Gobierno Autónomo Municipal de Punata</v>
      </c>
      <c r="C357" s="332" t="str">
        <f>+VLOOKUP(A357,'[4]DISTRIBUCIÓN UCCF'!$A$7:$E$556,5,FALSE)</f>
        <v>SGP</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31" t="str">
        <f>VLOOKUP(A358,[3]bd_lista!A:C,3,FALSE)</f>
        <v>Gobierno Autónomo Municipal de Villa Rivero</v>
      </c>
      <c r="C358" s="332" t="str">
        <f>+VLOOKUP(A358,'[4]DISTRIBUCIÓN UCCF'!$A$7:$E$556,5,FALSE)</f>
        <v>SGP</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31" t="str">
        <f>VLOOKUP(A359,[3]bd_lista!A:C,3,FALSE)</f>
        <v>Gobierno Autónomo Municipal de San Benito (Villa José Quintín Mendoza)</v>
      </c>
      <c r="C359" s="332" t="str">
        <f>+VLOOKUP(A359,'[4]DISTRIBUCIÓN UCCF'!$A$7:$E$556,5,FALSE)</f>
        <v>SGP</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31" t="str">
        <f>VLOOKUP(A360,[3]bd_lista!A:C,3,FALSE)</f>
        <v>Gobierno Autónomo Municipal de Tacachi</v>
      </c>
      <c r="C360" s="332" t="str">
        <f>+VLOOKUP(A360,'[4]DISTRIBUCIÓN UCCF'!$A$7:$E$556,5,FALSE)</f>
        <v>SGP</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31" t="str">
        <f>VLOOKUP(A361,[3]bd_lista!A:C,3,FALSE)</f>
        <v>Gobierno Autónomo Municipal Villa Gualberto Villarroel</v>
      </c>
      <c r="C361" s="332" t="str">
        <f>+VLOOKUP(A361,'[4]DISTRIBUCIÓN UCCF'!$A$7:$E$556,5,FALSE)</f>
        <v>SGP</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31" t="str">
        <f>VLOOKUP(A362,[3]bd_lista!A:C,3,FALSE)</f>
        <v>Gobierno Autónomo Municipal de Tarata</v>
      </c>
      <c r="C362" s="332" t="str">
        <f>+VLOOKUP(A362,'[4]DISTRIBUCIÓN UCCF'!$A$7:$E$556,5,FALSE)</f>
        <v>SGP</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31" t="str">
        <f>VLOOKUP(A363,[3]bd_lista!A:C,3,FALSE)</f>
        <v>Gobierno Autónomo Municipal de Anzaldo</v>
      </c>
      <c r="C363" s="332" t="str">
        <f>+VLOOKUP(A363,'[4]DISTRIBUCIÓN UCCF'!$A$7:$E$556,5,FALSE)</f>
        <v>SGP</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31" t="str">
        <f>VLOOKUP(A364,[3]bd_lista!A:C,3,FALSE)</f>
        <v>Gobierno Autónomo Municipal de Arbieto</v>
      </c>
      <c r="C364" s="332" t="str">
        <f>+VLOOKUP(A364,'[4]DISTRIBUCIÓN UCCF'!$A$7:$E$556,5,FALSE)</f>
        <v>SGP</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31" t="str">
        <f>VLOOKUP(A365,[3]bd_lista!A:C,3,FALSE)</f>
        <v>Gobierno Autónomo Municipal de Sacabamba</v>
      </c>
      <c r="C365" s="332" t="str">
        <f>+VLOOKUP(A365,'[4]DISTRIBUCIÓN UCCF'!$A$7:$E$556,5,FALSE)</f>
        <v>SGP</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31" t="str">
        <f>VLOOKUP(A366,[3]bd_lista!A:C,3,FALSE)</f>
        <v>Gobierno Autónomo Municipal de Cliza</v>
      </c>
      <c r="C366" s="332" t="str">
        <f>+VLOOKUP(A366,'[4]DISTRIBUCIÓN UCCF'!$A$7:$E$556,5,FALSE)</f>
        <v>SGP</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31" t="str">
        <f>VLOOKUP(A367,[3]bd_lista!A:C,3,FALSE)</f>
        <v>Gobierno Autónomo Municipal de Toco</v>
      </c>
      <c r="C367" s="332" t="str">
        <f>+VLOOKUP(A367,'[4]DISTRIBUCIÓN UCCF'!$A$7:$E$556,5,FALSE)</f>
        <v>SGP</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31" t="str">
        <f>VLOOKUP(A368,[3]bd_lista!A:C,3,FALSE)</f>
        <v>Gobierno Autónomo Municipal de Tolata</v>
      </c>
      <c r="C368" s="332" t="str">
        <f>+VLOOKUP(A368,'[4]DISTRIBUCIÓN UCCF'!$A$7:$E$556,5,FALSE)</f>
        <v>SGP</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31" t="str">
        <f>VLOOKUP(A369,[3]bd_lista!A:C,3,FALSE)</f>
        <v>Gobierno Autónomo Municipal de Capinota</v>
      </c>
      <c r="C369" s="332" t="str">
        <f>+VLOOKUP(A369,'[4]DISTRIBUCIÓN UCCF'!$A$7:$E$556,5,FALSE)</f>
        <v>SGP</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31" t="str">
        <f>VLOOKUP(A370,[3]bd_lista!A:C,3,FALSE)</f>
        <v>Gobierno Autónomo Municipal de Santivañez</v>
      </c>
      <c r="C370" s="332" t="str">
        <f>+VLOOKUP(A370,'[4]DISTRIBUCIÓN UCCF'!$A$7:$E$556,5,FALSE)</f>
        <v>SGP</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31" t="str">
        <f>VLOOKUP(A371,[3]bd_lista!A:C,3,FALSE)</f>
        <v>Gobierno Autónomo Municipal de Sicaya</v>
      </c>
      <c r="C371" s="332" t="str">
        <f>+VLOOKUP(A371,'[4]DISTRIBUCIÓN UCCF'!$A$7:$E$556,5,FALSE)</f>
        <v>SGP</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31" t="str">
        <f>VLOOKUP(A372,[3]bd_lista!A:C,3,FALSE)</f>
        <v>Gobierno Autónomo Municipal de Tapacari</v>
      </c>
      <c r="C372" s="332" t="str">
        <f>+VLOOKUP(A372,'[4]DISTRIBUCIÓN UCCF'!$A$7:$E$556,5,FALSE)</f>
        <v>SGP</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31" t="str">
        <f>VLOOKUP(A373,[3]bd_lista!A:C,3,FALSE)</f>
        <v>Gobierno Autónomo Municipal de Totora</v>
      </c>
      <c r="C373" s="332" t="str">
        <f>+VLOOKUP(A373,'[4]DISTRIBUCIÓN UCCF'!$A$7:$E$556,5,FALSE)</f>
        <v>SGP</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31" t="str">
        <f>VLOOKUP(A374,[3]bd_lista!A:C,3,FALSE)</f>
        <v>Gobierno Autónomo Municipal de Pojo</v>
      </c>
      <c r="C374" s="332" t="str">
        <f>+VLOOKUP(A374,'[4]DISTRIBUCIÓN UCCF'!$A$7:$E$556,5,FALSE)</f>
        <v>SGP</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31" t="str">
        <f>VLOOKUP(A375,[3]bd_lista!A:C,3,FALSE)</f>
        <v>Gobierno Autónomo Municipal de Pocona</v>
      </c>
      <c r="C375" s="332" t="str">
        <f>+VLOOKUP(A375,'[4]DISTRIBUCIÓN UCCF'!$A$7:$E$556,5,FALSE)</f>
        <v>SGP</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31" t="str">
        <f>VLOOKUP(A376,[3]bd_lista!A:C,3,FALSE)</f>
        <v>Gobierno Autónomo Municipal de Chimoré</v>
      </c>
      <c r="C376" s="332" t="str">
        <f>+VLOOKUP(A376,'[4]DISTRIBUCIÓN UCCF'!$A$7:$E$556,5,FALSE)</f>
        <v>SGP</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31" t="str">
        <f>VLOOKUP(A377,[3]bd_lista!A:C,3,FALSE)</f>
        <v>Gobierno Autónomo Municipal de Puerto Villarroel</v>
      </c>
      <c r="C377" s="332" t="str">
        <f>+VLOOKUP(A377,'[4]DISTRIBUCIÓN UCCF'!$A$7:$E$556,5,FALSE)</f>
        <v>SGP</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31" t="str">
        <f>VLOOKUP(A378,[3]bd_lista!A:C,3,FALSE)</f>
        <v>Gobierno Autónomo Municipal de Arani</v>
      </c>
      <c r="C378" s="332" t="str">
        <f>+VLOOKUP(A378,'[4]DISTRIBUCIÓN UCCF'!$A$7:$E$556,5,FALSE)</f>
        <v>SGP</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31" t="str">
        <f>VLOOKUP(A379,[3]bd_lista!A:C,3,FALSE)</f>
        <v>Gobierno Autónomo Municipal de Vacas</v>
      </c>
      <c r="C379" s="332" t="str">
        <f>+VLOOKUP(A379,'[4]DISTRIBUCIÓN UCCF'!$A$7:$E$556,5,FALSE)</f>
        <v>SGP</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31" t="str">
        <f>VLOOKUP(A380,[3]bd_lista!A:C,3,FALSE)</f>
        <v>Gobierno Autónomo Municipal de Arque</v>
      </c>
      <c r="C380" s="332" t="str">
        <f>+VLOOKUP(A380,'[4]DISTRIBUCIÓN UCCF'!$A$7:$E$556,5,FALSE)</f>
        <v>SGP</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31" t="str">
        <f>VLOOKUP(A381,[3]bd_lista!A:C,3,FALSE)</f>
        <v>Gobierno Autónomo Municipal de Tacopaya</v>
      </c>
      <c r="C381" s="332" t="str">
        <f>+VLOOKUP(A381,'[4]DISTRIBUCIÓN UCCF'!$A$7:$E$556,5,FALSE)</f>
        <v>SGP</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0</v>
      </c>
      <c r="AT381" s="33"/>
    </row>
    <row r="382" spans="1:46" ht="33" customHeight="1">
      <c r="A382" s="32">
        <v>1340</v>
      </c>
      <c r="B382" s="331" t="str">
        <f>VLOOKUP(A382,[3]bd_lista!A:C,3,FALSE)</f>
        <v>Gobierno Autónomo Municipal de Bolivar</v>
      </c>
      <c r="C382" s="332" t="str">
        <f>+VLOOKUP(A382,'[4]DISTRIBUCIÓN UCCF'!$A$7:$E$556,5,FALSE)</f>
        <v>SGP</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31" t="str">
        <f>VLOOKUP(A383,[3]bd_lista!A:C,3,FALSE)</f>
        <v>Gobierno Autónomo Municipal de Tiraque</v>
      </c>
      <c r="C383" s="332" t="str">
        <f>+VLOOKUP(A383,'[4]DISTRIBUCIÓN UCCF'!$A$7:$E$556,5,FALSE)</f>
        <v>SGP</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31" t="str">
        <f>VLOOKUP(A384,[3]bd_lista!A:C,3,FALSE)</f>
        <v>Gobierno Autónomo Municipal de Mizque</v>
      </c>
      <c r="C384" s="332" t="str">
        <f>+VLOOKUP(A384,'[4]DISTRIBUCIÓN UCCF'!$A$7:$E$556,5,FALSE)</f>
        <v>SGP</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31" t="str">
        <f>VLOOKUP(A385,[3]bd_lista!A:C,3,FALSE)</f>
        <v>Gobierno Autónomo Municipal de Vila Vila</v>
      </c>
      <c r="C385" s="332" t="str">
        <f>+VLOOKUP(A385,'[4]DISTRIBUCIÓN UCCF'!$A$7:$E$556,5,FALSE)</f>
        <v>SGP</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31" t="str">
        <f>VLOOKUP(A386,[3]bd_lista!A:C,3,FALSE)</f>
        <v>Gobierno Autónomo Municipal de Alalay</v>
      </c>
      <c r="C386" s="332" t="str">
        <f>+VLOOKUP(A386,'[4]DISTRIBUCIÓN UCCF'!$A$7:$E$556,5,FALSE)</f>
        <v>SGP</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31" t="str">
        <f>VLOOKUP(A387,[3]bd_lista!A:C,3,FALSE)</f>
        <v>Gobierno Autónomo Municipal de Entre Rios</v>
      </c>
      <c r="C387" s="332" t="str">
        <f>+VLOOKUP(A387,'[4]DISTRIBUCIÓN UCCF'!$A$7:$E$556,5,FALSE)</f>
        <v>SGP</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31" t="str">
        <f>VLOOKUP(A388,[3]bd_lista!A:C,3,FALSE)</f>
        <v>Gobierno Autónomo Municipal de Cocapata</v>
      </c>
      <c r="C388" s="332" t="str">
        <f>+VLOOKUP(A388,'[4]DISTRIBUCIÓN UCCF'!$A$7:$E$556,5,FALSE)</f>
        <v>SGP</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31" t="str">
        <f>VLOOKUP(A389,[3]bd_lista!A:C,3,FALSE)</f>
        <v>Gobierno Autónomo Municipal de Shinahota</v>
      </c>
      <c r="C389" s="332" t="str">
        <f>+VLOOKUP(A389,'[4]DISTRIBUCIÓN UCCF'!$A$7:$E$556,5,FALSE)</f>
        <v>SGP</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31" t="str">
        <f>VLOOKUP(A390,[3]bd_lista!A:C,3,FALSE)</f>
        <v>Gobierno Autónomo Municipal de Oruro</v>
      </c>
      <c r="C390" s="332" t="str">
        <f>+VLOOKUP(A390,'[4]DISTRIBUCIÓN UCCF'!$A$7:$E$556,5,FALSE)</f>
        <v>SGP</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31" t="str">
        <f>VLOOKUP(A391,[3]bd_lista!A:C,3,FALSE)</f>
        <v>Gobierno Autónomo Municipal de Caracollo</v>
      </c>
      <c r="C391" s="332" t="str">
        <f>+VLOOKUP(A391,'[4]DISTRIBUCIÓN UCCF'!$A$7:$E$556,5,FALSE)</f>
        <v>SGP</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31" t="str">
        <f>VLOOKUP(A392,[3]bd_lista!A:C,3,FALSE)</f>
        <v>Gobierno Autónomo Municipal de El Choro</v>
      </c>
      <c r="C392" s="332" t="str">
        <f>+VLOOKUP(A392,'[4]DISTRIBUCIÓN UCCF'!$A$7:$E$556,5,FALSE)</f>
        <v>SGP</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31" t="str">
        <f>VLOOKUP(A393,[3]bd_lista!A:C,3,FALSE)</f>
        <v>Gobierno Autónomo Municipal de Challapata</v>
      </c>
      <c r="C393" s="332" t="str">
        <f>+VLOOKUP(A393,'[4]DISTRIBUCIÓN UCCF'!$A$7:$E$556,5,FALSE)</f>
        <v>SGP</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31" t="str">
        <f>VLOOKUP(A394,[3]bd_lista!A:C,3,FALSE)</f>
        <v>Gobierno Autónomo Municipal de Santuario de Quillacas</v>
      </c>
      <c r="C394" s="332" t="str">
        <f>+VLOOKUP(A394,'[4]DISTRIBUCIÓN UCCF'!$A$7:$E$556,5,FALSE)</f>
        <v>SGP</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31" t="str">
        <f>VLOOKUP(A395,[3]bd_lista!A:C,3,FALSE)</f>
        <v>Gobierno Autónomo Municipal de Huanuni</v>
      </c>
      <c r="C395" s="332" t="str">
        <f>+VLOOKUP(A395,'[4]DISTRIBUCIÓN UCCF'!$A$7:$E$556,5,FALSE)</f>
        <v>SGP</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31" t="str">
        <f>VLOOKUP(A396,[3]bd_lista!A:C,3,FALSE)</f>
        <v>Gobierno Autónomo Municipal de Machacamarca</v>
      </c>
      <c r="C396" s="332" t="str">
        <f>+VLOOKUP(A396,'[4]DISTRIBUCIÓN UCCF'!$A$7:$E$556,5,FALSE)</f>
        <v>SGP</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31" t="str">
        <f>VLOOKUP(A397,[3]bd_lista!A:C,3,FALSE)</f>
        <v>Gobierno Autónomo Municipal de Poopó (Villa Poopó)</v>
      </c>
      <c r="C397" s="332" t="str">
        <f>+VLOOKUP(A397,'[4]DISTRIBUCIÓN UCCF'!$A$7:$E$556,5,FALSE)</f>
        <v>SGP</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31" t="str">
        <f>VLOOKUP(A398,[3]bd_lista!A:C,3,FALSE)</f>
        <v>Gobierno Autónomo Municipal de Pazña</v>
      </c>
      <c r="C398" s="332" t="str">
        <f>+VLOOKUP(A398,'[4]DISTRIBUCIÓN UCCF'!$A$7:$E$556,5,FALSE)</f>
        <v>SGP</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31" t="str">
        <f>VLOOKUP(A399,[3]bd_lista!A:C,3,FALSE)</f>
        <v>Gobierno Autónomo Municipal de Antequera</v>
      </c>
      <c r="C399" s="332" t="str">
        <f>+VLOOKUP(A399,'[4]DISTRIBUCIÓN UCCF'!$A$7:$E$556,5,FALSE)</f>
        <v>SGP</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31" t="str">
        <f>VLOOKUP(A400,[3]bd_lista!A:C,3,FALSE)</f>
        <v>Gobierno Autónomo Municipal de Eucaliptus</v>
      </c>
      <c r="C400" s="332" t="str">
        <f>+VLOOKUP(A400,'[4]DISTRIBUCIÓN UCCF'!$A$7:$E$556,5,FALSE)</f>
        <v>SGP</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31" t="str">
        <f>VLOOKUP(A401,[3]bd_lista!A:C,3,FALSE)</f>
        <v>Gobierno Autónomo Municipal de Santiago de Huari</v>
      </c>
      <c r="C401" s="332" t="str">
        <f>+VLOOKUP(A401,'[4]DISTRIBUCIÓN UCCF'!$A$7:$E$556,5,FALSE)</f>
        <v>SGP</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31" t="str">
        <f>VLOOKUP(A402,[3]bd_lista!A:C,3,FALSE)</f>
        <v>Gobierno Autónomo Municipal de Totora</v>
      </c>
      <c r="C402" s="332" t="str">
        <f>+VLOOKUP(A402,'[4]DISTRIBUCIÓN UCCF'!$A$7:$E$556,5,FALSE)</f>
        <v>SGP</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31" t="str">
        <f>VLOOKUP(A403,[3]bd_lista!A:C,3,FALSE)</f>
        <v>Gobierno Autónomo Municipal de Corque</v>
      </c>
      <c r="C403" s="332" t="str">
        <f>+VLOOKUP(A403,'[4]DISTRIBUCIÓN UCCF'!$A$7:$E$556,5,FALSE)</f>
        <v>SGP</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31" t="str">
        <f>VLOOKUP(A404,[3]bd_lista!A:C,3,FALSE)</f>
        <v>Gobierno Autónomo Municipal de Choquecota</v>
      </c>
      <c r="C404" s="332" t="str">
        <f>+VLOOKUP(A404,'[4]DISTRIBUCIÓN UCCF'!$A$7:$E$556,5,FALSE)</f>
        <v>SGP</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31" t="str">
        <f>VLOOKUP(A405,[3]bd_lista!A:C,3,FALSE)</f>
        <v>Gobierno Autónomo Municipal de Curahuara de Carangas</v>
      </c>
      <c r="C405" s="332" t="str">
        <f>+VLOOKUP(A405,'[4]DISTRIBUCIÓN UCCF'!$A$7:$E$556,5,FALSE)</f>
        <v>SGP</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31" t="str">
        <f>VLOOKUP(A406,[3]bd_lista!A:C,3,FALSE)</f>
        <v>Gobierno Autónomo Municipal de Turco</v>
      </c>
      <c r="C406" s="332" t="str">
        <f>+VLOOKUP(A406,'[4]DISTRIBUCIÓN UCCF'!$A$7:$E$556,5,FALSE)</f>
        <v>SGP</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31" t="str">
        <f>VLOOKUP(A407,[3]bd_lista!A:C,3,FALSE)</f>
        <v>Gobierno Autónomo Municipal de Huachacalla</v>
      </c>
      <c r="C407" s="332" t="str">
        <f>+VLOOKUP(A407,'[4]DISTRIBUCIÓN UCCF'!$A$7:$E$556,5,FALSE)</f>
        <v>SGP</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31" t="str">
        <f>VLOOKUP(A408,[3]bd_lista!A:C,3,FALSE)</f>
        <v>Gobierno Autónomo Municipal de Escara</v>
      </c>
      <c r="C408" s="332" t="str">
        <f>+VLOOKUP(A408,'[4]DISTRIBUCIÓN UCCF'!$A$7:$E$556,5,FALSE)</f>
        <v>SGP</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31" t="str">
        <f>VLOOKUP(A409,[3]bd_lista!A:C,3,FALSE)</f>
        <v>Gobierno Autónomo Municipal de Cruz de Machacamarca</v>
      </c>
      <c r="C409" s="332" t="str">
        <f>+VLOOKUP(A409,'[4]DISTRIBUCIÓN UCCF'!$A$7:$E$556,5,FALSE)</f>
        <v>SGP</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31" t="str">
        <f>VLOOKUP(A410,[3]bd_lista!A:C,3,FALSE)</f>
        <v>Gobierno Autónomo Municipal de Yunguyo de Litoral</v>
      </c>
      <c r="C410" s="332" t="str">
        <f>+VLOOKUP(A410,'[4]DISTRIBUCIÓN UCCF'!$A$7:$E$556,5,FALSE)</f>
        <v>SGP</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31" t="str">
        <f>VLOOKUP(A411,[3]bd_lista!A:C,3,FALSE)</f>
        <v>Gobierno Autónomo Municipal de Esmeralda</v>
      </c>
      <c r="C411" s="332" t="str">
        <f>+VLOOKUP(A411,'[4]DISTRIBUCIÓN UCCF'!$A$7:$E$556,5,FALSE)</f>
        <v>SGP</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31" t="str">
        <f>VLOOKUP(A412,[3]bd_lista!A:C,3,FALSE)</f>
        <v>Gobierno Autónomo Municipal de Toledo</v>
      </c>
      <c r="C412" s="332" t="str">
        <f>+VLOOKUP(A412,'[4]DISTRIBUCIÓN UCCF'!$A$7:$E$556,5,FALSE)</f>
        <v>SGP</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31" t="str">
        <f>VLOOKUP(A413,[3]bd_lista!A:C,3,FALSE)</f>
        <v>Gobierno Autónomo Municipal de Andamarca (Santiago de Andamarca)</v>
      </c>
      <c r="C413" s="332" t="str">
        <f>+VLOOKUP(A413,'[4]DISTRIBUCIÓN UCCF'!$A$7:$E$556,5,FALSE)</f>
        <v>SGP</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31" t="str">
        <f>VLOOKUP(A414,[3]bd_lista!A:C,3,FALSE)</f>
        <v>Gobierno Autónomo Municipal de Belén de Andamarca</v>
      </c>
      <c r="C414" s="332" t="str">
        <f>+VLOOKUP(A414,'[4]DISTRIBUCIÓN UCCF'!$A$7:$E$556,5,FALSE)</f>
        <v>SGP</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31" t="str">
        <f>VLOOKUP(A415,[3]bd_lista!A:C,3,FALSE)</f>
        <v>Gobierno Autónomo Municipal de Salinas de G. Mendoza</v>
      </c>
      <c r="C415" s="332" t="str">
        <f>+VLOOKUP(A415,'[4]DISTRIBUCIÓN UCCF'!$A$7:$E$556,5,FALSE)</f>
        <v>SGP</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31" t="str">
        <f>VLOOKUP(A416,[3]bd_lista!A:C,3,FALSE)</f>
        <v>Gobierno Autónomo Municipal de Pampa Aullagas</v>
      </c>
      <c r="C416" s="332" t="str">
        <f>+VLOOKUP(A416,'[4]DISTRIBUCIÓN UCCF'!$A$7:$E$556,5,FALSE)</f>
        <v>SGP</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31" t="str">
        <f>VLOOKUP(A417,[3]bd_lista!A:C,3,FALSE)</f>
        <v>Gobierno Autónomo Municipal de La Rivera</v>
      </c>
      <c r="C417" s="332" t="str">
        <f>+VLOOKUP(A417,'[4]DISTRIBUCIÓN UCCF'!$A$7:$E$556,5,FALSE)</f>
        <v>SGP</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31" t="str">
        <f>VLOOKUP(A418,[3]bd_lista!A:C,3,FALSE)</f>
        <v>Gobierno Autónomo Municipal de Todos Santos</v>
      </c>
      <c r="C418" s="332" t="str">
        <f>+VLOOKUP(A418,'[4]DISTRIBUCIÓN UCCF'!$A$7:$E$556,5,FALSE)</f>
        <v>SGP</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31" t="str">
        <f>VLOOKUP(A419,[3]bd_lista!A:C,3,FALSE)</f>
        <v>Gobierno Autónomo Municipal de Carangas</v>
      </c>
      <c r="C419" s="332" t="str">
        <f>+VLOOKUP(A419,'[4]DISTRIBUCIÓN UCCF'!$A$7:$E$556,5,FALSE)</f>
        <v>SGP</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31" t="str">
        <f>VLOOKUP(A420,[3]bd_lista!A:C,3,FALSE)</f>
        <v>Gobierno Autónomo Municipal de Sabaya</v>
      </c>
      <c r="C420" s="332" t="str">
        <f>+VLOOKUP(A420,'[4]DISTRIBUCIÓN UCCF'!$A$7:$E$556,5,FALSE)</f>
        <v>SGP</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31" t="str">
        <f>VLOOKUP(A421,[3]bd_lista!A:C,3,FALSE)</f>
        <v>Gobierno Autónomo Municipal de Coipasa</v>
      </c>
      <c r="C421" s="332" t="str">
        <f>+VLOOKUP(A421,'[4]DISTRIBUCIÓN UCCF'!$A$7:$E$556,5,FALSE)</f>
        <v>SGP</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31" t="str">
        <f>VLOOKUP(A422,[3]bd_lista!A:C,3,FALSE)</f>
        <v>Gobierno Autónomo Municipal de Huayllamarca (Santiago de Huayllamarca)</v>
      </c>
      <c r="C422" s="332" t="str">
        <f>+VLOOKUP(A422,'[4]DISTRIBUCIÓN UCCF'!$A$7:$E$556,5,FALSE)</f>
        <v>SGP</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31" t="str">
        <f>VLOOKUP(A423,[3]bd_lista!A:C,3,FALSE)</f>
        <v>Gobierno Autónomo Municipal de Soracachi</v>
      </c>
      <c r="C423" s="332" t="str">
        <f>+VLOOKUP(A423,'[4]DISTRIBUCIÓN UCCF'!$A$7:$E$556,5,FALSE)</f>
        <v>SGP</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31" t="str">
        <f>VLOOKUP(A424,[3]bd_lista!A:C,3,FALSE)</f>
        <v>Gobierno Autónomo Municipal de Potosí</v>
      </c>
      <c r="C424" s="332" t="str">
        <f>+VLOOKUP(A424,'[4]DISTRIBUCIÓN UCCF'!$A$7:$E$556,5,FALSE)</f>
        <v>SGP</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31" t="str">
        <f>VLOOKUP(A425,[3]bd_lista!A:C,3,FALSE)</f>
        <v>Gobierno Autónomo Municipal de Tinguipaya</v>
      </c>
      <c r="C425" s="332" t="str">
        <f>+VLOOKUP(A425,'[4]DISTRIBUCIÓN UCCF'!$A$7:$E$556,5,FALSE)</f>
        <v>SGP</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31" t="str">
        <f>VLOOKUP(A426,[3]bd_lista!A:C,3,FALSE)</f>
        <v>Gobierno Autónomo Municipal de Yocalla</v>
      </c>
      <c r="C426" s="332" t="str">
        <f>+VLOOKUP(A426,'[4]DISTRIBUCIÓN UCCF'!$A$7:$E$556,5,FALSE)</f>
        <v>SGP</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31" t="str">
        <f>VLOOKUP(A427,[3]bd_lista!A:C,3,FALSE)</f>
        <v>Gobierno Autónomo Municipal de Urmiri</v>
      </c>
      <c r="C427" s="332" t="str">
        <f>+VLOOKUP(A427,'[4]DISTRIBUCIÓN UCCF'!$A$7:$E$556,5,FALSE)</f>
        <v>SGP</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31" t="str">
        <f>VLOOKUP(A428,[3]bd_lista!A:C,3,FALSE)</f>
        <v>Gobierno Autónomo Municipal de Uncía</v>
      </c>
      <c r="C428" s="332" t="str">
        <f>+VLOOKUP(A428,'[4]DISTRIBUCIÓN UCCF'!$A$7:$E$556,5,FALSE)</f>
        <v>SGP</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31" t="str">
        <f>VLOOKUP(A429,[3]bd_lista!A:C,3,FALSE)</f>
        <v>Gobierno Autónomo Municipal de Chayanta</v>
      </c>
      <c r="C429" s="332" t="str">
        <f>+VLOOKUP(A429,'[4]DISTRIBUCIÓN UCCF'!$A$7:$E$556,5,FALSE)</f>
        <v>SGP</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31" t="str">
        <f>VLOOKUP(A430,[3]bd_lista!A:C,3,FALSE)</f>
        <v>Gobierno Autónomo Municipal de Llallagua</v>
      </c>
      <c r="C430" s="332" t="str">
        <f>+VLOOKUP(A430,'[4]DISTRIBUCIÓN UCCF'!$A$7:$E$556,5,FALSE)</f>
        <v>SGP</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31" t="str">
        <f>VLOOKUP(A431,[3]bd_lista!A:C,3,FALSE)</f>
        <v>Gobierno Autónomo Municipal de Betanzos</v>
      </c>
      <c r="C431" s="332" t="str">
        <f>+VLOOKUP(A431,'[4]DISTRIBUCIÓN UCCF'!$A$7:$E$556,5,FALSE)</f>
        <v>SGP</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31" t="str">
        <f>VLOOKUP(A432,[3]bd_lista!A:C,3,FALSE)</f>
        <v>Gobierno Autónomo Municipal de Chaqui</v>
      </c>
      <c r="C432" s="332" t="str">
        <f>+VLOOKUP(A432,'[4]DISTRIBUCIÓN UCCF'!$A$7:$E$556,5,FALSE)</f>
        <v>SGP</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31" t="str">
        <f>VLOOKUP(A433,[3]bd_lista!A:C,3,FALSE)</f>
        <v>Gobierno Autónomo Municipal de Tacobamba</v>
      </c>
      <c r="C433" s="332" t="str">
        <f>+VLOOKUP(A433,'[4]DISTRIBUCIÓN UCCF'!$A$7:$E$556,5,FALSE)</f>
        <v>SGP</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31" t="str">
        <f>VLOOKUP(A434,[3]bd_lista!A:C,3,FALSE)</f>
        <v>Gobierno Autónomo Municipal de Colquechaca</v>
      </c>
      <c r="C434" s="332" t="str">
        <f>+VLOOKUP(A434,'[4]DISTRIBUCIÓN UCCF'!$A$7:$E$556,5,FALSE)</f>
        <v>SGP</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31" t="str">
        <f>VLOOKUP(A435,[3]bd_lista!A:C,3,FALSE)</f>
        <v>Gobierno Autónomo Municipal de Ravelo</v>
      </c>
      <c r="C435" s="332" t="str">
        <f>+VLOOKUP(A435,'[4]DISTRIBUCIÓN UCCF'!$A$7:$E$556,5,FALSE)</f>
        <v>SGP</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31" t="str">
        <f>VLOOKUP(A436,[3]bd_lista!A:C,3,FALSE)</f>
        <v>Gobierno Autónomo Municipal de Pocoata</v>
      </c>
      <c r="C436" s="332" t="str">
        <f>+VLOOKUP(A436,'[4]DISTRIBUCIÓN UCCF'!$A$7:$E$556,5,FALSE)</f>
        <v>SGP</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1514</v>
      </c>
      <c r="B437" s="331" t="str">
        <f>VLOOKUP(A437,[3]bd_lista!A:C,3,FALSE)</f>
        <v>Gobierno Autónomo Municipal de Ocurí</v>
      </c>
      <c r="C437" s="332" t="str">
        <f>+VLOOKUP(A437,'[4]DISTRIBUCIÓN UCCF'!$A$7:$E$556,5,FALSE)</f>
        <v>SGP</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31" t="str">
        <f>VLOOKUP(A438,[3]bd_lista!A:C,3,FALSE)</f>
        <v>Gobierno Autónomo Municipal de San Pedro de Buena Vista</v>
      </c>
      <c r="C438" s="332" t="str">
        <f>+VLOOKUP(A438,'[4]DISTRIBUCIÓN UCCF'!$A$7:$E$556,5,FALSE)</f>
        <v>SGP</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31" t="str">
        <f>VLOOKUP(A439,[3]bd_lista!A:C,3,FALSE)</f>
        <v>Gobierno Autónomo Municipal de Toro Toro</v>
      </c>
      <c r="C439" s="332" t="str">
        <f>+VLOOKUP(A439,'[4]DISTRIBUCIÓN UCCF'!$A$7:$E$556,5,FALSE)</f>
        <v>SGP</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31" t="str">
        <f>VLOOKUP(A440,[3]bd_lista!A:C,3,FALSE)</f>
        <v>Gobierno Autónomo Municipal de Cotagaita</v>
      </c>
      <c r="C440" s="332" t="str">
        <f>+VLOOKUP(A440,'[4]DISTRIBUCIÓN UCCF'!$A$7:$E$556,5,FALSE)</f>
        <v>SGP</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31" t="str">
        <f>VLOOKUP(A441,[3]bd_lista!A:C,3,FALSE)</f>
        <v>Gobierno Autónomo Municipal de Vitichi</v>
      </c>
      <c r="C441" s="332" t="str">
        <f>+VLOOKUP(A441,'[4]DISTRIBUCIÓN UCCF'!$A$7:$E$556,5,FALSE)</f>
        <v>SGP</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31" t="str">
        <f>VLOOKUP(A442,[3]bd_lista!A:C,3,FALSE)</f>
        <v>Gobierno Autónomo Municipal de Tupiza</v>
      </c>
      <c r="C442" s="332" t="str">
        <f>+VLOOKUP(A442,'[4]DISTRIBUCIÓN UCCF'!$A$7:$E$556,5,FALSE)</f>
        <v>SGP</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31" t="str">
        <f>VLOOKUP(A443,[3]bd_lista!A:C,3,FALSE)</f>
        <v>Gobierno Autónomo Municipal de Atocha</v>
      </c>
      <c r="C443" s="332" t="str">
        <f>+VLOOKUP(A443,'[4]DISTRIBUCIÓN UCCF'!$A$7:$E$556,5,FALSE)</f>
        <v>SGP</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31" t="str">
        <f>VLOOKUP(A444,[3]bd_lista!A:C,3,FALSE)</f>
        <v>Gobierno Autónomo Municipal de Colcha"K" (Villa Martín)</v>
      </c>
      <c r="C444" s="332" t="str">
        <f>+VLOOKUP(A444,'[4]DISTRIBUCIÓN UCCF'!$A$7:$E$556,5,FALSE)</f>
        <v>SGP</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31" t="str">
        <f>VLOOKUP(A445,[3]bd_lista!A:C,3,FALSE)</f>
        <v>Gobierno Autónomo Municipal de San Pedro de Quemes</v>
      </c>
      <c r="C445" s="332" t="str">
        <f>+VLOOKUP(A445,'[4]DISTRIBUCIÓN UCCF'!$A$7:$E$556,5,FALSE)</f>
        <v>SGP</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31" t="str">
        <f>VLOOKUP(A446,[3]bd_lista!A:C,3,FALSE)</f>
        <v>Gobierno Autónomo Municipal de San Pablo de Lípez</v>
      </c>
      <c r="C446" s="332" t="str">
        <f>+VLOOKUP(A446,'[4]DISTRIBUCIÓN UCCF'!$A$7:$E$556,5,FALSE)</f>
        <v>SGP</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31" t="str">
        <f>VLOOKUP(A447,[3]bd_lista!A:C,3,FALSE)</f>
        <v>Gobierno Autónomo Municipal de Mojinete</v>
      </c>
      <c r="C447" s="332" t="str">
        <f>+VLOOKUP(A447,'[4]DISTRIBUCIÓN UCCF'!$A$7:$E$556,5,FALSE)</f>
        <v>SGP</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31" t="str">
        <f>VLOOKUP(A448,[3]bd_lista!A:C,3,FALSE)</f>
        <v>Gobierno Autónomo Municipal de San Antonio de Esmoruco</v>
      </c>
      <c r="C448" s="332" t="str">
        <f>+VLOOKUP(A448,'[4]DISTRIBUCIÓN UCCF'!$A$7:$E$556,5,FALSE)</f>
        <v>SGP</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31" t="str">
        <f>VLOOKUP(A449,[3]bd_lista!A:C,3,FALSE)</f>
        <v>Gobierno Autónomo Municipal de Sacaca (Villa de Sacaca)</v>
      </c>
      <c r="C449" s="332" t="str">
        <f>+VLOOKUP(A449,'[4]DISTRIBUCIÓN UCCF'!$A$7:$E$556,5,FALSE)</f>
        <v>SGP</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31" t="str">
        <f>VLOOKUP(A450,[3]bd_lista!A:C,3,FALSE)</f>
        <v>Gobierno Autónomo Municipal de Caripuyo</v>
      </c>
      <c r="C450" s="332" t="str">
        <f>+VLOOKUP(A450,'[4]DISTRIBUCIÓN UCCF'!$A$7:$E$556,5,FALSE)</f>
        <v>SGP</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31" t="str">
        <f>VLOOKUP(A451,[3]bd_lista!A:C,3,FALSE)</f>
        <v>Gobierno Autónomo Municipal de Puna (Villa Talavera)</v>
      </c>
      <c r="C451" s="332" t="str">
        <f>+VLOOKUP(A451,'[4]DISTRIBUCIÓN UCCF'!$A$7:$E$556,5,FALSE)</f>
        <v>SGP</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31" t="str">
        <f>VLOOKUP(A452,[3]bd_lista!A:C,3,FALSE)</f>
        <v>Gobierno Autónomo Municipal de Caiza "D"</v>
      </c>
      <c r="C452" s="332" t="str">
        <f>+VLOOKUP(A452,'[4]DISTRIBUCIÓN UCCF'!$A$7:$E$556,5,FALSE)</f>
        <v>SGP</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31" t="str">
        <f>VLOOKUP(A453,[3]bd_lista!A:C,3,FALSE)</f>
        <v>Gobierno Autónomo Municipal de Uyuni</v>
      </c>
      <c r="C453" s="332" t="str">
        <f>+VLOOKUP(A453,'[4]DISTRIBUCIÓN UCCF'!$A$7:$E$556,5,FALSE)</f>
        <v>SGP</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31" t="str">
        <f>VLOOKUP(A454,[3]bd_lista!A:C,3,FALSE)</f>
        <v>Gobierno Autónomo Municipal de Tomave</v>
      </c>
      <c r="C454" s="332" t="str">
        <f>+VLOOKUP(A454,'[4]DISTRIBUCIÓN UCCF'!$A$7:$E$556,5,FALSE)</f>
        <v>SGP</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31" t="str">
        <f>VLOOKUP(A455,[3]bd_lista!A:C,3,FALSE)</f>
        <v>Gobierno Autónomo Municipal de Porco</v>
      </c>
      <c r="C455" s="332" t="str">
        <f>+VLOOKUP(A455,'[4]DISTRIBUCIÓN UCCF'!$A$7:$E$556,5,FALSE)</f>
        <v>SGP</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31" t="str">
        <f>VLOOKUP(A456,[3]bd_lista!A:C,3,FALSE)</f>
        <v>Gobierno Autónomo Municipal de Arampampa</v>
      </c>
      <c r="C456" s="332" t="str">
        <f>+VLOOKUP(A456,'[4]DISTRIBUCIÓN UCCF'!$A$7:$E$556,5,FALSE)</f>
        <v>SGP</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31" t="str">
        <f>VLOOKUP(A457,[3]bd_lista!A:C,3,FALSE)</f>
        <v>Gobierno Autónomo Municipal de Acasio</v>
      </c>
      <c r="C457" s="332" t="str">
        <f>+VLOOKUP(A457,'[4]DISTRIBUCIÓN UCCF'!$A$7:$E$556,5,FALSE)</f>
        <v>SGP</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31" t="str">
        <f>VLOOKUP(A458,[3]bd_lista!A:C,3,FALSE)</f>
        <v>Gobierno Autónomo Municipal de Llica</v>
      </c>
      <c r="C458" s="332" t="str">
        <f>+VLOOKUP(A458,'[4]DISTRIBUCIÓN UCCF'!$A$7:$E$556,5,FALSE)</f>
        <v>SGP</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31" t="str">
        <f>VLOOKUP(A459,[3]bd_lista!A:C,3,FALSE)</f>
        <v>Gobierno Autónomo Municipal de Tahua</v>
      </c>
      <c r="C459" s="332" t="str">
        <f>+VLOOKUP(A459,'[4]DISTRIBUCIÓN UCCF'!$A$7:$E$556,5,FALSE)</f>
        <v>SGP</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31" t="str">
        <f>VLOOKUP(A460,[3]bd_lista!A:C,3,FALSE)</f>
        <v>Gobierno Autónomo Municipal de Villazón</v>
      </c>
      <c r="C460" s="332" t="str">
        <f>+VLOOKUP(A460,'[4]DISTRIBUCIÓN UCCF'!$A$7:$E$556,5,FALSE)</f>
        <v>SGP</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31" t="str">
        <f>VLOOKUP(A461,[3]bd_lista!A:C,3,FALSE)</f>
        <v>Gobierno Autónomo Municipal de San Agustín</v>
      </c>
      <c r="C461" s="332" t="str">
        <f>+VLOOKUP(A461,'[4]DISTRIBUCIÓN UCCF'!$A$7:$E$556,5,FALSE)</f>
        <v>SGP</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31" t="str">
        <f>VLOOKUP(A462,[3]bd_lista!A:C,3,FALSE)</f>
        <v>Gobierno Autónomo Municipal de Ckochas</v>
      </c>
      <c r="C462" s="332" t="str">
        <f>+VLOOKUP(A462,'[4]DISTRIBUCIÓN UCCF'!$A$7:$E$556,5,FALSE)</f>
        <v>SGP</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31" t="str">
        <f>VLOOKUP(A463,[3]bd_lista!A:C,3,FALSE)</f>
        <v>Gobierno Autónomo Municipal de Chuquihuta Ayllu Jucumani</v>
      </c>
      <c r="C463" s="332" t="str">
        <f>+VLOOKUP(A463,'[4]DISTRIBUCIÓN UCCF'!$A$7:$E$556,5,FALSE)</f>
        <v>SGP</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31" t="str">
        <f>VLOOKUP(A464,[3]bd_lista!A:C,3,FALSE)</f>
        <v>Gobierno Autónomo Municipal de Tarija</v>
      </c>
      <c r="C464" s="332" t="str">
        <f>+VLOOKUP(A464,'[4]DISTRIBUCIÓN UCCF'!$A$7:$E$556,5,FALSE)</f>
        <v>SGP</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31" t="str">
        <f>VLOOKUP(A465,[3]bd_lista!A:C,3,FALSE)</f>
        <v>Gobierno Autónomo Municipal de Padcaya</v>
      </c>
      <c r="C465" s="332" t="str">
        <f>+VLOOKUP(A465,'[4]DISTRIBUCIÓN UCCF'!$A$7:$E$556,5,FALSE)</f>
        <v>SGP</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31" t="str">
        <f>VLOOKUP(A466,[3]bd_lista!A:C,3,FALSE)</f>
        <v>Gobierno Autónomo Municipal de Bermejo</v>
      </c>
      <c r="C466" s="332" t="str">
        <f>+VLOOKUP(A466,'[4]DISTRIBUCIÓN UCCF'!$A$7:$E$556,5,FALSE)</f>
        <v>SGP</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31" t="str">
        <f>VLOOKUP(A467,[3]bd_lista!A:C,3,FALSE)</f>
        <v>Gobierno Autónomo Municipal de Yacuiba</v>
      </c>
      <c r="C467" s="332" t="str">
        <f>+VLOOKUP(A467,'[4]DISTRIBUCIÓN UCCF'!$A$7:$E$556,5,FALSE)</f>
        <v>SGP</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31" t="str">
        <f>VLOOKUP(A468,[3]bd_lista!A:C,3,FALSE)</f>
        <v>Gobierno Autónomo Municipal de Caraparí</v>
      </c>
      <c r="C468" s="332" t="str">
        <f>+VLOOKUP(A468,'[4]DISTRIBUCIÓN UCCF'!$A$7:$E$556,5,FALSE)</f>
        <v>SGP</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31" t="str">
        <f>VLOOKUP(A469,[3]bd_lista!A:C,3,FALSE)</f>
        <v>Gobierno Autónomo Municipal de Villamontes</v>
      </c>
      <c r="C469" s="332" t="str">
        <f>+VLOOKUP(A469,'[4]DISTRIBUCIÓN UCCF'!$A$7:$E$556,5,FALSE)</f>
        <v>SGP</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31" t="str">
        <f>VLOOKUP(A470,[3]bd_lista!A:C,3,FALSE)</f>
        <v>Gobierno Autónomo Municipal de Uriondo (Concepción)</v>
      </c>
      <c r="C470" s="332" t="str">
        <f>+VLOOKUP(A470,'[4]DISTRIBUCIÓN UCCF'!$A$7:$E$556,5,FALSE)</f>
        <v>SGP</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31" t="str">
        <f>VLOOKUP(A471,[3]bd_lista!A:C,3,FALSE)</f>
        <v>Gobierno Autónomo Municipal de Yunchara</v>
      </c>
      <c r="C471" s="332" t="str">
        <f>+VLOOKUP(A471,'[4]DISTRIBUCIÓN UCCF'!$A$7:$E$556,5,FALSE)</f>
        <v>SGP</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31" t="str">
        <f>VLOOKUP(A472,[3]bd_lista!A:C,3,FALSE)</f>
        <v>Gobierno Autónomo Municipal de San Lorenzo</v>
      </c>
      <c r="C472" s="332" t="str">
        <f>+VLOOKUP(A472,'[4]DISTRIBUCIÓN UCCF'!$A$7:$E$556,5,FALSE)</f>
        <v>SGP</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31" t="str">
        <f>VLOOKUP(A473,[3]bd_lista!A:C,3,FALSE)</f>
        <v>Gobierno Autónomo Municipal de El Puente</v>
      </c>
      <c r="C473" s="332" t="str">
        <f>+VLOOKUP(A473,'[4]DISTRIBUCIÓN UCCF'!$A$7:$E$556,5,FALSE)</f>
        <v>SGP</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31" t="str">
        <f>VLOOKUP(A474,[3]bd_lista!A:C,3,FALSE)</f>
        <v>Gobierno Autónomo Municipal de Entre Ríos</v>
      </c>
      <c r="C474" s="332" t="str">
        <f>+VLOOKUP(A474,'[4]DISTRIBUCIÓN UCCF'!$A$7:$E$556,5,FALSE)</f>
        <v>SGP</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31" t="str">
        <f>VLOOKUP(A475,[3]bd_lista!A:C,3,FALSE)</f>
        <v>Gobierno Autónomo Municipal de Santa Cruz de La Sierra</v>
      </c>
      <c r="C475" s="332" t="str">
        <f>+VLOOKUP(A475,'[4]DISTRIBUCIÓN UCCF'!$A$7:$E$556,5,FALSE)</f>
        <v>SGP</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31" t="str">
        <f>VLOOKUP(A476,[3]bd_lista!A:C,3,FALSE)</f>
        <v>Gobierno Autónomo Municipal de Cotoca</v>
      </c>
      <c r="C476" s="332" t="str">
        <f>+VLOOKUP(A476,'[4]DISTRIBUCIÓN UCCF'!$A$7:$E$556,5,FALSE)</f>
        <v>SGP</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31" t="str">
        <f>VLOOKUP(A477,[3]bd_lista!A:C,3,FALSE)</f>
        <v>Gobierno Autónomo Municipal de Porongo (Ayacucho)</v>
      </c>
      <c r="C477" s="332" t="str">
        <f>+VLOOKUP(A477,'[4]DISTRIBUCIÓN UCCF'!$A$7:$E$556,5,FALSE)</f>
        <v>SGP</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31" t="str">
        <f>VLOOKUP(A478,[3]bd_lista!A:C,3,FALSE)</f>
        <v>Gobierno Autónomo Municipal de La Guardia</v>
      </c>
      <c r="C478" s="332" t="str">
        <f>+VLOOKUP(A478,'[4]DISTRIBUCIÓN UCCF'!$A$7:$E$556,5,FALSE)</f>
        <v>SGP</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31" t="str">
        <f>VLOOKUP(A479,[3]bd_lista!A:C,3,FALSE)</f>
        <v>Gobierno Autónomo Municipal de El Torno</v>
      </c>
      <c r="C479" s="332" t="str">
        <f>+VLOOKUP(A479,'[4]DISTRIBUCIÓN UCCF'!$A$7:$E$556,5,FALSE)</f>
        <v>SGP</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31" t="str">
        <f>VLOOKUP(A480,[3]bd_lista!A:C,3,FALSE)</f>
        <v>Gobierno Autónomo Municipal de Warnes</v>
      </c>
      <c r="C480" s="332" t="str">
        <f>+VLOOKUP(A480,'[4]DISTRIBUCIÓN UCCF'!$A$7:$E$556,5,FALSE)</f>
        <v>SGP</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31" t="str">
        <f>VLOOKUP(A481,[3]bd_lista!A:C,3,FALSE)</f>
        <v>Gobierno Autónomo Municipal de San Ignacio (San Ignacio de Velasco)</v>
      </c>
      <c r="C481" s="332" t="str">
        <f>+VLOOKUP(A481,'[4]DISTRIBUCIÓN UCCF'!$A$7:$E$556,5,FALSE)</f>
        <v>SGP</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31" t="str">
        <f>VLOOKUP(A482,[3]bd_lista!A:C,3,FALSE)</f>
        <v>Gobierno Autónomo Municipal de San Miguel (San Miguel de Velasco)</v>
      </c>
      <c r="C482" s="332" t="str">
        <f>+VLOOKUP(A482,'[4]DISTRIBUCIÓN UCCF'!$A$7:$E$556,5,FALSE)</f>
        <v>SGP</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31" t="str">
        <f>VLOOKUP(A483,[3]bd_lista!A:C,3,FALSE)</f>
        <v>Gobierno Autónomo Municipal de San Rafael</v>
      </c>
      <c r="C483" s="332" t="str">
        <f>+VLOOKUP(A483,'[4]DISTRIBUCIÓN UCCF'!$A$7:$E$556,5,FALSE)</f>
        <v>SGP</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31" t="str">
        <f>VLOOKUP(A484,[3]bd_lista!A:C,3,FALSE)</f>
        <v>Gobierno Autónomo Municipal de Buena Vista</v>
      </c>
      <c r="C484" s="332" t="str">
        <f>+VLOOKUP(A484,'[4]DISTRIBUCIÓN UCCF'!$A$7:$E$556,5,FALSE)</f>
        <v>SGP</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31" t="str">
        <f>VLOOKUP(A485,[3]bd_lista!A:C,3,FALSE)</f>
        <v>Gobierno Autónomo Municipal de San Carlos</v>
      </c>
      <c r="C485" s="332" t="str">
        <f>+VLOOKUP(A485,'[4]DISTRIBUCIÓN UCCF'!$A$7:$E$556,5,FALSE)</f>
        <v>SGP</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31" t="str">
        <f>VLOOKUP(A486,[3]bd_lista!A:C,3,FALSE)</f>
        <v>Gobierno Autónomo Municipal de Yapacaní</v>
      </c>
      <c r="C486" s="332" t="str">
        <f>+VLOOKUP(A486,'[4]DISTRIBUCIÓN UCCF'!$A$7:$E$556,5,FALSE)</f>
        <v>SGP</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31" t="str">
        <f>VLOOKUP(A487,[3]bd_lista!A:C,3,FALSE)</f>
        <v>Gobierno Autónomo Municipal de San José</v>
      </c>
      <c r="C487" s="332" t="str">
        <f>+VLOOKUP(A487,'[4]DISTRIBUCIÓN UCCF'!$A$7:$E$556,5,FALSE)</f>
        <v>SGP</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31" t="str">
        <f>VLOOKUP(A488,[3]bd_lista!A:C,3,FALSE)</f>
        <v>Gobierno Autónomo Municipal de Pailón</v>
      </c>
      <c r="C488" s="332" t="str">
        <f>+VLOOKUP(A488,'[4]DISTRIBUCIÓN UCCF'!$A$7:$E$556,5,FALSE)</f>
        <v>SGP</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31" t="str">
        <f>VLOOKUP(A489,[3]bd_lista!A:C,3,FALSE)</f>
        <v>Gobierno Autónomo Municipal de Roboré</v>
      </c>
      <c r="C489" s="332" t="str">
        <f>+VLOOKUP(A489,'[4]DISTRIBUCIÓN UCCF'!$A$7:$E$556,5,FALSE)</f>
        <v>SGP</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31" t="str">
        <f>VLOOKUP(A490,[3]bd_lista!A:C,3,FALSE)</f>
        <v>Gobierno Autónomo Municipal de Portachuelo</v>
      </c>
      <c r="C490" s="332" t="str">
        <f>+VLOOKUP(A490,'[4]DISTRIBUCIÓN UCCF'!$A$7:$E$556,5,FALSE)</f>
        <v>SGP</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31" t="str">
        <f>VLOOKUP(A491,[3]bd_lista!A:C,3,FALSE)</f>
        <v>Gobierno Autónomo Municipal de Santa Rosa del Sara</v>
      </c>
      <c r="C491" s="332" t="str">
        <f>+VLOOKUP(A491,'[4]DISTRIBUCIÓN UCCF'!$A$7:$E$556,5,FALSE)</f>
        <v>SGP</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31" t="str">
        <f>VLOOKUP(A492,[3]bd_lista!A:C,3,FALSE)</f>
        <v>Gobierno Autónomo Municipal de Lagunillas</v>
      </c>
      <c r="C492" s="332" t="str">
        <f>+VLOOKUP(A492,'[4]DISTRIBUCIÓN UCCF'!$A$7:$E$556,5,FALSE)</f>
        <v>SGP</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31" t="str">
        <f>VLOOKUP(A493,[3]bd_lista!A:C,3,FALSE)</f>
        <v>Gobierno Autónomo Municipal de Cabezas</v>
      </c>
      <c r="C493" s="332" t="str">
        <f>+VLOOKUP(A493,'[4]DISTRIBUCIÓN UCCF'!$A$7:$E$556,5,FALSE)</f>
        <v>SGP</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31" t="str">
        <f>VLOOKUP(A494,[3]bd_lista!A:C,3,FALSE)</f>
        <v>Gobierno Autónomo Municipal de Cuevo</v>
      </c>
      <c r="C494" s="332" t="str">
        <f>+VLOOKUP(A494,'[4]DISTRIBUCIÓN UCCF'!$A$7:$E$556,5,FALSE)</f>
        <v>SGP</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31" t="str">
        <f>VLOOKUP(A495,[3]bd_lista!A:C,3,FALSE)</f>
        <v>Gobierno Autónomo Municipal de Gutiérrez</v>
      </c>
      <c r="C495" s="332" t="str">
        <f>+VLOOKUP(A495,'[4]DISTRIBUCIÓN UCCF'!$A$7:$E$556,5,FALSE)</f>
        <v>SGP</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31" t="str">
        <f>VLOOKUP(A496,[3]bd_lista!A:C,3,FALSE)</f>
        <v>Gobierno Autónomo Municipal de Camiri</v>
      </c>
      <c r="C496" s="332" t="str">
        <f>+VLOOKUP(A496,'[4]DISTRIBUCIÓN UCCF'!$A$7:$E$556,5,FALSE)</f>
        <v>SGP</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31" t="str">
        <f>VLOOKUP(A497,[3]bd_lista!A:C,3,FALSE)</f>
        <v>Gobierno Autónomo Municipal de Boyuibe</v>
      </c>
      <c r="C497" s="332" t="str">
        <f>+VLOOKUP(A497,'[4]DISTRIBUCIÓN UCCF'!$A$7:$E$556,5,FALSE)</f>
        <v>SGP</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31" t="str">
        <f>VLOOKUP(A498,[3]bd_lista!A:C,3,FALSE)</f>
        <v>Gobierno Autónomo Municipal de Vallegrande</v>
      </c>
      <c r="C498" s="332" t="str">
        <f>+VLOOKUP(A498,'[4]DISTRIBUCIÓN UCCF'!$A$7:$E$556,5,FALSE)</f>
        <v>SGP</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31" t="str">
        <f>VLOOKUP(A499,[3]bd_lista!A:C,3,FALSE)</f>
        <v>Gobierno Autónomo Municipal de Trigal</v>
      </c>
      <c r="C499" s="332" t="str">
        <f>+VLOOKUP(A499,'[4]DISTRIBUCIÓN UCCF'!$A$7:$E$556,5,FALSE)</f>
        <v>SGP</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31" t="str">
        <f>VLOOKUP(A500,[3]bd_lista!A:C,3,FALSE)</f>
        <v>Gobierno Autónomo Municipal de Moro Moro</v>
      </c>
      <c r="C500" s="332" t="str">
        <f>+VLOOKUP(A500,'[4]DISTRIBUCIÓN UCCF'!$A$7:$E$556,5,FALSE)</f>
        <v>SGP</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31" t="str">
        <f>VLOOKUP(A501,[3]bd_lista!A:C,3,FALSE)</f>
        <v>Gobierno Autónomo Municipal de Postrer Valle</v>
      </c>
      <c r="C501" s="332" t="str">
        <f>+VLOOKUP(A501,'[4]DISTRIBUCIÓN UCCF'!$A$7:$E$556,5,FALSE)</f>
        <v>SGP</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31" t="str">
        <f>VLOOKUP(A502,[3]bd_lista!A:C,3,FALSE)</f>
        <v>Gobierno Autónomo Municipal de Pucara</v>
      </c>
      <c r="C502" s="332" t="str">
        <f>+VLOOKUP(A502,'[4]DISTRIBUCIÓN UCCF'!$A$7:$E$556,5,FALSE)</f>
        <v>SGP</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31" t="str">
        <f>VLOOKUP(A503,[3]bd_lista!A:C,3,FALSE)</f>
        <v>Gobierno Autónomo Municipal de Samaipata</v>
      </c>
      <c r="C503" s="332" t="str">
        <f>+VLOOKUP(A503,'[4]DISTRIBUCIÓN UCCF'!$A$7:$E$556,5,FALSE)</f>
        <v>SGP</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31" t="str">
        <f>VLOOKUP(A504,[3]bd_lista!A:C,3,FALSE)</f>
        <v>Gobierno Autónomo Municipal de Pampa Grande</v>
      </c>
      <c r="C504" s="332" t="str">
        <f>+VLOOKUP(A504,'[4]DISTRIBUCIÓN UCCF'!$A$7:$E$556,5,FALSE)</f>
        <v>SGP</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31" t="str">
        <f>VLOOKUP(A505,[3]bd_lista!A:C,3,FALSE)</f>
        <v>Gobierno Autónomo Municipal de Mairana</v>
      </c>
      <c r="C505" s="332" t="str">
        <f>+VLOOKUP(A505,'[4]DISTRIBUCIÓN UCCF'!$A$7:$E$556,5,FALSE)</f>
        <v>SGP</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31" t="str">
        <f>VLOOKUP(A506,[3]bd_lista!A:C,3,FALSE)</f>
        <v>Gobierno Autónomo Municipal de Quirusillas</v>
      </c>
      <c r="C506" s="332" t="str">
        <f>+VLOOKUP(A506,'[4]DISTRIBUCIÓN UCCF'!$A$7:$E$556,5,FALSE)</f>
        <v>SGP</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31" t="str">
        <f>VLOOKUP(A507,[3]bd_lista!A:C,3,FALSE)</f>
        <v>Gobierno Autónomo Municipal de Montero</v>
      </c>
      <c r="C507" s="332" t="str">
        <f>+VLOOKUP(A507,'[4]DISTRIBUCIÓN UCCF'!$A$7:$E$556,5,FALSE)</f>
        <v>SGP</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31" t="str">
        <f>VLOOKUP(A508,[3]bd_lista!A:C,3,FALSE)</f>
        <v>Gobierno Autónomo Municipal de General Agustín Saavedra</v>
      </c>
      <c r="C508" s="332" t="str">
        <f>+VLOOKUP(A508,'[4]DISTRIBUCIÓN UCCF'!$A$7:$E$556,5,FALSE)</f>
        <v>SGP</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31" t="str">
        <f>VLOOKUP(A509,[3]bd_lista!A:C,3,FALSE)</f>
        <v>Gobierno Autónomo Municipal de Mineros</v>
      </c>
      <c r="C509" s="332" t="str">
        <f>+VLOOKUP(A509,'[4]DISTRIBUCIÓN UCCF'!$A$7:$E$556,5,FALSE)</f>
        <v>SGP</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31" t="str">
        <f>VLOOKUP(A510,[3]bd_lista!A:C,3,FALSE)</f>
        <v>Gobierno Autónomo Municipal de Concepción</v>
      </c>
      <c r="C510" s="332" t="str">
        <f>+VLOOKUP(A510,'[4]DISTRIBUCIÓN UCCF'!$A$7:$E$556,5,FALSE)</f>
        <v>SGP</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31" t="str">
        <f>VLOOKUP(A511,[3]bd_lista!A:C,3,FALSE)</f>
        <v>Gobierno Autónomo Municipal de San Javier</v>
      </c>
      <c r="C511" s="332" t="str">
        <f>+VLOOKUP(A511,'[4]DISTRIBUCIÓN UCCF'!$A$7:$E$556,5,FALSE)</f>
        <v>SGP</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31" t="str">
        <f>VLOOKUP(A512,[3]bd_lista!A:C,3,FALSE)</f>
        <v>Gobierno Autónomo Municipal de San Julián</v>
      </c>
      <c r="C512" s="332" t="str">
        <f>+VLOOKUP(A512,'[4]DISTRIBUCIÓN UCCF'!$A$7:$E$556,5,FALSE)</f>
        <v>SGP</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31" t="str">
        <f>VLOOKUP(A513,[3]bd_lista!A:C,3,FALSE)</f>
        <v>Gobierno Autónomo Municipal de San Matías</v>
      </c>
      <c r="C513" s="332" t="str">
        <f>+VLOOKUP(A513,'[4]DISTRIBUCIÓN UCCF'!$A$7:$E$556,5,FALSE)</f>
        <v>SGP</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31" t="str">
        <f>VLOOKUP(A514,[3]bd_lista!A:C,3,FALSE)</f>
        <v>Gobierno Autónomo Municipal de Comarapa</v>
      </c>
      <c r="C514" s="332" t="str">
        <f>+VLOOKUP(A514,'[4]DISTRIBUCIÓN UCCF'!$A$7:$E$556,5,FALSE)</f>
        <v>SGP</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31" t="str">
        <f>VLOOKUP(A515,[3]bd_lista!A:C,3,FALSE)</f>
        <v>Gobierno Autónomo Municipal de Saipina</v>
      </c>
      <c r="C515" s="332" t="str">
        <f>+VLOOKUP(A515,'[4]DISTRIBUCIÓN UCCF'!$A$7:$E$556,5,FALSE)</f>
        <v>SGP</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31" t="str">
        <f>VLOOKUP(A516,[3]bd_lista!A:C,3,FALSE)</f>
        <v>Gobierno Autónomo Municipal de Puerto Suárez</v>
      </c>
      <c r="C516" s="332" t="str">
        <f>+VLOOKUP(A516,'[4]DISTRIBUCIÓN UCCF'!$A$7:$E$556,5,FALSE)</f>
        <v>SGP</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31" t="str">
        <f>VLOOKUP(A517,[3]bd_lista!A:C,3,FALSE)</f>
        <v>Gobierno Autónomo Municipal de Puerto Quijarro</v>
      </c>
      <c r="C517" s="332" t="str">
        <f>+VLOOKUP(A517,'[4]DISTRIBUCIÓN UCCF'!$A$7:$E$556,5,FALSE)</f>
        <v>SGP</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31" t="str">
        <f>VLOOKUP(A518,[3]bd_lista!A:C,3,FALSE)</f>
        <v>Gobierno Autónomo Municipal de Ascención de Guarayos</v>
      </c>
      <c r="C518" s="332" t="str">
        <f>+VLOOKUP(A518,'[4]DISTRIBUCIÓN UCCF'!$A$7:$E$556,5,FALSE)</f>
        <v>SGP</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31" t="str">
        <f>VLOOKUP(A519,[3]bd_lista!A:C,3,FALSE)</f>
        <v>Gobierno Autónomo Municipal de Urubicha</v>
      </c>
      <c r="C519" s="332" t="str">
        <f>+VLOOKUP(A519,'[4]DISTRIBUCIÓN UCCF'!$A$7:$E$556,5,FALSE)</f>
        <v>SGP</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31" t="str">
        <f>VLOOKUP(A520,[3]bd_lista!A:C,3,FALSE)</f>
        <v>Gobierno Autónomo Municipal de El Puente</v>
      </c>
      <c r="C520" s="332" t="str">
        <f>+VLOOKUP(A520,'[4]DISTRIBUCIÓN UCCF'!$A$7:$E$556,5,FALSE)</f>
        <v>SGP</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31" t="str">
        <f>VLOOKUP(A521,[3]bd_lista!A:C,3,FALSE)</f>
        <v>Gobierno Autónomo Municipal de Okinawa Uno</v>
      </c>
      <c r="C521" s="332" t="str">
        <f>+VLOOKUP(A521,'[4]DISTRIBUCIÓN UCCF'!$A$7:$E$556,5,FALSE)</f>
        <v>SGP</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31" t="str">
        <f>VLOOKUP(A522,[3]bd_lista!A:C,3,FALSE)</f>
        <v>Gobierno Autónomo Municipal de San Antonio de Lomerio</v>
      </c>
      <c r="C522" s="332" t="str">
        <f>+VLOOKUP(A522,'[4]DISTRIBUCIÓN UCCF'!$A$7:$E$556,5,FALSE)</f>
        <v>SGP</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31" t="str">
        <f>VLOOKUP(A523,[3]bd_lista!A:C,3,FALSE)</f>
        <v>Gobierno Autónomo Municipal de San Ramón</v>
      </c>
      <c r="C523" s="332" t="str">
        <f>+VLOOKUP(A523,'[4]DISTRIBUCIÓN UCCF'!$A$7:$E$556,5,FALSE)</f>
        <v>SGP</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31" t="str">
        <f>VLOOKUP(A524,[3]bd_lista!A:C,3,FALSE)</f>
        <v>Gobierno Autónomo Municipal de El Carmen Rivero Tórrez</v>
      </c>
      <c r="C524" s="332" t="str">
        <f>+VLOOKUP(A524,'[4]DISTRIBUCIÓN UCCF'!$A$7:$E$556,5,FALSE)</f>
        <v>SGP</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31" t="str">
        <f>VLOOKUP(A525,[3]bd_lista!A:C,3,FALSE)</f>
        <v>Gobierno Autónomo Municipal de San Juan</v>
      </c>
      <c r="C525" s="332" t="str">
        <f>+VLOOKUP(A525,'[4]DISTRIBUCIÓN UCCF'!$A$7:$E$556,5,FALSE)</f>
        <v>SGP</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31" t="str">
        <f>VLOOKUP(A526,[3]bd_lista!A:C,3,FALSE)</f>
        <v>Gobierno Autónomo Municipal de Fernández Alonso</v>
      </c>
      <c r="C526" s="332" t="str">
        <f>+VLOOKUP(A526,'[4]DISTRIBUCIÓN UCCF'!$A$7:$E$556,5,FALSE)</f>
        <v>SGP</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31" t="str">
        <f>VLOOKUP(A527,[3]bd_lista!A:C,3,FALSE)</f>
        <v>Gobierno Autónomo Municipal de San Pedro</v>
      </c>
      <c r="C527" s="332" t="str">
        <f>+VLOOKUP(A527,'[4]DISTRIBUCIÓN UCCF'!$A$7:$E$556,5,FALSE)</f>
        <v>SGP</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31" t="str">
        <f>VLOOKUP(A528,[3]bd_lista!A:C,3,FALSE)</f>
        <v>Gobierno Autónomo Municipal de Cuatro Cañadas</v>
      </c>
      <c r="C528" s="332" t="str">
        <f>+VLOOKUP(A528,'[4]DISTRIBUCIÓN UCCF'!$A$7:$E$556,5,FALSE)</f>
        <v>SGP</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31" t="str">
        <f>VLOOKUP(A529,[3]bd_lista!A:C,3,FALSE)</f>
        <v>Gobierno Autónomo Municipal de Colpa Bélgica</v>
      </c>
      <c r="C529" s="332" t="str">
        <f>+VLOOKUP(A529,'[4]DISTRIBUCIÓN UCCF'!$A$7:$E$556,5,FALSE)</f>
        <v>SGP</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31" t="str">
        <f>VLOOKUP(A530,[3]bd_lista!A:C,3,FALSE)</f>
        <v>Gobierno Autónomo Municipal de Trinidad</v>
      </c>
      <c r="C530" s="332" t="str">
        <f>+VLOOKUP(A530,'[4]DISTRIBUCIÓN UCCF'!$A$7:$E$556,5,FALSE)</f>
        <v>SGP</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31" t="str">
        <f>VLOOKUP(A531,[3]bd_lista!A:C,3,FALSE)</f>
        <v>Gobierno Autónomo Municipal de San Javier</v>
      </c>
      <c r="C531" s="332" t="str">
        <f>+VLOOKUP(A531,'[4]DISTRIBUCIÓN UCCF'!$A$7:$E$556,5,FALSE)</f>
        <v>SGP</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31" t="str">
        <f>VLOOKUP(A532,[3]bd_lista!A:C,3,FALSE)</f>
        <v>Gobierno Autónomo Municipal de Riberalta</v>
      </c>
      <c r="C532" s="332" t="str">
        <f>+VLOOKUP(A532,'[4]DISTRIBUCIÓN UCCF'!$A$7:$E$556,5,FALSE)</f>
        <v>SGP</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31" t="str">
        <f>VLOOKUP(A533,[3]bd_lista!A:C,3,FALSE)</f>
        <v>Gobierno Autónomo Municipal de Puerto Guayaramerín</v>
      </c>
      <c r="C533" s="332" t="str">
        <f>+VLOOKUP(A533,'[4]DISTRIBUCIÓN UCCF'!$A$7:$E$556,5,FALSE)</f>
        <v>SGP</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31" t="str">
        <f>VLOOKUP(A534,[3]bd_lista!A:C,3,FALSE)</f>
        <v>Gobierno Autónomo Municipal de Reyes</v>
      </c>
      <c r="C534" s="332" t="str">
        <f>+VLOOKUP(A534,'[4]DISTRIBUCIÓN UCCF'!$A$7:$E$556,5,FALSE)</f>
        <v>SGP</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31" t="str">
        <f>VLOOKUP(A535,[3]bd_lista!A:C,3,FALSE)</f>
        <v>Gobierno Autónomo Municipal de Puerto Rurrenabaque</v>
      </c>
      <c r="C535" s="332" t="str">
        <f>+VLOOKUP(A535,'[4]DISTRIBUCIÓN UCCF'!$A$7:$E$556,5,FALSE)</f>
        <v>SGP</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31" t="str">
        <f>VLOOKUP(A536,[3]bd_lista!A:C,3,FALSE)</f>
        <v>Gobierno Autónomo Municipal de San Borja</v>
      </c>
      <c r="C536" s="332" t="str">
        <f>+VLOOKUP(A536,'[4]DISTRIBUCIÓN UCCF'!$A$7:$E$556,5,FALSE)</f>
        <v>SGP</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31" t="str">
        <f>VLOOKUP(A537,[3]bd_lista!A:C,3,FALSE)</f>
        <v>Gobierno Autónomo Municipal de Santa Rosa</v>
      </c>
      <c r="C537" s="332" t="str">
        <f>+VLOOKUP(A537,'[4]DISTRIBUCIÓN UCCF'!$A$7:$E$556,5,FALSE)</f>
        <v>SGP</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31" t="str">
        <f>VLOOKUP(A538,[3]bd_lista!A:C,3,FALSE)</f>
        <v>Gobierno Autónomo Municipal de Santa Ana</v>
      </c>
      <c r="C538" s="332" t="str">
        <f>+VLOOKUP(A538,'[4]DISTRIBUCIÓN UCCF'!$A$7:$E$556,5,FALSE)</f>
        <v>SGP</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31" t="str">
        <f>VLOOKUP(A539,[3]bd_lista!A:C,3,FALSE)</f>
        <v>Gobierno Autónomo Municipal de San Ignacio</v>
      </c>
      <c r="C539" s="332" t="str">
        <f>+VLOOKUP(A539,'[4]DISTRIBUCIÓN UCCF'!$A$7:$E$556,5,FALSE)</f>
        <v>SGP</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31" t="str">
        <f>VLOOKUP(A540,[3]bd_lista!A:C,3,FALSE)</f>
        <v>Gobierno Autónomo Municipal de Loreto</v>
      </c>
      <c r="C540" s="332" t="str">
        <f>+VLOOKUP(A540,'[4]DISTRIBUCIÓN UCCF'!$A$7:$E$556,5,FALSE)</f>
        <v>SGP</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31" t="str">
        <f>VLOOKUP(A541,[3]bd_lista!A:C,3,FALSE)</f>
        <v>Gobierno Autónomo Municipal de San Andrés</v>
      </c>
      <c r="C541" s="332" t="str">
        <f>+VLOOKUP(A541,'[4]DISTRIBUCIÓN UCCF'!$A$7:$E$556,5,FALSE)</f>
        <v>SGP</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31" t="str">
        <f>VLOOKUP(A542,[3]bd_lista!A:C,3,FALSE)</f>
        <v>Gobierno Autónomo Municipal de San Joaquín</v>
      </c>
      <c r="C542" s="332" t="str">
        <f>+VLOOKUP(A542,'[4]DISTRIBUCIÓN UCCF'!$A$7:$E$556,5,FALSE)</f>
        <v>SGP</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31" t="str">
        <f>VLOOKUP(A543,[3]bd_lista!A:C,3,FALSE)</f>
        <v>Gobierno Autónomo Municipal de San Ramón</v>
      </c>
      <c r="C543" s="332" t="str">
        <f>+VLOOKUP(A543,'[4]DISTRIBUCIÓN UCCF'!$A$7:$E$556,5,FALSE)</f>
        <v>SGP</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31" t="str">
        <f>VLOOKUP(A544,[3]bd_lista!A:C,3,FALSE)</f>
        <v>Gobierno Autónomo Municipal de Puerto Síles</v>
      </c>
      <c r="C544" s="332" t="str">
        <f>+VLOOKUP(A544,'[4]DISTRIBUCIÓN UCCF'!$A$7:$E$556,5,FALSE)</f>
        <v>SGP</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31" t="str">
        <f>VLOOKUP(A545,[3]bd_lista!A:C,3,FALSE)</f>
        <v>Gobierno Autónomo Municipal de Magdalena</v>
      </c>
      <c r="C545" s="332" t="str">
        <f>+VLOOKUP(A545,'[4]DISTRIBUCIÓN UCCF'!$A$7:$E$556,5,FALSE)</f>
        <v>SGP</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31" t="str">
        <f>VLOOKUP(A546,[3]bd_lista!A:C,3,FALSE)</f>
        <v>Gobierno Autónomo Municipal de Baures</v>
      </c>
      <c r="C546" s="332" t="str">
        <f>+VLOOKUP(A546,'[4]DISTRIBUCIÓN UCCF'!$A$7:$E$556,5,FALSE)</f>
        <v>SGP</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31" t="str">
        <f>VLOOKUP(A547,[3]bd_lista!A:C,3,FALSE)</f>
        <v>Gobierno Autónomo Municipal de Huacaraje</v>
      </c>
      <c r="C547" s="332" t="str">
        <f>+VLOOKUP(A547,'[4]DISTRIBUCIÓN UCCF'!$A$7:$E$556,5,FALSE)</f>
        <v>SGP</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31" t="str">
        <f>VLOOKUP(A548,[3]bd_lista!A:C,3,FALSE)</f>
        <v>Gobierno Autónomo Municipal de Exaltación</v>
      </c>
      <c r="C548" s="332" t="str">
        <f>+VLOOKUP(A548,'[4]DISTRIBUCIÓN UCCF'!$A$7:$E$556,5,FALSE)</f>
        <v>SGP</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31" t="str">
        <f>VLOOKUP(A549,[3]bd_lista!A:C,3,FALSE)</f>
        <v>Gobierno Autónomo Municipal de Cobija</v>
      </c>
      <c r="C549" s="332" t="str">
        <f>+VLOOKUP(A549,'[4]DISTRIBUCIÓN UCCF'!$A$7:$E$556,5,FALSE)</f>
        <v>SGP</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31" t="str">
        <f>VLOOKUP(A550,[3]bd_lista!A:C,3,FALSE)</f>
        <v>Gobierno Autónomo Municipal de Porvenir</v>
      </c>
      <c r="C550" s="332" t="str">
        <f>+VLOOKUP(A550,'[4]DISTRIBUCIÓN UCCF'!$A$7:$E$556,5,FALSE)</f>
        <v>SGP</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31" t="str">
        <f>VLOOKUP(A551,[3]bd_lista!A:C,3,FALSE)</f>
        <v>Gobierno Autónomo Municipal de Bolpebra</v>
      </c>
      <c r="C551" s="332" t="str">
        <f>+VLOOKUP(A551,'[4]DISTRIBUCIÓN UCCF'!$A$7:$E$556,5,FALSE)</f>
        <v>SGP</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31" t="str">
        <f>VLOOKUP(A552,[3]bd_lista!A:C,3,FALSE)</f>
        <v>Gobierno Autónomo Municipal de Bella Flor</v>
      </c>
      <c r="C552" s="332" t="str">
        <f>+VLOOKUP(A552,'[4]DISTRIBUCIÓN UCCF'!$A$7:$E$556,5,FALSE)</f>
        <v>SGP</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31" t="str">
        <f>VLOOKUP(A553,[3]bd_lista!A:C,3,FALSE)</f>
        <v>Gobierno Autónomo Municipal de Puerto Rico</v>
      </c>
      <c r="C553" s="332" t="str">
        <f>+VLOOKUP(A553,'[4]DISTRIBUCIÓN UCCF'!$A$7:$E$556,5,FALSE)</f>
        <v>SGP</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31" t="str">
        <f>VLOOKUP(A554,[3]bd_lista!A:C,3,FALSE)</f>
        <v>Gobierno Autónomo Municipal de San Pedro</v>
      </c>
      <c r="C554" s="332" t="str">
        <f>+VLOOKUP(A554,'[4]DISTRIBUCIÓN UCCF'!$A$7:$E$556,5,FALSE)</f>
        <v>SGP</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31" t="str">
        <f>VLOOKUP(A555,[3]bd_lista!A:C,3,FALSE)</f>
        <v>Gobierno Autónomo Municipal de Filadelfia</v>
      </c>
      <c r="C555" s="332" t="str">
        <f>+VLOOKUP(A555,'[4]DISTRIBUCIÓN UCCF'!$A$7:$E$556,5,FALSE)</f>
        <v>SGP</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31" t="str">
        <f>VLOOKUP(A556,[3]bd_lista!A:C,3,FALSE)</f>
        <v>Gobierno Autónomo Municipal de Puerto Gonzalo Moreno</v>
      </c>
      <c r="C556" s="332" t="str">
        <f>+VLOOKUP(A556,'[4]DISTRIBUCIÓN UCCF'!$A$7:$E$556,5,FALSE)</f>
        <v>SGP</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31" t="str">
        <f>VLOOKUP(A557,[3]bd_lista!A:C,3,FALSE)</f>
        <v>Gobierno Autónomo Municipal de San Lorenzo</v>
      </c>
      <c r="C557" s="332" t="str">
        <f>+VLOOKUP(A557,'[4]DISTRIBUCIÓN UCCF'!$A$7:$E$556,5,FALSE)</f>
        <v>SGP</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31" t="str">
        <f>VLOOKUP(A558,[3]bd_lista!A:C,3,FALSE)</f>
        <v>Gobierno Autónomo Municipal de Sena</v>
      </c>
      <c r="C558" s="332" t="str">
        <f>+VLOOKUP(A558,'[4]DISTRIBUCIÓN UCCF'!$A$7:$E$556,5,FALSE)</f>
        <v>SGP</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31" t="str">
        <f>VLOOKUP(A559,[3]bd_lista!A:C,3,FALSE)</f>
        <v>Gobierno Autónomo Municipal de Santa Rosa del Abuná</v>
      </c>
      <c r="C559" s="332" t="str">
        <f>+VLOOKUP(A559,'[4]DISTRIBUCIÓN UCCF'!$A$7:$E$556,5,FALSE)</f>
        <v>SGP</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31" t="str">
        <f>VLOOKUP(A560,[3]bd_lista!A:C,3,FALSE)</f>
        <v>Gobierno Autónomo Municipal de Ingavi (Humaita)</v>
      </c>
      <c r="C560" s="332" t="str">
        <f>+VLOOKUP(A560,'[4]DISTRIBUCIÓN UCCF'!$A$7:$E$556,5,FALSE)</f>
        <v>SGP</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31" t="str">
        <f>VLOOKUP(A561,[3]bd_lista!A:C,3,FALSE)</f>
        <v>Gobierno Autónomo Municipal de Nueva Esperanza</v>
      </c>
      <c r="C561" s="332" t="str">
        <f>+VLOOKUP(A561,'[4]DISTRIBUCIÓN UCCF'!$A$7:$E$556,5,FALSE)</f>
        <v>SGP</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31" t="str">
        <f>VLOOKUP(A562,[3]bd_lista!A:C,3,FALSE)</f>
        <v>Gobierno Autónomo Municipal de Villa Nueva (Loma Alta)</v>
      </c>
      <c r="C562" s="332" t="str">
        <f>+VLOOKUP(A562,'[4]DISTRIBUCIÓN UCCF'!$A$7:$E$556,5,FALSE)</f>
        <v>SGP</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31" t="str">
        <f>VLOOKUP(A563,[3]bd_lista!A:C,3,FALSE)</f>
        <v>Gobierno Autónomo Municipal de Santos Mercado</v>
      </c>
      <c r="C563" s="332" t="str">
        <f>+VLOOKUP(A563,'[4]DISTRIBUCIÓN UCCF'!$A$7:$E$556,5,FALSE)</f>
        <v>SGP</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31" t="str">
        <f>VLOOKUP(A564,[3]bd_lista!A:C,3,FALSE)</f>
        <v>Empresa Municipal de Gestión de Residuos Sólidos</v>
      </c>
      <c r="C564" s="332">
        <v>0</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31" t="str">
        <f>VLOOKUP(A565,[3]bd_lista!A:C,3,FALSE)</f>
        <v>Empresa Municipal de Agua Potable y Alcantarillado Sacaba</v>
      </c>
      <c r="C565" s="332" t="str">
        <f>+VLOOKUP(A565,'[4]DISTRIBUCIÓN UCCF'!$A$7:$E$556,5,FALSE)</f>
        <v>VCK</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31" t="str">
        <f>VLOOKUP(A566,[3]bd_lista!A:C,3,FALSE)</f>
        <v>Empresa Municipal de Areas Verdes y Recreación alternativa</v>
      </c>
      <c r="C566" s="332" t="str">
        <f>+VLOOKUP(A566,'[4]DISTRIBUCIÓN UCCF'!$A$7:$E$556,5,FALSE)</f>
        <v>VHM</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31" t="str">
        <f>VLOOKUP(A567,[3]bd_lista!A:C,3,FALSE)</f>
        <v>SERVICIO DE ENCAUZAMIENTO DE RIOS (SEARPI)</v>
      </c>
      <c r="C567" s="332">
        <v>0</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31" t="str">
        <f>VLOOKUP(A568,[3]bd_lista!A:C,3,FALSE)</f>
        <v>EMPRESA MUNICIPAL DE AGUA POTABLE Y ALCANTARILLADO VIACHA</v>
      </c>
      <c r="C568" s="332" t="e">
        <f>+VLOOKUP(A568,'[4]DISTRIBUCIÓN UCCF'!$A$7:$E$556,5,FALSE)</f>
        <v>#REF!</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31" t="str">
        <f>VLOOKUP(A569,[3]bd_lista!A:C,3,FALSE)</f>
        <v>ENTIDAD MUNICIPAL DE ASEO URBANO SUCRE</v>
      </c>
      <c r="C569" s="332">
        <v>0</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31" t="str">
        <f>VLOOKUP(A570,[3]bd_lista!A:C,3,FALSE)</f>
        <v>EMPRESA MUNICIPAL DE AREAS VERDES SUCRE</v>
      </c>
      <c r="C570" s="332">
        <v>0</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31" t="str">
        <f>VLOOKUP(A571,[3]bd_lista!A:C,3,FALSE)</f>
        <v xml:space="preserve">Empresa Municipal de Servicio de Aseo </v>
      </c>
      <c r="C571" s="332">
        <v>0</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31" t="str">
        <f>VLOOKUP(A572,[3]bd_lista!A:C,3,FALSE)</f>
        <v>Empresa Municipal de Áreas Verdes, Parques y Forestación</v>
      </c>
      <c r="C572" s="332">
        <v>0</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31" t="str">
        <f>VLOOKUP(A573,[3]bd_lista!A:C,3,FALSE)</f>
        <v>Empresa Municipal de Asfaltos y Vías</v>
      </c>
      <c r="C573" s="332">
        <v>0</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31" t="str">
        <f>VLOOKUP(A574,[3]bd_lista!A:C,3,FALSE)</f>
        <v>Entidad Descentralizada UMMIPRE PROMAN</v>
      </c>
      <c r="C574" s="332">
        <v>0</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31" t="str">
        <f>VLOOKUP(A575,[3]bd_lista!A:C,3,FALSE)</f>
        <v>EMPRESA PÚBLICA DEPARTAMENTAL ESTRATÉGICA DE AGUAS - LA PAZ</v>
      </c>
      <c r="C575" s="332" t="str">
        <f>+VLOOKUP(A575,'[4]DISTRIBUCIÓN UCCF'!$A$7:$E$556,5,FALSE)</f>
        <v>YAP</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31" t="str">
        <f>VLOOKUP(A576,[3]bd_lista!A:C,3,FALSE)</f>
        <v>EMPRESA PUBLICA MUNICIPAL DE SERVICIOS DE AGUA Y ALCANTARRILLADO SANITARIO DE COBIJA</v>
      </c>
      <c r="C576" s="332">
        <v>0</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31" t="str">
        <f>VLOOKUP(A577,[3]bd_lista!A:C,3,FALSE)</f>
        <v>ENTIDAD MATADERO FRIGORIFICO MUNICIPAL DE TARIJA</v>
      </c>
      <c r="C577" s="332">
        <v>0</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31" t="str">
        <f>VLOOKUP(A578,[3]bd_lista!A:C,3,FALSE)</f>
        <v>ENTIDAD ASEO MUNICIPAL DE TARIJA</v>
      </c>
      <c r="C578" s="332">
        <v>0</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31" t="str">
        <f>VLOOKUP(A579,[3]bd_lista!A:C,3,FALSE)</f>
        <v>ENTIDAD OBRAS PUBLICAS MUNICIPALES DE TARIJA</v>
      </c>
      <c r="C579" s="332">
        <v>0</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31" t="str">
        <f>VLOOKUP(A580,[3]bd_lista!A:C,3,FALSE)</f>
        <v>ENTIDAD ORDENAMIENTO TERRITORIAL DE TARIJA</v>
      </c>
      <c r="C580" s="332">
        <v>0</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31" t="str">
        <f>VLOOKUP(A581,[3]bd_lista!A:C,3,FALSE)</f>
        <v>ENTIDAD ORDEN Y SEGURIDAD CIUDADANA MUNICIPAL DE TARIJA</v>
      </c>
      <c r="C581" s="332">
        <v>0</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31" t="str">
        <f>VLOOKUP(A582,[3]bd_lista!A:C,3,FALSE)</f>
        <v>EMPRESA MUNICIPAL AUTONOMA DE AGUA POTABLE Y ALCANTARILLADO  DE YACUIBA</v>
      </c>
      <c r="C582" s="332">
        <v>0</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31" t="str">
        <f>VLOOKUP(A583,[3]bd_lista!A:C,3,FALSE)</f>
        <v>EMPRESA MUNICIPAL DE AGUA POTABLE Y ALCANTARILLADO SANITARIO DE URIONDO</v>
      </c>
      <c r="C583" s="332">
        <v>0</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31" t="str">
        <f>VLOOKUP(A584,[3]bd_lista!A:C,3,FALSE)</f>
        <v>EMPRESA PÚBLICA DEPARTAMENTAL DE SERVICIOS ELECTRICOS TARIJA - SETAR</v>
      </c>
      <c r="C584" s="332">
        <v>0</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31" t="str">
        <f>VLOOKUP(A585,[3]bd_lista!A:C,3,FALSE)</f>
        <v>ENTIDAD DESCENTRALIZADA MUNICIPAL TERMINAL DE BUSES LA PAZ</v>
      </c>
      <c r="C585" s="332">
        <v>0</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31" t="str">
        <f>VLOOKUP(A586,[3]bd_lista!A:C,3,FALSE)</f>
        <v>ENTIDAD DIRECCIÓN DE LA TERMINAL DE BUSES DE TARIJA</v>
      </c>
      <c r="C586" s="332">
        <v>0</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31" t="str">
        <f>VLOOKUP(A587,[3]bd_lista!A:C,3,FALSE)</f>
        <v>ENTIDAD DESCENTRALIZADA MUNICIPAL DE MAQUINARIA Y EQUIPO</v>
      </c>
      <c r="C587" s="332">
        <v>0</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31" t="str">
        <f>VLOOKUP(A588,[3]bd_lista!A:C,3,FALSE)</f>
        <v>ENTIDAD MUNICIPAL DE ASEO POTOSI</v>
      </c>
      <c r="C588" s="332">
        <v>0</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31" t="str">
        <f>VLOOKUP(A589,[3]bd_lista!A:C,3,FALSE)</f>
        <v>EMPRESA PÚBLICA DEPARTAMENTAL FÁBRICA DE CALAMINAS Y CLAVOS POTOSI</v>
      </c>
      <c r="C589" s="332">
        <v>0</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31" t="str">
        <f>VLOOKUP(A590,[3]bd_lista!A:C,3,FALSE)</f>
        <v>ENTIDAD DESCENTRALIZADA MUNICIPAL DE CEMENTERIOS DE LA PAZ</v>
      </c>
      <c r="C590" s="332">
        <v>0</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31" t="str">
        <f>VLOOKUP(A591,[3]bd_lista!A:C,3,FALSE)</f>
        <v xml:space="preserve">EMPRESA PRESTADORA DE SERVICIO DE AGUA POTABLE Y ALCANTARILLADO </v>
      </c>
      <c r="C591" s="332">
        <v>0</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31" t="str">
        <f>VLOOKUP(A592,[3]bd_lista!A:C,3,FALSE)</f>
        <v>EMPRESA MUNICIPAL FABRICA DE JOYAS</v>
      </c>
      <c r="C592" s="332">
        <v>0</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31" t="str">
        <f>VLOOKUP(A593,[3]bd_lista!A:C,3,FALSE)</f>
        <v>EMPRESA MUNICIPAL DE DISTRIBUCION DE ENERGIA ELECTRICA LLALLAGUA</v>
      </c>
      <c r="C593" s="332">
        <v>0</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31" t="str">
        <f>VLOOKUP(A594,[3]bd_lista!A:C,3,FALSE)</f>
        <v>Gobierno Autónomo Indígena Originario Campesino del Territorio de Raqaypampa</v>
      </c>
      <c r="C594" s="332">
        <v>0</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31" t="str">
        <f>VLOOKUP(A595,[3]bd_lista!A:C,3,FALSE)</f>
        <v>GAIOC de la Nación Originaria Uru Chipaya</v>
      </c>
      <c r="C595" s="332">
        <v>0</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31" t="str">
        <f>VLOOKUP(A596,[3]bd_lista!A:C,3,FALSE)</f>
        <v>Gobierno Autónomo Regional del Gran Chaco</v>
      </c>
      <c r="C596" s="332">
        <v>0</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31" t="str">
        <f>VLOOKUP(A597,[3]bd_lista!A:C,3,FALSE)</f>
        <v>Acreedores</v>
      </c>
      <c r="C597" s="332">
        <v>0</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1375</v>
      </c>
      <c r="B598" s="331" t="str">
        <f>VLOOKUP(A598,[3]bd_lista!A:C,3,FALSE)</f>
        <v>Área de Conciliación y Recolección de Datos</v>
      </c>
      <c r="C598" s="332">
        <v>0</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31" t="s">
        <v>1265</v>
      </c>
      <c r="C599" s="332">
        <v>0</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31" t="str">
        <f>VLOOKUP(A600,[3]bd_lista!A:C,3,FALSE)</f>
        <v>No Identificado</v>
      </c>
      <c r="C600" s="332">
        <v>0</v>
      </c>
      <c r="D600" s="61">
        <v>0</v>
      </c>
      <c r="E600" s="61">
        <v>0</v>
      </c>
      <c r="F600" s="61">
        <v>0</v>
      </c>
      <c r="G600" s="61">
        <v>1207610.2400000005</v>
      </c>
      <c r="H600" s="61">
        <v>0</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1207610.2400000005</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229234216.65000001</v>
      </c>
      <c r="E602" s="101">
        <f t="shared" si="10"/>
        <v>230805772.32000002</v>
      </c>
      <c r="F602" s="101">
        <f t="shared" si="10"/>
        <v>252921383.91999999</v>
      </c>
      <c r="G602" s="101">
        <f t="shared" si="10"/>
        <v>81292000.109999999</v>
      </c>
      <c r="H602" s="101">
        <f t="shared" si="10"/>
        <v>0</v>
      </c>
      <c r="I602" s="101">
        <f t="shared" si="10"/>
        <v>0</v>
      </c>
      <c r="J602" s="101">
        <f t="shared" si="10"/>
        <v>1016110.4800000003</v>
      </c>
      <c r="K602" s="101">
        <f t="shared" si="10"/>
        <v>1257548065.8800001</v>
      </c>
      <c r="L602" s="101">
        <f t="shared" si="10"/>
        <v>0</v>
      </c>
      <c r="M602" s="101">
        <f t="shared" si="10"/>
        <v>55477.01999999999</v>
      </c>
      <c r="N602" s="101">
        <f t="shared" si="10"/>
        <v>283055.35999999999</v>
      </c>
      <c r="O602" s="101">
        <f t="shared" si="10"/>
        <v>3968150.25</v>
      </c>
      <c r="P602" s="101">
        <f t="shared" si="10"/>
        <v>0</v>
      </c>
      <c r="Q602" s="101">
        <f t="shared" si="10"/>
        <v>35138481.670000002</v>
      </c>
      <c r="R602" s="101">
        <f t="shared" si="10"/>
        <v>13949.1</v>
      </c>
      <c r="S602" s="101">
        <f t="shared" si="10"/>
        <v>350016632.13999999</v>
      </c>
      <c r="T602" s="101">
        <f t="shared" si="10"/>
        <v>445821647.25</v>
      </c>
      <c r="U602" s="101">
        <f t="shared" si="10"/>
        <v>91439754.560000002</v>
      </c>
      <c r="V602" s="101">
        <f t="shared" si="10"/>
        <v>38646716.109999999</v>
      </c>
      <c r="W602" s="101">
        <f t="shared" si="10"/>
        <v>0</v>
      </c>
      <c r="X602" s="101">
        <f t="shared" si="10"/>
        <v>349113329.81999999</v>
      </c>
      <c r="Y602" s="101">
        <f t="shared" si="10"/>
        <v>175231106.71000001</v>
      </c>
      <c r="Z602" s="101">
        <f t="shared" si="10"/>
        <v>214364080.73220003</v>
      </c>
      <c r="AA602" s="101">
        <f t="shared" si="10"/>
        <v>214364080.73220003</v>
      </c>
      <c r="AB602" s="101">
        <f t="shared" si="10"/>
        <v>2368.42</v>
      </c>
      <c r="AC602" s="101">
        <f t="shared" si="10"/>
        <v>0</v>
      </c>
      <c r="AD602" s="101">
        <f t="shared" si="10"/>
        <v>400.08</v>
      </c>
      <c r="AE602" s="101">
        <f t="shared" si="10"/>
        <v>95750551.980000004</v>
      </c>
      <c r="AF602" s="101">
        <f t="shared" si="10"/>
        <v>50.01</v>
      </c>
      <c r="AG602" s="101">
        <f t="shared" si="10"/>
        <v>0</v>
      </c>
      <c r="AH602" s="101">
        <f t="shared" si="10"/>
        <v>17552.2</v>
      </c>
      <c r="AI602" s="101">
        <f t="shared" si="10"/>
        <v>114.49</v>
      </c>
      <c r="AJ602" s="101">
        <f t="shared" si="10"/>
        <v>0</v>
      </c>
      <c r="AK602" s="101">
        <f t="shared" si="10"/>
        <v>463734307.61999989</v>
      </c>
      <c r="AL602" s="101">
        <f t="shared" si="10"/>
        <v>0</v>
      </c>
      <c r="AM602" s="101">
        <f t="shared" si="10"/>
        <v>0.13999999999999999</v>
      </c>
      <c r="AN602" s="101">
        <f t="shared" si="10"/>
        <v>0</v>
      </c>
      <c r="AO602" s="101">
        <f t="shared" si="10"/>
        <v>1189409.6399999999</v>
      </c>
      <c r="AP602" s="101">
        <f t="shared" si="10"/>
        <v>0</v>
      </c>
      <c r="AQ602" s="101">
        <f t="shared" si="10"/>
        <v>4514309328.2698011</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5" t="s">
        <v>1270</v>
      </c>
      <c r="F617" s="205" t="s">
        <v>1272</v>
      </c>
      <c r="G617" s="205" t="s">
        <v>1273</v>
      </c>
      <c r="H617" s="205" t="s">
        <v>1274</v>
      </c>
      <c r="I617" s="205"/>
    </row>
    <row r="618" spans="3:43" ht="15.75">
      <c r="E618" s="209" t="s">
        <v>1271</v>
      </c>
      <c r="F618" s="206">
        <f>+SUM(G602:V602)</f>
        <v>2305240039.9299998</v>
      </c>
      <c r="G618" s="207">
        <f>+SUMIFS('CUT MN'!P8:P1795,'CUT MN'!A8:A1795,"&lt;&gt;IDH")+SUMIFS('CUT MN'!Q8:Q1795,'CUT MN'!A8:A1795,"&lt;&gt;IDH")+CVD_AUTO!H20</f>
        <v>2305240039.9299998</v>
      </c>
      <c r="H618" s="207">
        <f t="shared" ref="H618:H623" si="11">+F618-G618</f>
        <v>0</v>
      </c>
      <c r="I618" s="236"/>
      <c r="J618" s="46" t="b">
        <f t="shared" ref="J618:J624" si="12">+F618=G618</f>
        <v>1</v>
      </c>
    </row>
    <row r="619" spans="3:43" ht="15.75">
      <c r="E619" s="210" t="s">
        <v>1275</v>
      </c>
      <c r="F619" s="207">
        <f>+SUM(AB602:AN602)</f>
        <v>559505344.93999994</v>
      </c>
      <c r="G619" s="207">
        <f>+'CUT ME'!P86+'CUT ME'!Q86</f>
        <v>559505344.93999982</v>
      </c>
      <c r="H619" s="207">
        <f t="shared" si="11"/>
        <v>0</v>
      </c>
      <c r="I619" s="236"/>
      <c r="J619" s="46" t="b">
        <f t="shared" si="12"/>
        <v>1</v>
      </c>
    </row>
    <row r="620" spans="3:43" ht="15.75">
      <c r="E620" s="210" t="s">
        <v>1276</v>
      </c>
      <c r="F620" s="207">
        <f>+D602+E602</f>
        <v>460039988.97000003</v>
      </c>
      <c r="G620" s="207">
        <f>+'TRL MN'!P34</f>
        <v>460039988.96999991</v>
      </c>
      <c r="H620" s="207">
        <f t="shared" si="11"/>
        <v>0</v>
      </c>
      <c r="I620" s="236"/>
      <c r="J620" s="46" t="b">
        <f t="shared" si="12"/>
        <v>1</v>
      </c>
    </row>
    <row r="621" spans="3:43" ht="15.75">
      <c r="E621" s="210" t="s">
        <v>1277</v>
      </c>
      <c r="F621" s="207">
        <f>+Z602+AA602</f>
        <v>428728161.46440005</v>
      </c>
      <c r="G621" s="207">
        <f>+'TRL ME'!P13</f>
        <v>428728161.46439999</v>
      </c>
      <c r="H621" s="207">
        <f t="shared" si="11"/>
        <v>0</v>
      </c>
      <c r="I621" s="236"/>
      <c r="J621" s="46" t="b">
        <f t="shared" si="12"/>
        <v>1</v>
      </c>
    </row>
    <row r="622" spans="3:43" ht="15.75">
      <c r="E622" s="210" t="s">
        <v>25</v>
      </c>
      <c r="F622" s="207">
        <f>+F602</f>
        <v>252921383.91999999</v>
      </c>
      <c r="G622" s="207">
        <f>+CDI!H74</f>
        <v>252921383.91999999</v>
      </c>
      <c r="H622" s="207">
        <f t="shared" si="11"/>
        <v>0</v>
      </c>
      <c r="I622" s="236"/>
      <c r="J622" s="46" t="b">
        <f t="shared" si="12"/>
        <v>1</v>
      </c>
    </row>
    <row r="623" spans="3:43">
      <c r="E623" s="208" t="s">
        <v>678</v>
      </c>
      <c r="F623" s="207">
        <f>+Y602</f>
        <v>175231106.71000001</v>
      </c>
      <c r="G623" s="207">
        <f>+'TCR MN'!F54</f>
        <v>175231106.71000001</v>
      </c>
      <c r="H623" s="207">
        <f t="shared" si="11"/>
        <v>0</v>
      </c>
      <c r="I623" s="236"/>
      <c r="J623" s="46" t="b">
        <f t="shared" si="12"/>
        <v>1</v>
      </c>
    </row>
    <row r="624" spans="3:43">
      <c r="E624" s="208" t="s">
        <v>678</v>
      </c>
      <c r="F624" s="207">
        <f>+X602+AO602</f>
        <v>350302739.45999998</v>
      </c>
      <c r="G624" s="207">
        <f>+'TFD MN'!F17+'TFD ME'!G9</f>
        <v>350302739.45999998</v>
      </c>
      <c r="H624" s="207">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59"/>
  <sheetViews>
    <sheetView view="pageBreakPreview"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643</v>
      </c>
      <c r="C3" s="49"/>
    </row>
    <row r="4" spans="1:3" ht="56.25">
      <c r="A4" s="49"/>
      <c r="B4" s="52" t="s">
        <v>1257</v>
      </c>
      <c r="C4" s="49"/>
    </row>
    <row r="5" spans="1:3" ht="22.5">
      <c r="A5" s="49"/>
      <c r="B5" s="52" t="s">
        <v>618</v>
      </c>
      <c r="C5" s="49"/>
    </row>
    <row r="6" spans="1:3" ht="15.75" thickBot="1">
      <c r="A6" s="49"/>
      <c r="B6" s="52" t="s">
        <v>629</v>
      </c>
      <c r="C6" s="49"/>
    </row>
    <row r="7" spans="1:3">
      <c r="A7" s="49"/>
      <c r="B7" s="53" t="s">
        <v>563</v>
      </c>
      <c r="C7" s="49"/>
    </row>
    <row r="8" spans="1:3">
      <c r="A8" s="49"/>
      <c r="B8" s="54" t="s">
        <v>564</v>
      </c>
      <c r="C8" s="49"/>
    </row>
    <row r="9" spans="1:3" ht="23.25" thickBot="1">
      <c r="A9" s="49"/>
      <c r="B9" s="55" t="s">
        <v>1417</v>
      </c>
      <c r="C9" s="49"/>
    </row>
    <row r="10" spans="1:3">
      <c r="A10" s="49"/>
      <c r="B10" s="56" t="s">
        <v>565</v>
      </c>
      <c r="C10" s="49"/>
    </row>
    <row r="11" spans="1:3">
      <c r="A11" s="49"/>
      <c r="B11" s="54" t="s">
        <v>566</v>
      </c>
      <c r="C11" s="49"/>
    </row>
    <row r="12" spans="1:3" ht="57" thickBot="1">
      <c r="A12" s="49"/>
      <c r="B12" s="54" t="s">
        <v>567</v>
      </c>
      <c r="C12" s="49"/>
    </row>
    <row r="13" spans="1:3" ht="57" thickBot="1">
      <c r="A13" s="49"/>
      <c r="B13" s="57" t="s">
        <v>619</v>
      </c>
      <c r="C13" s="49"/>
    </row>
    <row r="14" spans="1:3" ht="34.5" hidden="1" thickBot="1">
      <c r="A14" s="49"/>
      <c r="B14" s="58" t="s">
        <v>633</v>
      </c>
      <c r="C14" s="49"/>
    </row>
    <row r="15" spans="1:3" ht="34.5" hidden="1" thickBot="1">
      <c r="A15" s="49"/>
      <c r="B15" s="59" t="s">
        <v>630</v>
      </c>
      <c r="C15" s="49"/>
    </row>
    <row r="16" spans="1:3" hidden="1">
      <c r="A16" s="49"/>
      <c r="B16" s="53" t="s">
        <v>568</v>
      </c>
      <c r="C16" s="49"/>
    </row>
    <row r="17" spans="1:3" hidden="1">
      <c r="A17" s="49"/>
      <c r="B17" s="54" t="s">
        <v>569</v>
      </c>
      <c r="C17" s="49"/>
    </row>
    <row r="18" spans="1:3" ht="15.75" hidden="1" thickBot="1">
      <c r="A18" s="49"/>
      <c r="B18" s="55" t="s">
        <v>570</v>
      </c>
      <c r="C18" s="49"/>
    </row>
    <row r="19" spans="1:3">
      <c r="A19" s="49"/>
      <c r="B19" s="56" t="s">
        <v>571</v>
      </c>
      <c r="C19" s="49"/>
    </row>
    <row r="20" spans="1:3">
      <c r="A20" s="49"/>
      <c r="B20" s="54" t="s">
        <v>620</v>
      </c>
      <c r="C20" s="49"/>
    </row>
    <row r="21" spans="1:3" ht="15.75" thickBot="1">
      <c r="A21" s="49"/>
      <c r="B21" s="55" t="s">
        <v>572</v>
      </c>
      <c r="C21" s="49"/>
    </row>
    <row r="22" spans="1:3">
      <c r="A22" s="49"/>
      <c r="B22" s="56" t="s">
        <v>573</v>
      </c>
      <c r="C22" s="49"/>
    </row>
    <row r="23" spans="1:3">
      <c r="A23" s="49"/>
      <c r="B23" s="54" t="s">
        <v>621</v>
      </c>
      <c r="C23" s="49"/>
    </row>
    <row r="24" spans="1:3" ht="23.25" thickBot="1">
      <c r="A24" s="49"/>
      <c r="B24" s="55" t="s">
        <v>574</v>
      </c>
      <c r="C24" s="49"/>
    </row>
    <row r="25" spans="1:3">
      <c r="A25" s="49"/>
      <c r="B25" s="56" t="s">
        <v>1359</v>
      </c>
      <c r="C25" s="49"/>
    </row>
    <row r="26" spans="1:3">
      <c r="A26" s="49"/>
      <c r="B26" s="54" t="s">
        <v>575</v>
      </c>
      <c r="C26" s="49"/>
    </row>
    <row r="27" spans="1:3" ht="15.75" thickBot="1">
      <c r="A27" s="49"/>
      <c r="B27" s="55" t="s">
        <v>576</v>
      </c>
      <c r="C27" s="49"/>
    </row>
    <row r="28" spans="1:3">
      <c r="A28" s="49"/>
      <c r="B28" s="56" t="s">
        <v>1418</v>
      </c>
      <c r="C28" s="49"/>
    </row>
    <row r="29" spans="1:3" ht="45.75" thickBot="1">
      <c r="A29" s="49"/>
      <c r="B29" s="55" t="s">
        <v>1361</v>
      </c>
      <c r="C29" s="49"/>
    </row>
    <row r="30" spans="1:3">
      <c r="A30" s="49"/>
      <c r="B30" s="56" t="s">
        <v>577</v>
      </c>
      <c r="C30" s="49"/>
    </row>
    <row r="31" spans="1:3">
      <c r="A31" s="49"/>
      <c r="B31" s="54" t="s">
        <v>578</v>
      </c>
      <c r="C31" s="49"/>
    </row>
    <row r="32" spans="1:3" ht="15.75" thickBot="1">
      <c r="A32" s="49"/>
      <c r="B32" s="55" t="s">
        <v>579</v>
      </c>
      <c r="C32" s="49"/>
    </row>
    <row r="33" spans="1:3">
      <c r="A33" s="49"/>
      <c r="B33" s="56" t="s">
        <v>580</v>
      </c>
      <c r="C33" s="49"/>
    </row>
    <row r="34" spans="1:3">
      <c r="A34" s="49"/>
      <c r="B34" s="54" t="s">
        <v>581</v>
      </c>
      <c r="C34" s="49"/>
    </row>
    <row r="35" spans="1:3" ht="15.75" thickBot="1">
      <c r="A35" s="49"/>
      <c r="B35" s="55" t="s">
        <v>582</v>
      </c>
      <c r="C35" s="49"/>
    </row>
    <row r="36" spans="1:3">
      <c r="A36" s="49"/>
      <c r="B36" s="56" t="s">
        <v>622</v>
      </c>
      <c r="C36" s="49"/>
    </row>
    <row r="37" spans="1:3">
      <c r="A37" s="49"/>
      <c r="B37" s="54" t="s">
        <v>583</v>
      </c>
      <c r="C37" s="49"/>
    </row>
    <row r="38" spans="1:3" ht="15.75" thickBot="1">
      <c r="A38" s="49"/>
      <c r="B38" s="55" t="s">
        <v>582</v>
      </c>
      <c r="C38" s="49"/>
    </row>
    <row r="39" spans="1:3">
      <c r="A39" s="49"/>
      <c r="B39" s="56" t="s">
        <v>631</v>
      </c>
      <c r="C39" s="49"/>
    </row>
    <row r="40" spans="1:3">
      <c r="A40" s="49"/>
      <c r="B40" s="54" t="s">
        <v>623</v>
      </c>
      <c r="C40" s="49"/>
    </row>
    <row r="41" spans="1:3" ht="23.25" thickBot="1">
      <c r="A41" s="49"/>
      <c r="B41" s="55" t="s">
        <v>584</v>
      </c>
      <c r="C41" s="49"/>
    </row>
    <row r="42" spans="1:3" ht="12" customHeight="1">
      <c r="A42" s="49"/>
      <c r="B42" s="56" t="s">
        <v>585</v>
      </c>
      <c r="C42" s="49"/>
    </row>
    <row r="43" spans="1:3">
      <c r="A43" s="49"/>
      <c r="B43" s="54" t="s">
        <v>586</v>
      </c>
      <c r="C43" s="49"/>
    </row>
    <row r="44" spans="1:3">
      <c r="A44" s="49"/>
      <c r="B44" s="54" t="s">
        <v>1362</v>
      </c>
      <c r="C44" s="49"/>
    </row>
    <row r="45" spans="1:3" ht="22.5">
      <c r="A45" s="49"/>
      <c r="B45" s="54" t="s">
        <v>632</v>
      </c>
      <c r="C45" s="49"/>
    </row>
    <row r="46" spans="1:3" ht="34.5" thickBot="1">
      <c r="A46" s="49"/>
      <c r="B46" s="277" t="s">
        <v>1363</v>
      </c>
      <c r="C46" s="49"/>
    </row>
    <row r="47" spans="1:3" ht="12" customHeight="1">
      <c r="A47" s="49"/>
      <c r="B47" s="56" t="s">
        <v>1355</v>
      </c>
      <c r="C47" s="49"/>
    </row>
    <row r="48" spans="1:3" ht="22.5">
      <c r="A48" s="49"/>
      <c r="B48" s="54" t="s">
        <v>1364</v>
      </c>
      <c r="C48" s="49"/>
    </row>
    <row r="49" spans="1:3" ht="33.75">
      <c r="A49" s="49"/>
      <c r="B49" s="54" t="s">
        <v>1356</v>
      </c>
      <c r="C49" s="49"/>
    </row>
    <row r="50" spans="1:3">
      <c r="A50" s="49"/>
      <c r="B50" s="54" t="s">
        <v>1357</v>
      </c>
      <c r="C50" s="49"/>
    </row>
    <row r="51" spans="1:3">
      <c r="A51" s="49"/>
      <c r="B51" s="54" t="s">
        <v>624</v>
      </c>
      <c r="C51" s="49"/>
    </row>
    <row r="52" spans="1:3" ht="22.5">
      <c r="A52" s="49"/>
      <c r="B52" s="54" t="s">
        <v>625</v>
      </c>
      <c r="C52" s="49"/>
    </row>
    <row r="53" spans="1:3" ht="23.25" thickBot="1">
      <c r="A53" s="49"/>
      <c r="B53" s="55" t="s">
        <v>1358</v>
      </c>
      <c r="C53" s="49"/>
    </row>
    <row r="54" spans="1:3" ht="13.5" customHeight="1">
      <c r="A54" s="161"/>
      <c r="B54" s="162" t="s">
        <v>681</v>
      </c>
      <c r="C54" s="49"/>
    </row>
    <row r="55" spans="1:3" ht="22.5">
      <c r="A55" s="49"/>
      <c r="B55" s="54" t="s">
        <v>682</v>
      </c>
      <c r="C55" s="49"/>
    </row>
    <row r="56" spans="1:3" ht="23.25" thickBot="1">
      <c r="A56" s="49"/>
      <c r="B56" s="55" t="s">
        <v>680</v>
      </c>
      <c r="C56" s="49"/>
    </row>
    <row r="57" spans="1:3" ht="1.5" customHeight="1">
      <c r="A57" s="49"/>
      <c r="B57" s="160"/>
      <c r="C57" s="49"/>
    </row>
    <row r="58" spans="1:3" ht="22.5">
      <c r="A58" s="49"/>
      <c r="B58" s="60" t="s">
        <v>587</v>
      </c>
      <c r="C58" s="49"/>
    </row>
    <row r="59" spans="1:3">
      <c r="A59" s="49"/>
      <c r="B59" s="49"/>
      <c r="C59"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1815"/>
  <sheetViews>
    <sheetView showGridLines="0" zoomScaleNormal="100"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customWidth="1" outlineLevel="1"/>
    <col min="6" max="6" width="12.140625" style="66" customWidth="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115"/>
      <c r="I1" s="115"/>
      <c r="J1" s="73"/>
      <c r="K1" s="73"/>
      <c r="L1" s="115"/>
      <c r="M1" s="73"/>
      <c r="N1" s="112"/>
      <c r="O1" s="112"/>
      <c r="P1" s="112"/>
      <c r="Q1" s="112"/>
      <c r="R1" s="73"/>
      <c r="S1" s="73"/>
    </row>
    <row r="2" spans="1:20" ht="15.75">
      <c r="A2" s="115" t="s">
        <v>675</v>
      </c>
      <c r="B2" s="115"/>
      <c r="C2" s="115"/>
      <c r="D2" s="115"/>
      <c r="E2" s="115"/>
      <c r="F2" s="115"/>
      <c r="G2" s="115"/>
      <c r="H2" s="115"/>
      <c r="I2" s="115"/>
      <c r="J2" s="73"/>
      <c r="K2" s="73"/>
      <c r="L2" s="115"/>
      <c r="M2" s="73"/>
      <c r="N2" s="112"/>
      <c r="O2" s="112"/>
      <c r="P2" s="112"/>
      <c r="Q2" s="112"/>
      <c r="R2" s="73"/>
      <c r="S2" s="73"/>
    </row>
    <row r="3" spans="1:20">
      <c r="A3" s="115" t="s">
        <v>2658</v>
      </c>
      <c r="B3" s="115"/>
      <c r="C3" s="115"/>
      <c r="D3" s="115"/>
      <c r="E3" s="115"/>
      <c r="F3" s="115"/>
      <c r="G3" s="115"/>
      <c r="H3" s="115"/>
      <c r="I3" s="115"/>
      <c r="J3" s="73"/>
      <c r="K3" s="73"/>
      <c r="L3" s="115"/>
      <c r="M3" s="73"/>
      <c r="N3" s="112"/>
      <c r="O3" s="112"/>
      <c r="P3" s="112"/>
      <c r="Q3" s="112"/>
      <c r="R3" s="73"/>
      <c r="S3" s="73"/>
    </row>
    <row r="4" spans="1:20">
      <c r="A4" s="65" t="s">
        <v>2659</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9" t="s">
        <v>1577</v>
      </c>
      <c r="B6" s="470"/>
      <c r="C6" s="103"/>
      <c r="D6" s="67"/>
      <c r="E6" s="67"/>
      <c r="F6" s="67"/>
      <c r="G6" s="67"/>
      <c r="H6" s="67"/>
      <c r="I6" s="71"/>
      <c r="J6" s="469" t="s">
        <v>1579</v>
      </c>
      <c r="K6" s="470"/>
      <c r="L6" s="469" t="s">
        <v>1580</v>
      </c>
      <c r="M6" s="470"/>
      <c r="N6" s="467" t="s">
        <v>1581</v>
      </c>
      <c r="O6" s="468"/>
      <c r="P6" s="467" t="s">
        <v>1582</v>
      </c>
      <c r="Q6" s="468"/>
      <c r="R6" s="67"/>
      <c r="S6" s="67"/>
    </row>
    <row r="7" spans="1:20" ht="44.25" customHeight="1">
      <c r="A7" s="354" t="s">
        <v>657</v>
      </c>
      <c r="B7" s="354" t="s">
        <v>658</v>
      </c>
      <c r="C7" s="355" t="s">
        <v>664</v>
      </c>
      <c r="D7" s="355" t="s">
        <v>1576</v>
      </c>
      <c r="E7" s="355" t="s">
        <v>652</v>
      </c>
      <c r="F7" s="355" t="s">
        <v>653</v>
      </c>
      <c r="G7" s="355" t="s">
        <v>655</v>
      </c>
      <c r="H7" s="357" t="s">
        <v>1578</v>
      </c>
      <c r="I7" s="355" t="s">
        <v>656</v>
      </c>
      <c r="J7" s="354" t="s">
        <v>659</v>
      </c>
      <c r="K7" s="354" t="s">
        <v>662</v>
      </c>
      <c r="L7" s="354" t="s">
        <v>660</v>
      </c>
      <c r="M7" s="354" t="s">
        <v>661</v>
      </c>
      <c r="N7" s="356" t="s">
        <v>1308</v>
      </c>
      <c r="O7" s="356" t="s">
        <v>1309</v>
      </c>
      <c r="P7" s="356" t="s">
        <v>1294</v>
      </c>
      <c r="Q7" s="355" t="s">
        <v>1295</v>
      </c>
      <c r="R7" s="355" t="s">
        <v>666</v>
      </c>
      <c r="S7" s="355" t="s">
        <v>1583</v>
      </c>
      <c r="T7" s="357" t="s">
        <v>1360</v>
      </c>
    </row>
    <row r="8" spans="1:20" ht="51">
      <c r="A8" s="192" t="s">
        <v>550</v>
      </c>
      <c r="B8" s="68"/>
      <c r="C8" s="214" t="s">
        <v>589</v>
      </c>
      <c r="D8" s="215">
        <v>44929</v>
      </c>
      <c r="E8" s="192" t="s">
        <v>1618</v>
      </c>
      <c r="F8" s="192" t="s">
        <v>3</v>
      </c>
      <c r="G8" s="192">
        <v>2082284</v>
      </c>
      <c r="H8" s="68"/>
      <c r="I8" s="198" t="s">
        <v>2130</v>
      </c>
      <c r="J8" s="68"/>
      <c r="K8" s="68"/>
      <c r="L8" s="68"/>
      <c r="M8" s="68"/>
      <c r="N8" s="366"/>
      <c r="O8" s="366"/>
      <c r="P8" s="216">
        <v>0</v>
      </c>
      <c r="Q8" s="216">
        <v>290</v>
      </c>
      <c r="R8" s="68" t="s">
        <v>638</v>
      </c>
      <c r="S8" s="368"/>
      <c r="T8" s="278"/>
    </row>
    <row r="9" spans="1:20" ht="51">
      <c r="A9" s="192" t="s">
        <v>550</v>
      </c>
      <c r="B9" s="68"/>
      <c r="C9" s="214" t="s">
        <v>589</v>
      </c>
      <c r="D9" s="215">
        <v>44929</v>
      </c>
      <c r="E9" s="192" t="s">
        <v>1619</v>
      </c>
      <c r="F9" s="192" t="s">
        <v>3</v>
      </c>
      <c r="G9" s="192">
        <v>2082317</v>
      </c>
      <c r="H9" s="68"/>
      <c r="I9" s="198" t="s">
        <v>2131</v>
      </c>
      <c r="J9" s="68"/>
      <c r="K9" s="68"/>
      <c r="L9" s="68"/>
      <c r="M9" s="68"/>
      <c r="N9" s="366"/>
      <c r="O9" s="366"/>
      <c r="P9" s="216">
        <v>0</v>
      </c>
      <c r="Q9" s="216">
        <v>1700</v>
      </c>
      <c r="R9" s="68" t="s">
        <v>638</v>
      </c>
      <c r="S9" s="368"/>
      <c r="T9" s="278"/>
    </row>
    <row r="10" spans="1:20" ht="51">
      <c r="A10" s="192" t="s">
        <v>550</v>
      </c>
      <c r="B10" s="68"/>
      <c r="C10" s="214" t="s">
        <v>589</v>
      </c>
      <c r="D10" s="215">
        <v>44929</v>
      </c>
      <c r="E10" s="192" t="s">
        <v>1608</v>
      </c>
      <c r="F10" s="192" t="s">
        <v>3</v>
      </c>
      <c r="G10" s="192">
        <v>2082327</v>
      </c>
      <c r="H10" s="68"/>
      <c r="I10" s="198" t="s">
        <v>2132</v>
      </c>
      <c r="J10" s="68"/>
      <c r="K10" s="68"/>
      <c r="L10" s="68"/>
      <c r="M10" s="68"/>
      <c r="N10" s="366"/>
      <c r="O10" s="366"/>
      <c r="P10" s="216">
        <v>0</v>
      </c>
      <c r="Q10" s="216">
        <v>305.67</v>
      </c>
      <c r="R10" s="68" t="s">
        <v>638</v>
      </c>
      <c r="S10" s="368"/>
      <c r="T10" s="278"/>
    </row>
    <row r="11" spans="1:20" ht="38.25">
      <c r="A11" s="192" t="s">
        <v>550</v>
      </c>
      <c r="B11" s="68"/>
      <c r="C11" s="214" t="s">
        <v>589</v>
      </c>
      <c r="D11" s="215">
        <v>44929</v>
      </c>
      <c r="E11" s="192" t="s">
        <v>1620</v>
      </c>
      <c r="F11" s="192" t="s">
        <v>3</v>
      </c>
      <c r="G11" s="192">
        <v>2082340</v>
      </c>
      <c r="H11" s="68"/>
      <c r="I11" s="198" t="s">
        <v>2133</v>
      </c>
      <c r="J11" s="68"/>
      <c r="K11" s="68"/>
      <c r="L11" s="68"/>
      <c r="M11" s="68"/>
      <c r="N11" s="366"/>
      <c r="O11" s="366"/>
      <c r="P11" s="216">
        <v>0</v>
      </c>
      <c r="Q11" s="216">
        <v>2097.7600000000002</v>
      </c>
      <c r="R11" s="68" t="s">
        <v>638</v>
      </c>
      <c r="S11" s="368"/>
      <c r="T11" s="278"/>
    </row>
    <row r="12" spans="1:20" ht="38.25">
      <c r="A12" s="192">
        <v>46</v>
      </c>
      <c r="B12" s="68"/>
      <c r="C12" s="214" t="s">
        <v>1380</v>
      </c>
      <c r="D12" s="215">
        <v>44929</v>
      </c>
      <c r="E12" s="192" t="s">
        <v>1621</v>
      </c>
      <c r="F12" s="192" t="s">
        <v>3</v>
      </c>
      <c r="G12" s="192">
        <v>2082343</v>
      </c>
      <c r="H12" s="68"/>
      <c r="I12" s="198" t="s">
        <v>2134</v>
      </c>
      <c r="J12" s="68"/>
      <c r="K12" s="68"/>
      <c r="L12" s="68"/>
      <c r="M12" s="68"/>
      <c r="N12" s="366"/>
      <c r="O12" s="366"/>
      <c r="P12" s="216">
        <v>0</v>
      </c>
      <c r="Q12" s="216">
        <v>8300</v>
      </c>
      <c r="R12" s="68" t="s">
        <v>638</v>
      </c>
      <c r="S12" s="368"/>
      <c r="T12" s="278"/>
    </row>
    <row r="13" spans="1:20" ht="51">
      <c r="A13" s="192" t="s">
        <v>550</v>
      </c>
      <c r="B13" s="68"/>
      <c r="C13" s="214" t="s">
        <v>589</v>
      </c>
      <c r="D13" s="215">
        <v>44929</v>
      </c>
      <c r="E13" s="192" t="s">
        <v>1622</v>
      </c>
      <c r="F13" s="192" t="s">
        <v>3</v>
      </c>
      <c r="G13" s="192">
        <v>2082415</v>
      </c>
      <c r="H13" s="68"/>
      <c r="I13" s="198" t="s">
        <v>2135</v>
      </c>
      <c r="J13" s="68"/>
      <c r="K13" s="68"/>
      <c r="L13" s="68"/>
      <c r="M13" s="68"/>
      <c r="N13" s="366"/>
      <c r="O13" s="366"/>
      <c r="P13" s="216">
        <v>0</v>
      </c>
      <c r="Q13" s="216">
        <v>2949.08</v>
      </c>
      <c r="R13" s="68" t="s">
        <v>638</v>
      </c>
      <c r="S13" s="368"/>
      <c r="T13" s="278"/>
    </row>
    <row r="14" spans="1:20" ht="51">
      <c r="A14" s="192" t="s">
        <v>550</v>
      </c>
      <c r="B14" s="68"/>
      <c r="C14" s="214" t="s">
        <v>589</v>
      </c>
      <c r="D14" s="215">
        <v>44929</v>
      </c>
      <c r="E14" s="192" t="s">
        <v>1623</v>
      </c>
      <c r="F14" s="192" t="s">
        <v>3</v>
      </c>
      <c r="G14" s="192">
        <v>2082418</v>
      </c>
      <c r="H14" s="68"/>
      <c r="I14" s="198" t="s">
        <v>2136</v>
      </c>
      <c r="J14" s="68"/>
      <c r="K14" s="68"/>
      <c r="L14" s="68"/>
      <c r="M14" s="68"/>
      <c r="N14" s="366"/>
      <c r="O14" s="366"/>
      <c r="P14" s="216">
        <v>0</v>
      </c>
      <c r="Q14" s="216">
        <v>7722.7</v>
      </c>
      <c r="R14" s="68" t="s">
        <v>638</v>
      </c>
      <c r="S14" s="368"/>
      <c r="T14" s="278"/>
    </row>
    <row r="15" spans="1:20" ht="38.25">
      <c r="A15" s="192">
        <v>951</v>
      </c>
      <c r="B15" s="68"/>
      <c r="C15" s="214" t="s">
        <v>199</v>
      </c>
      <c r="D15" s="215">
        <v>44929</v>
      </c>
      <c r="E15" s="192" t="s">
        <v>1624</v>
      </c>
      <c r="F15" s="192" t="s">
        <v>3</v>
      </c>
      <c r="G15" s="192">
        <v>2082427</v>
      </c>
      <c r="H15" s="68"/>
      <c r="I15" s="198" t="s">
        <v>2137</v>
      </c>
      <c r="J15" s="68"/>
      <c r="K15" s="68"/>
      <c r="L15" s="68"/>
      <c r="M15" s="68"/>
      <c r="N15" s="366"/>
      <c r="O15" s="366"/>
      <c r="P15" s="216">
        <v>0</v>
      </c>
      <c r="Q15" s="216">
        <v>1768.48</v>
      </c>
      <c r="R15" s="68" t="s">
        <v>638</v>
      </c>
      <c r="S15" s="368"/>
      <c r="T15" s="278"/>
    </row>
    <row r="16" spans="1:20" ht="51">
      <c r="A16" s="192">
        <v>670</v>
      </c>
      <c r="B16" s="68"/>
      <c r="C16" s="214" t="s">
        <v>178</v>
      </c>
      <c r="D16" s="215">
        <v>44929</v>
      </c>
      <c r="E16" s="192" t="s">
        <v>1625</v>
      </c>
      <c r="F16" s="192" t="s">
        <v>3</v>
      </c>
      <c r="G16" s="192">
        <v>2082307</v>
      </c>
      <c r="H16" s="68"/>
      <c r="I16" s="198" t="s">
        <v>2138</v>
      </c>
      <c r="J16" s="68"/>
      <c r="K16" s="68"/>
      <c r="L16" s="68"/>
      <c r="M16" s="68"/>
      <c r="N16" s="366"/>
      <c r="O16" s="366"/>
      <c r="P16" s="216">
        <v>0</v>
      </c>
      <c r="Q16" s="216">
        <v>1388.33</v>
      </c>
      <c r="R16" s="68" t="s">
        <v>638</v>
      </c>
      <c r="S16" s="368"/>
      <c r="T16" s="278"/>
    </row>
    <row r="17" spans="1:20" ht="51">
      <c r="A17" s="192">
        <v>670</v>
      </c>
      <c r="B17" s="68"/>
      <c r="C17" s="214" t="s">
        <v>178</v>
      </c>
      <c r="D17" s="215">
        <v>44929</v>
      </c>
      <c r="E17" s="192" t="s">
        <v>1626</v>
      </c>
      <c r="F17" s="192" t="s">
        <v>3</v>
      </c>
      <c r="G17" s="192">
        <v>2082309</v>
      </c>
      <c r="H17" s="68"/>
      <c r="I17" s="198" t="s">
        <v>2139</v>
      </c>
      <c r="J17" s="68"/>
      <c r="K17" s="68"/>
      <c r="L17" s="68"/>
      <c r="M17" s="68"/>
      <c r="N17" s="366"/>
      <c r="O17" s="366"/>
      <c r="P17" s="216">
        <v>0</v>
      </c>
      <c r="Q17" s="216">
        <v>2846</v>
      </c>
      <c r="R17" s="68" t="s">
        <v>638</v>
      </c>
      <c r="S17" s="368"/>
      <c r="T17" s="278"/>
    </row>
    <row r="18" spans="1:20" ht="51">
      <c r="A18" s="192">
        <v>15</v>
      </c>
      <c r="B18" s="68"/>
      <c r="C18" s="214" t="s">
        <v>39</v>
      </c>
      <c r="D18" s="215">
        <v>44930</v>
      </c>
      <c r="E18" s="192" t="s">
        <v>1627</v>
      </c>
      <c r="F18" s="192" t="s">
        <v>3</v>
      </c>
      <c r="G18" s="192">
        <v>2082588</v>
      </c>
      <c r="H18" s="68"/>
      <c r="I18" s="198" t="s">
        <v>2140</v>
      </c>
      <c r="J18" s="68"/>
      <c r="K18" s="68"/>
      <c r="L18" s="68"/>
      <c r="M18" s="68"/>
      <c r="N18" s="366"/>
      <c r="O18" s="366"/>
      <c r="P18" s="216">
        <v>0</v>
      </c>
      <c r="Q18" s="216">
        <v>1170.8800000000001</v>
      </c>
      <c r="R18" s="68" t="s">
        <v>638</v>
      </c>
      <c r="S18" s="368"/>
      <c r="T18" s="278"/>
    </row>
    <row r="19" spans="1:20" ht="51">
      <c r="A19" s="192">
        <v>35</v>
      </c>
      <c r="B19" s="68"/>
      <c r="C19" s="214" t="s">
        <v>43</v>
      </c>
      <c r="D19" s="215">
        <v>44930</v>
      </c>
      <c r="E19" s="192" t="s">
        <v>1628</v>
      </c>
      <c r="F19" s="192" t="s">
        <v>3</v>
      </c>
      <c r="G19" s="192">
        <v>2082610</v>
      </c>
      <c r="H19" s="68"/>
      <c r="I19" s="198" t="s">
        <v>2141</v>
      </c>
      <c r="J19" s="68"/>
      <c r="K19" s="68"/>
      <c r="L19" s="68"/>
      <c r="M19" s="68"/>
      <c r="N19" s="366"/>
      <c r="O19" s="366"/>
      <c r="P19" s="216">
        <v>0</v>
      </c>
      <c r="Q19" s="216">
        <v>900</v>
      </c>
      <c r="R19" s="68" t="s">
        <v>638</v>
      </c>
      <c r="S19" s="368"/>
      <c r="T19" s="278"/>
    </row>
    <row r="20" spans="1:20" ht="51">
      <c r="A20" s="192">
        <v>35</v>
      </c>
      <c r="B20" s="68"/>
      <c r="C20" s="214" t="s">
        <v>43</v>
      </c>
      <c r="D20" s="215">
        <v>44930</v>
      </c>
      <c r="E20" s="192" t="s">
        <v>1629</v>
      </c>
      <c r="F20" s="192" t="s">
        <v>3</v>
      </c>
      <c r="G20" s="192">
        <v>2082611</v>
      </c>
      <c r="H20" s="68"/>
      <c r="I20" s="198" t="s">
        <v>2142</v>
      </c>
      <c r="J20" s="68"/>
      <c r="K20" s="68"/>
      <c r="L20" s="68"/>
      <c r="M20" s="68"/>
      <c r="N20" s="366"/>
      <c r="O20" s="366"/>
      <c r="P20" s="216">
        <v>0</v>
      </c>
      <c r="Q20" s="216">
        <v>2945</v>
      </c>
      <c r="R20" s="68" t="s">
        <v>638</v>
      </c>
      <c r="S20" s="368"/>
      <c r="T20" s="278"/>
    </row>
    <row r="21" spans="1:20" ht="51">
      <c r="A21" s="192">
        <v>46</v>
      </c>
      <c r="B21" s="68"/>
      <c r="C21" s="214" t="s">
        <v>1380</v>
      </c>
      <c r="D21" s="215">
        <v>44930</v>
      </c>
      <c r="E21" s="192" t="s">
        <v>1630</v>
      </c>
      <c r="F21" s="192" t="s">
        <v>3</v>
      </c>
      <c r="G21" s="192">
        <v>2082620</v>
      </c>
      <c r="H21" s="68"/>
      <c r="I21" s="198" t="s">
        <v>2143</v>
      </c>
      <c r="J21" s="68"/>
      <c r="K21" s="68"/>
      <c r="L21" s="68"/>
      <c r="M21" s="68"/>
      <c r="N21" s="366"/>
      <c r="O21" s="366"/>
      <c r="P21" s="216">
        <v>0</v>
      </c>
      <c r="Q21" s="216">
        <v>5000</v>
      </c>
      <c r="R21" s="68" t="s">
        <v>638</v>
      </c>
      <c r="S21" s="368"/>
      <c r="T21" s="278"/>
    </row>
    <row r="22" spans="1:20" ht="38.25">
      <c r="A22" s="192" t="s">
        <v>550</v>
      </c>
      <c r="B22" s="68"/>
      <c r="C22" s="214" t="s">
        <v>589</v>
      </c>
      <c r="D22" s="215">
        <v>44930</v>
      </c>
      <c r="E22" s="192" t="s">
        <v>1631</v>
      </c>
      <c r="F22" s="192" t="s">
        <v>3</v>
      </c>
      <c r="G22" s="192">
        <v>2082628</v>
      </c>
      <c r="H22" s="68"/>
      <c r="I22" s="198" t="s">
        <v>1589</v>
      </c>
      <c r="J22" s="68"/>
      <c r="K22" s="68"/>
      <c r="L22" s="68"/>
      <c r="M22" s="68"/>
      <c r="N22" s="366"/>
      <c r="O22" s="366"/>
      <c r="P22" s="216">
        <v>0</v>
      </c>
      <c r="Q22" s="216">
        <v>6200</v>
      </c>
      <c r="R22" s="68" t="s">
        <v>638</v>
      </c>
      <c r="S22" s="368"/>
      <c r="T22" s="278"/>
    </row>
    <row r="23" spans="1:20" ht="51">
      <c r="A23" s="192">
        <v>25</v>
      </c>
      <c r="B23" s="68"/>
      <c r="C23" s="214" t="s">
        <v>42</v>
      </c>
      <c r="D23" s="215">
        <v>44930</v>
      </c>
      <c r="E23" s="192" t="s">
        <v>1632</v>
      </c>
      <c r="F23" s="192" t="s">
        <v>3</v>
      </c>
      <c r="G23" s="192">
        <v>2082665</v>
      </c>
      <c r="H23" s="68"/>
      <c r="I23" s="198" t="s">
        <v>2144</v>
      </c>
      <c r="J23" s="68"/>
      <c r="K23" s="68"/>
      <c r="L23" s="68"/>
      <c r="M23" s="68"/>
      <c r="N23" s="366"/>
      <c r="O23" s="366"/>
      <c r="P23" s="216">
        <v>0</v>
      </c>
      <c r="Q23" s="216">
        <v>1444</v>
      </c>
      <c r="R23" s="68" t="s">
        <v>638</v>
      </c>
      <c r="S23" s="368"/>
      <c r="T23" s="278"/>
    </row>
    <row r="24" spans="1:20" ht="51">
      <c r="A24" s="192">
        <v>25</v>
      </c>
      <c r="B24" s="68"/>
      <c r="C24" s="214" t="s">
        <v>42</v>
      </c>
      <c r="D24" s="215">
        <v>44930</v>
      </c>
      <c r="E24" s="192" t="s">
        <v>1633</v>
      </c>
      <c r="F24" s="192" t="s">
        <v>3</v>
      </c>
      <c r="G24" s="192">
        <v>2082669</v>
      </c>
      <c r="H24" s="68"/>
      <c r="I24" s="198" t="s">
        <v>2145</v>
      </c>
      <c r="J24" s="68"/>
      <c r="K24" s="68"/>
      <c r="L24" s="68"/>
      <c r="M24" s="68"/>
      <c r="N24" s="366"/>
      <c r="O24" s="366"/>
      <c r="P24" s="216">
        <v>0</v>
      </c>
      <c r="Q24" s="216">
        <v>218</v>
      </c>
      <c r="R24" s="68" t="s">
        <v>638</v>
      </c>
      <c r="S24" s="368"/>
      <c r="T24" s="278"/>
    </row>
    <row r="25" spans="1:20" ht="51">
      <c r="A25" s="192">
        <v>25</v>
      </c>
      <c r="B25" s="68"/>
      <c r="C25" s="214" t="s">
        <v>42</v>
      </c>
      <c r="D25" s="215">
        <v>44930</v>
      </c>
      <c r="E25" s="192" t="s">
        <v>1634</v>
      </c>
      <c r="F25" s="192" t="s">
        <v>3</v>
      </c>
      <c r="G25" s="192">
        <v>2082671</v>
      </c>
      <c r="H25" s="68"/>
      <c r="I25" s="198" t="s">
        <v>2146</v>
      </c>
      <c r="J25" s="68"/>
      <c r="K25" s="68"/>
      <c r="L25" s="68"/>
      <c r="M25" s="68"/>
      <c r="N25" s="366"/>
      <c r="O25" s="366"/>
      <c r="P25" s="216">
        <v>0</v>
      </c>
      <c r="Q25" s="216">
        <v>546</v>
      </c>
      <c r="R25" s="68" t="s">
        <v>638</v>
      </c>
      <c r="S25" s="368"/>
      <c r="T25" s="278"/>
    </row>
    <row r="26" spans="1:20" ht="51">
      <c r="A26" s="192" t="s">
        <v>550</v>
      </c>
      <c r="B26" s="68"/>
      <c r="C26" s="214" t="s">
        <v>589</v>
      </c>
      <c r="D26" s="215">
        <v>44930</v>
      </c>
      <c r="E26" s="192" t="s">
        <v>1635</v>
      </c>
      <c r="F26" s="192" t="s">
        <v>3</v>
      </c>
      <c r="G26" s="192">
        <v>2082685</v>
      </c>
      <c r="H26" s="68"/>
      <c r="I26" s="198" t="s">
        <v>2147</v>
      </c>
      <c r="J26" s="68"/>
      <c r="K26" s="68"/>
      <c r="L26" s="68"/>
      <c r="M26" s="68"/>
      <c r="N26" s="366"/>
      <c r="O26" s="366"/>
      <c r="P26" s="216">
        <v>0</v>
      </c>
      <c r="Q26" s="216">
        <v>471.42</v>
      </c>
      <c r="R26" s="68" t="s">
        <v>638</v>
      </c>
      <c r="S26" s="368"/>
      <c r="T26" s="278"/>
    </row>
    <row r="27" spans="1:20" ht="51">
      <c r="A27" s="192">
        <v>35</v>
      </c>
      <c r="B27" s="68"/>
      <c r="C27" s="214" t="s">
        <v>43</v>
      </c>
      <c r="D27" s="215">
        <v>44930</v>
      </c>
      <c r="E27" s="192" t="s">
        <v>1636</v>
      </c>
      <c r="F27" s="192" t="s">
        <v>3</v>
      </c>
      <c r="G27" s="192">
        <v>2082690</v>
      </c>
      <c r="H27" s="68"/>
      <c r="I27" s="198" t="s">
        <v>2148</v>
      </c>
      <c r="J27" s="68"/>
      <c r="K27" s="68"/>
      <c r="L27" s="68"/>
      <c r="M27" s="68"/>
      <c r="N27" s="366"/>
      <c r="O27" s="366"/>
      <c r="P27" s="216">
        <v>0</v>
      </c>
      <c r="Q27" s="216">
        <v>400</v>
      </c>
      <c r="R27" s="68" t="s">
        <v>638</v>
      </c>
      <c r="S27" s="368"/>
      <c r="T27" s="278"/>
    </row>
    <row r="28" spans="1:20" ht="51">
      <c r="A28" s="192">
        <v>389</v>
      </c>
      <c r="B28" s="68"/>
      <c r="C28" s="214" t="s">
        <v>1428</v>
      </c>
      <c r="D28" s="215">
        <v>44930</v>
      </c>
      <c r="E28" s="192" t="s">
        <v>1637</v>
      </c>
      <c r="F28" s="192" t="s">
        <v>3</v>
      </c>
      <c r="G28" s="192">
        <v>2082722</v>
      </c>
      <c r="H28" s="68"/>
      <c r="I28" s="198" t="s">
        <v>2149</v>
      </c>
      <c r="J28" s="68"/>
      <c r="K28" s="68"/>
      <c r="L28" s="68"/>
      <c r="M28" s="68"/>
      <c r="N28" s="366"/>
      <c r="O28" s="366"/>
      <c r="P28" s="216">
        <v>0</v>
      </c>
      <c r="Q28" s="216">
        <v>415.44</v>
      </c>
      <c r="R28" s="68" t="s">
        <v>638</v>
      </c>
      <c r="S28" s="368"/>
      <c r="T28" s="278"/>
    </row>
    <row r="29" spans="1:20" ht="51">
      <c r="A29" s="192">
        <v>389</v>
      </c>
      <c r="B29" s="68"/>
      <c r="C29" s="214" t="s">
        <v>1428</v>
      </c>
      <c r="D29" s="215">
        <v>44930</v>
      </c>
      <c r="E29" s="192" t="s">
        <v>1638</v>
      </c>
      <c r="F29" s="192" t="s">
        <v>3</v>
      </c>
      <c r="G29" s="192">
        <v>2082723</v>
      </c>
      <c r="H29" s="68"/>
      <c r="I29" s="198" t="s">
        <v>2150</v>
      </c>
      <c r="J29" s="68"/>
      <c r="K29" s="68"/>
      <c r="L29" s="68"/>
      <c r="M29" s="68"/>
      <c r="N29" s="366"/>
      <c r="O29" s="366"/>
      <c r="P29" s="216">
        <v>0</v>
      </c>
      <c r="Q29" s="216">
        <v>9908.52</v>
      </c>
      <c r="R29" s="68" t="s">
        <v>638</v>
      </c>
      <c r="S29" s="368"/>
      <c r="T29" s="278"/>
    </row>
    <row r="30" spans="1:20" ht="51">
      <c r="A30" s="192">
        <v>389</v>
      </c>
      <c r="B30" s="68"/>
      <c r="C30" s="214" t="s">
        <v>1428</v>
      </c>
      <c r="D30" s="215">
        <v>44930</v>
      </c>
      <c r="E30" s="192" t="s">
        <v>1639</v>
      </c>
      <c r="F30" s="192" t="s">
        <v>3</v>
      </c>
      <c r="G30" s="192">
        <v>2082724</v>
      </c>
      <c r="H30" s="68"/>
      <c r="I30" s="198" t="s">
        <v>2151</v>
      </c>
      <c r="J30" s="68"/>
      <c r="K30" s="68"/>
      <c r="L30" s="68"/>
      <c r="M30" s="68"/>
      <c r="N30" s="366"/>
      <c r="O30" s="366"/>
      <c r="P30" s="216">
        <v>0</v>
      </c>
      <c r="Q30" s="216">
        <v>90</v>
      </c>
      <c r="R30" s="68" t="s">
        <v>638</v>
      </c>
      <c r="S30" s="368"/>
      <c r="T30" s="278"/>
    </row>
    <row r="31" spans="1:20" ht="51">
      <c r="A31" s="192">
        <v>389</v>
      </c>
      <c r="B31" s="68"/>
      <c r="C31" s="214" t="s">
        <v>1428</v>
      </c>
      <c r="D31" s="215">
        <v>44930</v>
      </c>
      <c r="E31" s="192" t="s">
        <v>1640</v>
      </c>
      <c r="F31" s="192" t="s">
        <v>3</v>
      </c>
      <c r="G31" s="192">
        <v>2082733</v>
      </c>
      <c r="H31" s="68"/>
      <c r="I31" s="198" t="s">
        <v>2152</v>
      </c>
      <c r="J31" s="68"/>
      <c r="K31" s="68"/>
      <c r="L31" s="68"/>
      <c r="M31" s="68"/>
      <c r="N31" s="366"/>
      <c r="O31" s="366"/>
      <c r="P31" s="216">
        <v>0</v>
      </c>
      <c r="Q31" s="216">
        <v>9290</v>
      </c>
      <c r="R31" s="68" t="s">
        <v>638</v>
      </c>
      <c r="S31" s="368"/>
      <c r="T31" s="278"/>
    </row>
    <row r="32" spans="1:20" ht="38.25">
      <c r="A32" s="192">
        <v>46</v>
      </c>
      <c r="B32" s="68"/>
      <c r="C32" s="214" t="s">
        <v>1380</v>
      </c>
      <c r="D32" s="215">
        <v>44930</v>
      </c>
      <c r="E32" s="192" t="s">
        <v>1641</v>
      </c>
      <c r="F32" s="192" t="s">
        <v>3</v>
      </c>
      <c r="G32" s="192">
        <v>2082735</v>
      </c>
      <c r="H32" s="68"/>
      <c r="I32" s="198" t="s">
        <v>2153</v>
      </c>
      <c r="J32" s="68"/>
      <c r="K32" s="68"/>
      <c r="L32" s="68"/>
      <c r="M32" s="68"/>
      <c r="N32" s="366"/>
      <c r="O32" s="366"/>
      <c r="P32" s="216">
        <v>0</v>
      </c>
      <c r="Q32" s="216">
        <v>5000</v>
      </c>
      <c r="R32" s="68" t="s">
        <v>638</v>
      </c>
      <c r="S32" s="368"/>
      <c r="T32" s="278"/>
    </row>
    <row r="33" spans="1:20" ht="38.25">
      <c r="A33" s="192">
        <v>389</v>
      </c>
      <c r="B33" s="68"/>
      <c r="C33" s="214" t="s">
        <v>1428</v>
      </c>
      <c r="D33" s="215">
        <v>44930</v>
      </c>
      <c r="E33" s="192" t="s">
        <v>1642</v>
      </c>
      <c r="F33" s="192" t="s">
        <v>3</v>
      </c>
      <c r="G33" s="192">
        <v>2082743</v>
      </c>
      <c r="H33" s="68"/>
      <c r="I33" s="198" t="s">
        <v>2154</v>
      </c>
      <c r="J33" s="68"/>
      <c r="K33" s="68"/>
      <c r="L33" s="68"/>
      <c r="M33" s="68"/>
      <c r="N33" s="366"/>
      <c r="O33" s="366"/>
      <c r="P33" s="216">
        <v>0</v>
      </c>
      <c r="Q33" s="216">
        <v>25</v>
      </c>
      <c r="R33" s="68" t="s">
        <v>638</v>
      </c>
      <c r="S33" s="368"/>
      <c r="T33" s="278"/>
    </row>
    <row r="34" spans="1:20" ht="63.75">
      <c r="A34" s="192">
        <v>46</v>
      </c>
      <c r="B34" s="68"/>
      <c r="C34" s="214" t="s">
        <v>1380</v>
      </c>
      <c r="D34" s="215">
        <v>44930</v>
      </c>
      <c r="E34" s="192" t="s">
        <v>1643</v>
      </c>
      <c r="F34" s="192" t="s">
        <v>3</v>
      </c>
      <c r="G34" s="192">
        <v>2082736</v>
      </c>
      <c r="H34" s="68"/>
      <c r="I34" s="198" t="s">
        <v>2155</v>
      </c>
      <c r="J34" s="68"/>
      <c r="K34" s="68"/>
      <c r="L34" s="68"/>
      <c r="M34" s="68"/>
      <c r="N34" s="366"/>
      <c r="O34" s="366"/>
      <c r="P34" s="216">
        <v>0</v>
      </c>
      <c r="Q34" s="216">
        <v>10</v>
      </c>
      <c r="R34" s="68" t="s">
        <v>638</v>
      </c>
      <c r="S34" s="368"/>
      <c r="T34" s="278"/>
    </row>
    <row r="35" spans="1:20" ht="63.75">
      <c r="A35" s="192" t="s">
        <v>550</v>
      </c>
      <c r="B35" s="68"/>
      <c r="C35" s="214" t="s">
        <v>589</v>
      </c>
      <c r="D35" s="215">
        <v>44930</v>
      </c>
      <c r="E35" s="192" t="s">
        <v>1644</v>
      </c>
      <c r="F35" s="192" t="s">
        <v>3</v>
      </c>
      <c r="G35" s="192">
        <v>2082742</v>
      </c>
      <c r="H35" s="68"/>
      <c r="I35" s="198" t="s">
        <v>2156</v>
      </c>
      <c r="J35" s="68"/>
      <c r="K35" s="68"/>
      <c r="L35" s="68"/>
      <c r="M35" s="68"/>
      <c r="N35" s="366"/>
      <c r="O35" s="366"/>
      <c r="P35" s="216">
        <v>0</v>
      </c>
      <c r="Q35" s="216">
        <v>1417.5</v>
      </c>
      <c r="R35" s="68" t="s">
        <v>638</v>
      </c>
      <c r="S35" s="368"/>
      <c r="T35" s="278"/>
    </row>
    <row r="36" spans="1:20" ht="51">
      <c r="A36" s="192">
        <v>16</v>
      </c>
      <c r="B36" s="68"/>
      <c r="C36" s="214" t="s">
        <v>40</v>
      </c>
      <c r="D36" s="215">
        <v>44930</v>
      </c>
      <c r="E36" s="192" t="s">
        <v>1645</v>
      </c>
      <c r="F36" s="192" t="s">
        <v>3</v>
      </c>
      <c r="G36" s="192">
        <v>2082654</v>
      </c>
      <c r="H36" s="68"/>
      <c r="I36" s="198" t="s">
        <v>2157</v>
      </c>
      <c r="J36" s="68"/>
      <c r="K36" s="68"/>
      <c r="L36" s="68"/>
      <c r="M36" s="68"/>
      <c r="N36" s="366"/>
      <c r="O36" s="366"/>
      <c r="P36" s="216">
        <v>0</v>
      </c>
      <c r="Q36" s="216">
        <v>76250.5</v>
      </c>
      <c r="R36" s="68" t="s">
        <v>638</v>
      </c>
      <c r="S36" s="368"/>
      <c r="T36" s="278"/>
    </row>
    <row r="37" spans="1:20" ht="51">
      <c r="A37" s="192">
        <v>46</v>
      </c>
      <c r="B37" s="68"/>
      <c r="C37" s="214" t="s">
        <v>1380</v>
      </c>
      <c r="D37" s="215">
        <v>44930</v>
      </c>
      <c r="E37" s="192" t="s">
        <v>1646</v>
      </c>
      <c r="F37" s="192" t="s">
        <v>3</v>
      </c>
      <c r="G37" s="192">
        <v>2082661</v>
      </c>
      <c r="H37" s="68"/>
      <c r="I37" s="198" t="s">
        <v>2158</v>
      </c>
      <c r="J37" s="68"/>
      <c r="K37" s="68"/>
      <c r="L37" s="68"/>
      <c r="M37" s="68"/>
      <c r="N37" s="366"/>
      <c r="O37" s="366"/>
      <c r="P37" s="216">
        <v>0</v>
      </c>
      <c r="Q37" s="216">
        <v>5000</v>
      </c>
      <c r="R37" s="68" t="s">
        <v>638</v>
      </c>
      <c r="S37" s="368"/>
      <c r="T37" s="278"/>
    </row>
    <row r="38" spans="1:20" ht="51">
      <c r="A38" s="192">
        <v>46</v>
      </c>
      <c r="B38" s="68"/>
      <c r="C38" s="214" t="s">
        <v>1380</v>
      </c>
      <c r="D38" s="215">
        <v>44930</v>
      </c>
      <c r="E38" s="192" t="s">
        <v>1647</v>
      </c>
      <c r="F38" s="192" t="s">
        <v>3</v>
      </c>
      <c r="G38" s="192">
        <v>2082664</v>
      </c>
      <c r="H38" s="68"/>
      <c r="I38" s="198" t="s">
        <v>2159</v>
      </c>
      <c r="J38" s="68"/>
      <c r="K38" s="68"/>
      <c r="L38" s="68"/>
      <c r="M38" s="68"/>
      <c r="N38" s="366"/>
      <c r="O38" s="366"/>
      <c r="P38" s="216">
        <v>0</v>
      </c>
      <c r="Q38" s="216">
        <v>11500</v>
      </c>
      <c r="R38" s="68" t="s">
        <v>638</v>
      </c>
      <c r="S38" s="368"/>
      <c r="T38" s="278"/>
    </row>
    <row r="39" spans="1:20" ht="51">
      <c r="A39" s="192" t="s">
        <v>550</v>
      </c>
      <c r="B39" s="68"/>
      <c r="C39" s="214" t="s">
        <v>589</v>
      </c>
      <c r="D39" s="215">
        <v>44931</v>
      </c>
      <c r="E39" s="192" t="s">
        <v>1648</v>
      </c>
      <c r="F39" s="192" t="s">
        <v>3</v>
      </c>
      <c r="G39" s="192">
        <v>2082881</v>
      </c>
      <c r="H39" s="68"/>
      <c r="I39" s="198" t="s">
        <v>2160</v>
      </c>
      <c r="J39" s="68"/>
      <c r="K39" s="68"/>
      <c r="L39" s="68"/>
      <c r="M39" s="68"/>
      <c r="N39" s="366"/>
      <c r="O39" s="366"/>
      <c r="P39" s="216">
        <v>0</v>
      </c>
      <c r="Q39" s="216">
        <v>7588</v>
      </c>
      <c r="R39" s="68" t="s">
        <v>638</v>
      </c>
      <c r="S39" s="368"/>
      <c r="T39" s="278"/>
    </row>
    <row r="40" spans="1:20" ht="51">
      <c r="A40" s="192">
        <v>513</v>
      </c>
      <c r="B40" s="68"/>
      <c r="C40" s="214" t="s">
        <v>160</v>
      </c>
      <c r="D40" s="215">
        <v>44931</v>
      </c>
      <c r="E40" s="192" t="s">
        <v>1649</v>
      </c>
      <c r="F40" s="192" t="s">
        <v>3</v>
      </c>
      <c r="G40" s="192">
        <v>2082883</v>
      </c>
      <c r="H40" s="68"/>
      <c r="I40" s="198" t="s">
        <v>2161</v>
      </c>
      <c r="J40" s="68"/>
      <c r="K40" s="68"/>
      <c r="L40" s="68"/>
      <c r="M40" s="68"/>
      <c r="N40" s="366"/>
      <c r="O40" s="366"/>
      <c r="P40" s="216">
        <v>0</v>
      </c>
      <c r="Q40" s="216">
        <v>1193</v>
      </c>
      <c r="R40" s="68" t="s">
        <v>638</v>
      </c>
      <c r="S40" s="368"/>
      <c r="T40" s="278"/>
    </row>
    <row r="41" spans="1:20" ht="51">
      <c r="A41" s="192">
        <v>35</v>
      </c>
      <c r="B41" s="68"/>
      <c r="C41" s="214" t="s">
        <v>43</v>
      </c>
      <c r="D41" s="215">
        <v>44931</v>
      </c>
      <c r="E41" s="192" t="s">
        <v>1650</v>
      </c>
      <c r="F41" s="192" t="s">
        <v>3</v>
      </c>
      <c r="G41" s="192">
        <v>2082884</v>
      </c>
      <c r="H41" s="68"/>
      <c r="I41" s="198" t="s">
        <v>2162</v>
      </c>
      <c r="J41" s="68"/>
      <c r="K41" s="68"/>
      <c r="L41" s="68"/>
      <c r="M41" s="68"/>
      <c r="N41" s="366"/>
      <c r="O41" s="366"/>
      <c r="P41" s="216">
        <v>0</v>
      </c>
      <c r="Q41" s="216">
        <v>1140</v>
      </c>
      <c r="R41" s="68" t="s">
        <v>638</v>
      </c>
      <c r="S41" s="368"/>
      <c r="T41" s="278"/>
    </row>
    <row r="42" spans="1:20" ht="51">
      <c r="A42" s="192">
        <v>35</v>
      </c>
      <c r="B42" s="68"/>
      <c r="C42" s="214" t="s">
        <v>43</v>
      </c>
      <c r="D42" s="215">
        <v>44931</v>
      </c>
      <c r="E42" s="192" t="s">
        <v>1651</v>
      </c>
      <c r="F42" s="192" t="s">
        <v>3</v>
      </c>
      <c r="G42" s="192">
        <v>2082885</v>
      </c>
      <c r="H42" s="68"/>
      <c r="I42" s="198" t="s">
        <v>2162</v>
      </c>
      <c r="J42" s="68"/>
      <c r="K42" s="68"/>
      <c r="L42" s="68"/>
      <c r="M42" s="68"/>
      <c r="N42" s="366"/>
      <c r="O42" s="366"/>
      <c r="P42" s="216">
        <v>0</v>
      </c>
      <c r="Q42" s="216">
        <v>1140</v>
      </c>
      <c r="R42" s="68" t="s">
        <v>638</v>
      </c>
      <c r="S42" s="368"/>
      <c r="T42" s="278"/>
    </row>
    <row r="43" spans="1:20" ht="51">
      <c r="A43" s="192" t="s">
        <v>550</v>
      </c>
      <c r="B43" s="68"/>
      <c r="C43" s="214" t="s">
        <v>589</v>
      </c>
      <c r="D43" s="215">
        <v>44931</v>
      </c>
      <c r="E43" s="192" t="s">
        <v>1652</v>
      </c>
      <c r="F43" s="192" t="s">
        <v>3</v>
      </c>
      <c r="G43" s="192">
        <v>2082887</v>
      </c>
      <c r="H43" s="68"/>
      <c r="I43" s="198" t="s">
        <v>2163</v>
      </c>
      <c r="J43" s="68"/>
      <c r="K43" s="68"/>
      <c r="L43" s="68"/>
      <c r="M43" s="68"/>
      <c r="N43" s="366"/>
      <c r="O43" s="366"/>
      <c r="P43" s="216">
        <v>0</v>
      </c>
      <c r="Q43" s="216">
        <v>1441</v>
      </c>
      <c r="R43" s="68" t="s">
        <v>638</v>
      </c>
      <c r="S43" s="368"/>
      <c r="T43" s="278"/>
    </row>
    <row r="44" spans="1:20" ht="51">
      <c r="A44" s="192">
        <v>222</v>
      </c>
      <c r="B44" s="68"/>
      <c r="C44" s="214" t="s">
        <v>93</v>
      </c>
      <c r="D44" s="215">
        <v>44931</v>
      </c>
      <c r="E44" s="192" t="s">
        <v>1653</v>
      </c>
      <c r="F44" s="192" t="s">
        <v>3</v>
      </c>
      <c r="G44" s="192">
        <v>2082908</v>
      </c>
      <c r="H44" s="68"/>
      <c r="I44" s="198" t="s">
        <v>2164</v>
      </c>
      <c r="J44" s="68"/>
      <c r="K44" s="68"/>
      <c r="L44" s="68"/>
      <c r="M44" s="68"/>
      <c r="N44" s="366"/>
      <c r="O44" s="366"/>
      <c r="P44" s="216">
        <v>0</v>
      </c>
      <c r="Q44" s="216">
        <v>1550</v>
      </c>
      <c r="R44" s="68" t="s">
        <v>638</v>
      </c>
      <c r="S44" s="368"/>
      <c r="T44" s="278"/>
    </row>
    <row r="45" spans="1:20" ht="51">
      <c r="A45" s="192" t="s">
        <v>550</v>
      </c>
      <c r="B45" s="68"/>
      <c r="C45" s="214" t="s">
        <v>589</v>
      </c>
      <c r="D45" s="215">
        <v>44931</v>
      </c>
      <c r="E45" s="192" t="s">
        <v>1654</v>
      </c>
      <c r="F45" s="192" t="s">
        <v>3</v>
      </c>
      <c r="G45" s="192">
        <v>2082909</v>
      </c>
      <c r="H45" s="68"/>
      <c r="I45" s="198" t="s">
        <v>1609</v>
      </c>
      <c r="J45" s="68"/>
      <c r="K45" s="68"/>
      <c r="L45" s="68"/>
      <c r="M45" s="68"/>
      <c r="N45" s="366"/>
      <c r="O45" s="366"/>
      <c r="P45" s="216">
        <v>0</v>
      </c>
      <c r="Q45" s="216">
        <v>810</v>
      </c>
      <c r="R45" s="68" t="s">
        <v>638</v>
      </c>
      <c r="S45" s="368"/>
      <c r="T45" s="278"/>
    </row>
    <row r="46" spans="1:20" ht="38.25">
      <c r="A46" s="192" t="s">
        <v>550</v>
      </c>
      <c r="B46" s="68"/>
      <c r="C46" s="214" t="s">
        <v>589</v>
      </c>
      <c r="D46" s="215">
        <v>44931</v>
      </c>
      <c r="E46" s="192" t="s">
        <v>1655</v>
      </c>
      <c r="F46" s="192" t="s">
        <v>3</v>
      </c>
      <c r="G46" s="192">
        <v>2082911</v>
      </c>
      <c r="H46" s="68"/>
      <c r="I46" s="198" t="s">
        <v>2165</v>
      </c>
      <c r="J46" s="68"/>
      <c r="K46" s="68"/>
      <c r="L46" s="68"/>
      <c r="M46" s="68"/>
      <c r="N46" s="366"/>
      <c r="O46" s="366"/>
      <c r="P46" s="216">
        <v>0</v>
      </c>
      <c r="Q46" s="216">
        <v>1360</v>
      </c>
      <c r="R46" s="68" t="s">
        <v>638</v>
      </c>
      <c r="S46" s="368"/>
      <c r="T46" s="278"/>
    </row>
    <row r="47" spans="1:20" ht="51">
      <c r="A47" s="192">
        <v>15</v>
      </c>
      <c r="B47" s="68"/>
      <c r="C47" s="214" t="s">
        <v>39</v>
      </c>
      <c r="D47" s="215">
        <v>44931</v>
      </c>
      <c r="E47" s="192" t="s">
        <v>1656</v>
      </c>
      <c r="F47" s="192" t="s">
        <v>3</v>
      </c>
      <c r="G47" s="192">
        <v>2082915</v>
      </c>
      <c r="H47" s="68"/>
      <c r="I47" s="198" t="s">
        <v>2166</v>
      </c>
      <c r="J47" s="68"/>
      <c r="K47" s="68"/>
      <c r="L47" s="68"/>
      <c r="M47" s="68"/>
      <c r="N47" s="366"/>
      <c r="O47" s="366"/>
      <c r="P47" s="216">
        <v>0</v>
      </c>
      <c r="Q47" s="216">
        <v>1362.96</v>
      </c>
      <c r="R47" s="68" t="s">
        <v>638</v>
      </c>
      <c r="S47" s="368"/>
      <c r="T47" s="278"/>
    </row>
    <row r="48" spans="1:20" ht="38.25">
      <c r="A48" s="192" t="s">
        <v>550</v>
      </c>
      <c r="B48" s="68"/>
      <c r="C48" s="214" t="s">
        <v>589</v>
      </c>
      <c r="D48" s="215">
        <v>44931</v>
      </c>
      <c r="E48" s="192" t="s">
        <v>1657</v>
      </c>
      <c r="F48" s="192" t="s">
        <v>3</v>
      </c>
      <c r="G48" s="192">
        <v>2082920</v>
      </c>
      <c r="H48" s="68"/>
      <c r="I48" s="198" t="s">
        <v>2167</v>
      </c>
      <c r="J48" s="68"/>
      <c r="K48" s="68"/>
      <c r="L48" s="68"/>
      <c r="M48" s="68"/>
      <c r="N48" s="366"/>
      <c r="O48" s="366"/>
      <c r="P48" s="216">
        <v>0</v>
      </c>
      <c r="Q48" s="216">
        <v>930</v>
      </c>
      <c r="R48" s="68" t="s">
        <v>638</v>
      </c>
      <c r="S48" s="368"/>
      <c r="T48" s="278"/>
    </row>
    <row r="49" spans="1:20" ht="51">
      <c r="A49" s="192" t="s">
        <v>550</v>
      </c>
      <c r="B49" s="68"/>
      <c r="C49" s="214" t="s">
        <v>589</v>
      </c>
      <c r="D49" s="215">
        <v>44931</v>
      </c>
      <c r="E49" s="192" t="s">
        <v>1658</v>
      </c>
      <c r="F49" s="192" t="s">
        <v>3</v>
      </c>
      <c r="G49" s="192">
        <v>2082925</v>
      </c>
      <c r="H49" s="68"/>
      <c r="I49" s="198" t="s">
        <v>2168</v>
      </c>
      <c r="J49" s="68"/>
      <c r="K49" s="68"/>
      <c r="L49" s="68"/>
      <c r="M49" s="68"/>
      <c r="N49" s="366"/>
      <c r="O49" s="366"/>
      <c r="P49" s="216">
        <v>0</v>
      </c>
      <c r="Q49" s="216">
        <v>4310</v>
      </c>
      <c r="R49" s="68" t="s">
        <v>638</v>
      </c>
      <c r="S49" s="368"/>
      <c r="T49" s="278"/>
    </row>
    <row r="50" spans="1:20" ht="38.25">
      <c r="A50" s="192">
        <v>422</v>
      </c>
      <c r="B50" s="68"/>
      <c r="C50" s="214" t="s">
        <v>149</v>
      </c>
      <c r="D50" s="215">
        <v>44931</v>
      </c>
      <c r="E50" s="192" t="s">
        <v>1659</v>
      </c>
      <c r="F50" s="192" t="s">
        <v>3</v>
      </c>
      <c r="G50" s="192">
        <v>2082947</v>
      </c>
      <c r="H50" s="68"/>
      <c r="I50" s="198" t="s">
        <v>2169</v>
      </c>
      <c r="J50" s="68"/>
      <c r="K50" s="68"/>
      <c r="L50" s="68"/>
      <c r="M50" s="68"/>
      <c r="N50" s="366"/>
      <c r="O50" s="366"/>
      <c r="P50" s="216">
        <v>0</v>
      </c>
      <c r="Q50" s="216">
        <v>5000</v>
      </c>
      <c r="R50" s="68" t="s">
        <v>638</v>
      </c>
      <c r="S50" s="368"/>
      <c r="T50" s="278"/>
    </row>
    <row r="51" spans="1:20" ht="38.25">
      <c r="A51" s="192">
        <v>422</v>
      </c>
      <c r="B51" s="68"/>
      <c r="C51" s="214" t="s">
        <v>149</v>
      </c>
      <c r="D51" s="215">
        <v>44931</v>
      </c>
      <c r="E51" s="192" t="s">
        <v>1660</v>
      </c>
      <c r="F51" s="192" t="s">
        <v>3</v>
      </c>
      <c r="G51" s="192">
        <v>2082948</v>
      </c>
      <c r="H51" s="68"/>
      <c r="I51" s="198" t="s">
        <v>2170</v>
      </c>
      <c r="J51" s="68"/>
      <c r="K51" s="68"/>
      <c r="L51" s="68"/>
      <c r="M51" s="68"/>
      <c r="N51" s="366"/>
      <c r="O51" s="366"/>
      <c r="P51" s="216">
        <v>0</v>
      </c>
      <c r="Q51" s="216">
        <v>14057.9</v>
      </c>
      <c r="R51" s="68" t="s">
        <v>638</v>
      </c>
      <c r="S51" s="368"/>
      <c r="T51" s="278"/>
    </row>
    <row r="52" spans="1:20" ht="38.25">
      <c r="A52" s="192">
        <v>422</v>
      </c>
      <c r="B52" s="68"/>
      <c r="C52" s="214" t="s">
        <v>149</v>
      </c>
      <c r="D52" s="215">
        <v>44931</v>
      </c>
      <c r="E52" s="192" t="s">
        <v>1661</v>
      </c>
      <c r="F52" s="192" t="s">
        <v>3</v>
      </c>
      <c r="G52" s="192">
        <v>2082951</v>
      </c>
      <c r="H52" s="68"/>
      <c r="I52" s="198" t="s">
        <v>2171</v>
      </c>
      <c r="J52" s="68"/>
      <c r="K52" s="68"/>
      <c r="L52" s="68"/>
      <c r="M52" s="68"/>
      <c r="N52" s="366"/>
      <c r="O52" s="366"/>
      <c r="P52" s="216">
        <v>0</v>
      </c>
      <c r="Q52" s="216">
        <v>775</v>
      </c>
      <c r="R52" s="68" t="s">
        <v>638</v>
      </c>
      <c r="S52" s="368"/>
      <c r="T52" s="278"/>
    </row>
    <row r="53" spans="1:20" ht="38.25">
      <c r="A53" s="192">
        <v>422</v>
      </c>
      <c r="B53" s="68"/>
      <c r="C53" s="214" t="s">
        <v>149</v>
      </c>
      <c r="D53" s="215">
        <v>44931</v>
      </c>
      <c r="E53" s="192" t="s">
        <v>1662</v>
      </c>
      <c r="F53" s="192" t="s">
        <v>3</v>
      </c>
      <c r="G53" s="192">
        <v>2082953</v>
      </c>
      <c r="H53" s="68"/>
      <c r="I53" s="198" t="s">
        <v>2171</v>
      </c>
      <c r="J53" s="68"/>
      <c r="K53" s="68"/>
      <c r="L53" s="68"/>
      <c r="M53" s="68"/>
      <c r="N53" s="366"/>
      <c r="O53" s="366"/>
      <c r="P53" s="216">
        <v>0</v>
      </c>
      <c r="Q53" s="216">
        <v>620.71</v>
      </c>
      <c r="R53" s="68" t="s">
        <v>638</v>
      </c>
      <c r="S53" s="368"/>
      <c r="T53" s="278"/>
    </row>
    <row r="54" spans="1:20" ht="38.25">
      <c r="A54" s="192">
        <v>422</v>
      </c>
      <c r="B54" s="68"/>
      <c r="C54" s="214" t="s">
        <v>149</v>
      </c>
      <c r="D54" s="215">
        <v>44931</v>
      </c>
      <c r="E54" s="192" t="s">
        <v>1663</v>
      </c>
      <c r="F54" s="192" t="s">
        <v>3</v>
      </c>
      <c r="G54" s="192">
        <v>2082954</v>
      </c>
      <c r="H54" s="68"/>
      <c r="I54" s="198" t="s">
        <v>2171</v>
      </c>
      <c r="J54" s="68"/>
      <c r="K54" s="68"/>
      <c r="L54" s="68"/>
      <c r="M54" s="68"/>
      <c r="N54" s="366"/>
      <c r="O54" s="366"/>
      <c r="P54" s="216">
        <v>0</v>
      </c>
      <c r="Q54" s="216">
        <v>615.01</v>
      </c>
      <c r="R54" s="68" t="s">
        <v>638</v>
      </c>
      <c r="S54" s="368"/>
      <c r="T54" s="278"/>
    </row>
    <row r="55" spans="1:20" ht="38.25">
      <c r="A55" s="192" t="s">
        <v>550</v>
      </c>
      <c r="B55" s="68"/>
      <c r="C55" s="214" t="s">
        <v>589</v>
      </c>
      <c r="D55" s="215">
        <v>44931</v>
      </c>
      <c r="E55" s="192" t="s">
        <v>1664</v>
      </c>
      <c r="F55" s="192" t="s">
        <v>3</v>
      </c>
      <c r="G55" s="192">
        <v>2082962</v>
      </c>
      <c r="H55" s="68"/>
      <c r="I55" s="198" t="s">
        <v>2172</v>
      </c>
      <c r="J55" s="68"/>
      <c r="K55" s="68"/>
      <c r="L55" s="68"/>
      <c r="M55" s="68"/>
      <c r="N55" s="366"/>
      <c r="O55" s="366"/>
      <c r="P55" s="216">
        <v>0</v>
      </c>
      <c r="Q55" s="216">
        <v>468.63</v>
      </c>
      <c r="R55" s="68" t="s">
        <v>638</v>
      </c>
      <c r="S55" s="368"/>
      <c r="T55" s="278"/>
    </row>
    <row r="56" spans="1:20" ht="38.25">
      <c r="A56" s="192" t="s">
        <v>550</v>
      </c>
      <c r="B56" s="68"/>
      <c r="C56" s="214" t="s">
        <v>589</v>
      </c>
      <c r="D56" s="215">
        <v>44931</v>
      </c>
      <c r="E56" s="192" t="s">
        <v>1665</v>
      </c>
      <c r="F56" s="192" t="s">
        <v>3</v>
      </c>
      <c r="G56" s="192">
        <v>2082977</v>
      </c>
      <c r="H56" s="68"/>
      <c r="I56" s="198" t="s">
        <v>2173</v>
      </c>
      <c r="J56" s="68"/>
      <c r="K56" s="68"/>
      <c r="L56" s="68"/>
      <c r="M56" s="68"/>
      <c r="N56" s="366"/>
      <c r="O56" s="366"/>
      <c r="P56" s="216">
        <v>0</v>
      </c>
      <c r="Q56" s="216">
        <v>400</v>
      </c>
      <c r="R56" s="68" t="s">
        <v>638</v>
      </c>
      <c r="S56" s="368"/>
      <c r="T56" s="278"/>
    </row>
    <row r="57" spans="1:20" ht="51">
      <c r="A57" s="192">
        <v>25</v>
      </c>
      <c r="B57" s="68"/>
      <c r="C57" s="214" t="s">
        <v>42</v>
      </c>
      <c r="D57" s="215">
        <v>44931</v>
      </c>
      <c r="E57" s="192" t="s">
        <v>1666</v>
      </c>
      <c r="F57" s="192" t="s">
        <v>3</v>
      </c>
      <c r="G57" s="192">
        <v>2082978</v>
      </c>
      <c r="H57" s="68"/>
      <c r="I57" s="198" t="s">
        <v>2174</v>
      </c>
      <c r="J57" s="68"/>
      <c r="K57" s="68"/>
      <c r="L57" s="68"/>
      <c r="M57" s="68"/>
      <c r="N57" s="366"/>
      <c r="O57" s="366"/>
      <c r="P57" s="216">
        <v>0</v>
      </c>
      <c r="Q57" s="216">
        <v>1310</v>
      </c>
      <c r="R57" s="68" t="s">
        <v>638</v>
      </c>
      <c r="S57" s="368"/>
      <c r="T57" s="278"/>
    </row>
    <row r="58" spans="1:20" ht="51">
      <c r="A58" s="192" t="s">
        <v>550</v>
      </c>
      <c r="B58" s="68"/>
      <c r="C58" s="214" t="s">
        <v>589</v>
      </c>
      <c r="D58" s="215">
        <v>44931</v>
      </c>
      <c r="E58" s="192" t="s">
        <v>1667</v>
      </c>
      <c r="F58" s="192" t="s">
        <v>3</v>
      </c>
      <c r="G58" s="192">
        <v>2083007</v>
      </c>
      <c r="H58" s="68"/>
      <c r="I58" s="198" t="s">
        <v>2175</v>
      </c>
      <c r="J58" s="68"/>
      <c r="K58" s="68"/>
      <c r="L58" s="68"/>
      <c r="M58" s="68"/>
      <c r="N58" s="366"/>
      <c r="O58" s="366"/>
      <c r="P58" s="216">
        <v>0</v>
      </c>
      <c r="Q58" s="216">
        <v>2205</v>
      </c>
      <c r="R58" s="68" t="s">
        <v>638</v>
      </c>
      <c r="S58" s="368"/>
      <c r="T58" s="278"/>
    </row>
    <row r="59" spans="1:20" ht="51">
      <c r="A59" s="192" t="s">
        <v>550</v>
      </c>
      <c r="B59" s="68"/>
      <c r="C59" s="214" t="s">
        <v>589</v>
      </c>
      <c r="D59" s="215">
        <v>44931</v>
      </c>
      <c r="E59" s="192" t="s">
        <v>1668</v>
      </c>
      <c r="F59" s="192" t="s">
        <v>3</v>
      </c>
      <c r="G59" s="192">
        <v>2083019</v>
      </c>
      <c r="H59" s="68"/>
      <c r="I59" s="198" t="s">
        <v>2176</v>
      </c>
      <c r="J59" s="68"/>
      <c r="K59" s="68"/>
      <c r="L59" s="68"/>
      <c r="M59" s="68"/>
      <c r="N59" s="366"/>
      <c r="O59" s="366"/>
      <c r="P59" s="216">
        <v>0</v>
      </c>
      <c r="Q59" s="216">
        <v>225.75</v>
      </c>
      <c r="R59" s="68" t="s">
        <v>638</v>
      </c>
      <c r="S59" s="368"/>
      <c r="T59" s="278"/>
    </row>
    <row r="60" spans="1:20" ht="51">
      <c r="A60" s="192" t="s">
        <v>550</v>
      </c>
      <c r="B60" s="68"/>
      <c r="C60" s="214" t="s">
        <v>589</v>
      </c>
      <c r="D60" s="215">
        <v>44931</v>
      </c>
      <c r="E60" s="192" t="s">
        <v>1669</v>
      </c>
      <c r="F60" s="192" t="s">
        <v>3</v>
      </c>
      <c r="G60" s="192">
        <v>2083039</v>
      </c>
      <c r="H60" s="68"/>
      <c r="I60" s="198" t="s">
        <v>2177</v>
      </c>
      <c r="J60" s="68"/>
      <c r="K60" s="68"/>
      <c r="L60" s="68"/>
      <c r="M60" s="68"/>
      <c r="N60" s="366"/>
      <c r="O60" s="366"/>
      <c r="P60" s="216">
        <v>0</v>
      </c>
      <c r="Q60" s="216">
        <v>27831.4</v>
      </c>
      <c r="R60" s="68" t="s">
        <v>638</v>
      </c>
      <c r="S60" s="368"/>
      <c r="T60" s="278"/>
    </row>
    <row r="61" spans="1:20" ht="51">
      <c r="A61" s="192">
        <v>25</v>
      </c>
      <c r="B61" s="68"/>
      <c r="C61" s="214" t="s">
        <v>42</v>
      </c>
      <c r="D61" s="215">
        <v>44931</v>
      </c>
      <c r="E61" s="192" t="s">
        <v>1670</v>
      </c>
      <c r="F61" s="192" t="s">
        <v>3</v>
      </c>
      <c r="G61" s="192">
        <v>2083024</v>
      </c>
      <c r="H61" s="68"/>
      <c r="I61" s="198" t="s">
        <v>2178</v>
      </c>
      <c r="J61" s="68"/>
      <c r="K61" s="68"/>
      <c r="L61" s="68"/>
      <c r="M61" s="68"/>
      <c r="N61" s="366"/>
      <c r="O61" s="366"/>
      <c r="P61" s="216">
        <v>0</v>
      </c>
      <c r="Q61" s="216">
        <v>1107</v>
      </c>
      <c r="R61" s="68" t="s">
        <v>638</v>
      </c>
      <c r="S61" s="368"/>
      <c r="T61" s="278"/>
    </row>
    <row r="62" spans="1:20" ht="51">
      <c r="A62" s="192">
        <v>660</v>
      </c>
      <c r="B62" s="68"/>
      <c r="C62" s="214" t="s">
        <v>176</v>
      </c>
      <c r="D62" s="215">
        <v>44931</v>
      </c>
      <c r="E62" s="192" t="s">
        <v>1671</v>
      </c>
      <c r="F62" s="192" t="s">
        <v>3</v>
      </c>
      <c r="G62" s="192">
        <v>2083056</v>
      </c>
      <c r="H62" s="68"/>
      <c r="I62" s="198" t="s">
        <v>2180</v>
      </c>
      <c r="J62" s="68"/>
      <c r="K62" s="68"/>
      <c r="L62" s="68"/>
      <c r="M62" s="68"/>
      <c r="N62" s="366"/>
      <c r="O62" s="366"/>
      <c r="P62" s="216">
        <v>0</v>
      </c>
      <c r="Q62" s="216">
        <v>6130.76</v>
      </c>
      <c r="R62" s="68" t="s">
        <v>638</v>
      </c>
      <c r="S62" s="368"/>
      <c r="T62" s="278"/>
    </row>
    <row r="63" spans="1:20" ht="51">
      <c r="A63" s="192" t="s">
        <v>550</v>
      </c>
      <c r="B63" s="68"/>
      <c r="C63" s="214" t="s">
        <v>589</v>
      </c>
      <c r="D63" s="215">
        <v>44931</v>
      </c>
      <c r="E63" s="192" t="s">
        <v>1672</v>
      </c>
      <c r="F63" s="192" t="s">
        <v>3</v>
      </c>
      <c r="G63" s="192">
        <v>2082944</v>
      </c>
      <c r="H63" s="68"/>
      <c r="I63" s="198" t="s">
        <v>2181</v>
      </c>
      <c r="J63" s="68"/>
      <c r="K63" s="68"/>
      <c r="L63" s="68"/>
      <c r="M63" s="68"/>
      <c r="N63" s="366"/>
      <c r="O63" s="366"/>
      <c r="P63" s="216">
        <v>0</v>
      </c>
      <c r="Q63" s="216">
        <v>7272.3</v>
      </c>
      <c r="R63" s="68" t="s">
        <v>638</v>
      </c>
      <c r="S63" s="368"/>
      <c r="T63" s="278"/>
    </row>
    <row r="64" spans="1:20" ht="63.75">
      <c r="A64" s="192" t="s">
        <v>541</v>
      </c>
      <c r="B64" s="68"/>
      <c r="C64" s="214" t="s">
        <v>590</v>
      </c>
      <c r="D64" s="215">
        <v>44931</v>
      </c>
      <c r="E64" s="192" t="s">
        <v>1673</v>
      </c>
      <c r="F64" s="192" t="s">
        <v>3</v>
      </c>
      <c r="G64" s="192">
        <v>2082943</v>
      </c>
      <c r="H64" s="68"/>
      <c r="I64" s="198" t="s">
        <v>2182</v>
      </c>
      <c r="J64" s="68"/>
      <c r="K64" s="68"/>
      <c r="L64" s="68"/>
      <c r="M64" s="68"/>
      <c r="N64" s="366"/>
      <c r="O64" s="366"/>
      <c r="P64" s="216">
        <v>0</v>
      </c>
      <c r="Q64" s="216">
        <v>3534.72</v>
      </c>
      <c r="R64" s="68" t="s">
        <v>638</v>
      </c>
      <c r="S64" s="368"/>
      <c r="T64" s="278"/>
    </row>
    <row r="65" spans="1:20" ht="63.75">
      <c r="A65" s="192" t="s">
        <v>541</v>
      </c>
      <c r="B65" s="68"/>
      <c r="C65" s="214" t="s">
        <v>590</v>
      </c>
      <c r="D65" s="215">
        <v>44931</v>
      </c>
      <c r="E65" s="192" t="s">
        <v>1674</v>
      </c>
      <c r="F65" s="192" t="s">
        <v>3</v>
      </c>
      <c r="G65" s="192">
        <v>2082942</v>
      </c>
      <c r="H65" s="68"/>
      <c r="I65" s="198" t="s">
        <v>2183</v>
      </c>
      <c r="J65" s="68"/>
      <c r="K65" s="68"/>
      <c r="L65" s="68"/>
      <c r="M65" s="68"/>
      <c r="N65" s="366"/>
      <c r="O65" s="366"/>
      <c r="P65" s="216">
        <v>0</v>
      </c>
      <c r="Q65" s="216">
        <v>1558.74</v>
      </c>
      <c r="R65" s="68" t="s">
        <v>638</v>
      </c>
      <c r="S65" s="368"/>
      <c r="T65" s="278"/>
    </row>
    <row r="66" spans="1:20" ht="51">
      <c r="A66" s="192" t="s">
        <v>550</v>
      </c>
      <c r="B66" s="68"/>
      <c r="C66" s="214" t="s">
        <v>589</v>
      </c>
      <c r="D66" s="215">
        <v>44932</v>
      </c>
      <c r="E66" s="192" t="s">
        <v>1675</v>
      </c>
      <c r="F66" s="192" t="s">
        <v>3</v>
      </c>
      <c r="G66" s="192">
        <v>2083212</v>
      </c>
      <c r="H66" s="68"/>
      <c r="I66" s="198" t="s">
        <v>2184</v>
      </c>
      <c r="J66" s="68"/>
      <c r="K66" s="68"/>
      <c r="L66" s="68"/>
      <c r="M66" s="68"/>
      <c r="N66" s="366"/>
      <c r="O66" s="366"/>
      <c r="P66" s="216">
        <v>0</v>
      </c>
      <c r="Q66" s="216">
        <v>882.68</v>
      </c>
      <c r="R66" s="68" t="s">
        <v>638</v>
      </c>
      <c r="S66" s="368"/>
      <c r="T66" s="278"/>
    </row>
    <row r="67" spans="1:20" ht="51">
      <c r="A67" s="192" t="s">
        <v>550</v>
      </c>
      <c r="B67" s="68"/>
      <c r="C67" s="214" t="s">
        <v>589</v>
      </c>
      <c r="D67" s="215">
        <v>44932</v>
      </c>
      <c r="E67" s="192" t="s">
        <v>1676</v>
      </c>
      <c r="F67" s="192" t="s">
        <v>3</v>
      </c>
      <c r="G67" s="192">
        <v>2083233</v>
      </c>
      <c r="H67" s="68"/>
      <c r="I67" s="198" t="s">
        <v>2185</v>
      </c>
      <c r="J67" s="68"/>
      <c r="K67" s="68"/>
      <c r="L67" s="68"/>
      <c r="M67" s="68"/>
      <c r="N67" s="366"/>
      <c r="O67" s="366"/>
      <c r="P67" s="216">
        <v>0</v>
      </c>
      <c r="Q67" s="216">
        <v>266.2</v>
      </c>
      <c r="R67" s="68" t="s">
        <v>638</v>
      </c>
      <c r="S67" s="368"/>
      <c r="T67" s="278"/>
    </row>
    <row r="68" spans="1:20" ht="51">
      <c r="A68" s="192">
        <v>35</v>
      </c>
      <c r="B68" s="68"/>
      <c r="C68" s="214" t="s">
        <v>43</v>
      </c>
      <c r="D68" s="215">
        <v>44932</v>
      </c>
      <c r="E68" s="192" t="s">
        <v>1677</v>
      </c>
      <c r="F68" s="192" t="s">
        <v>3</v>
      </c>
      <c r="G68" s="192">
        <v>2083245</v>
      </c>
      <c r="H68" s="68"/>
      <c r="I68" s="198" t="s">
        <v>2186</v>
      </c>
      <c r="J68" s="68"/>
      <c r="K68" s="68"/>
      <c r="L68" s="68"/>
      <c r="M68" s="68"/>
      <c r="N68" s="366"/>
      <c r="O68" s="366"/>
      <c r="P68" s="216">
        <v>0</v>
      </c>
      <c r="Q68" s="216">
        <v>800</v>
      </c>
      <c r="R68" s="68" t="s">
        <v>638</v>
      </c>
      <c r="S68" s="368"/>
      <c r="T68" s="278"/>
    </row>
    <row r="69" spans="1:20" ht="38.25">
      <c r="A69" s="192" t="s">
        <v>550</v>
      </c>
      <c r="B69" s="68"/>
      <c r="C69" s="214" t="s">
        <v>589</v>
      </c>
      <c r="D69" s="215">
        <v>44932</v>
      </c>
      <c r="E69" s="192" t="s">
        <v>1678</v>
      </c>
      <c r="F69" s="192" t="s">
        <v>3</v>
      </c>
      <c r="G69" s="192">
        <v>2083264</v>
      </c>
      <c r="H69" s="68"/>
      <c r="I69" s="198" t="s">
        <v>2187</v>
      </c>
      <c r="J69" s="68"/>
      <c r="K69" s="68"/>
      <c r="L69" s="68"/>
      <c r="M69" s="68"/>
      <c r="N69" s="366"/>
      <c r="O69" s="366"/>
      <c r="P69" s="216">
        <v>0</v>
      </c>
      <c r="Q69" s="216">
        <v>450</v>
      </c>
      <c r="R69" s="68" t="s">
        <v>638</v>
      </c>
      <c r="S69" s="368"/>
      <c r="T69" s="278"/>
    </row>
    <row r="70" spans="1:20" ht="51">
      <c r="A70" s="192" t="s">
        <v>550</v>
      </c>
      <c r="B70" s="68"/>
      <c r="C70" s="214" t="s">
        <v>589</v>
      </c>
      <c r="D70" s="215">
        <v>44932</v>
      </c>
      <c r="E70" s="192" t="s">
        <v>1679</v>
      </c>
      <c r="F70" s="192" t="s">
        <v>3</v>
      </c>
      <c r="G70" s="192">
        <v>2083325</v>
      </c>
      <c r="H70" s="68"/>
      <c r="I70" s="198" t="s">
        <v>2188</v>
      </c>
      <c r="J70" s="68"/>
      <c r="K70" s="68"/>
      <c r="L70" s="68"/>
      <c r="M70" s="68"/>
      <c r="N70" s="366"/>
      <c r="O70" s="366"/>
      <c r="P70" s="216">
        <v>0</v>
      </c>
      <c r="Q70" s="216">
        <v>1269.49</v>
      </c>
      <c r="R70" s="68" t="s">
        <v>638</v>
      </c>
      <c r="S70" s="368"/>
      <c r="T70" s="278"/>
    </row>
    <row r="71" spans="1:20" ht="63.75">
      <c r="A71" s="192" t="s">
        <v>550</v>
      </c>
      <c r="B71" s="68"/>
      <c r="C71" s="214" t="s">
        <v>589</v>
      </c>
      <c r="D71" s="215">
        <v>44932</v>
      </c>
      <c r="E71" s="192" t="s">
        <v>1680</v>
      </c>
      <c r="F71" s="192" t="s">
        <v>3</v>
      </c>
      <c r="G71" s="192">
        <v>2083368</v>
      </c>
      <c r="H71" s="68"/>
      <c r="I71" s="198" t="s">
        <v>2189</v>
      </c>
      <c r="J71" s="68"/>
      <c r="K71" s="68"/>
      <c r="L71" s="68"/>
      <c r="M71" s="68"/>
      <c r="N71" s="366"/>
      <c r="O71" s="366"/>
      <c r="P71" s="216">
        <v>0</v>
      </c>
      <c r="Q71" s="216">
        <v>5261.73</v>
      </c>
      <c r="R71" s="68" t="s">
        <v>638</v>
      </c>
      <c r="S71" s="368"/>
      <c r="T71" s="278"/>
    </row>
    <row r="72" spans="1:20" ht="51">
      <c r="A72" s="192">
        <v>389</v>
      </c>
      <c r="B72" s="68"/>
      <c r="C72" s="214" t="s">
        <v>1428</v>
      </c>
      <c r="D72" s="215">
        <v>44932</v>
      </c>
      <c r="E72" s="192" t="s">
        <v>1681</v>
      </c>
      <c r="F72" s="192" t="s">
        <v>3</v>
      </c>
      <c r="G72" s="192">
        <v>2083371</v>
      </c>
      <c r="H72" s="68"/>
      <c r="I72" s="198" t="s">
        <v>2190</v>
      </c>
      <c r="J72" s="68"/>
      <c r="K72" s="68"/>
      <c r="L72" s="68"/>
      <c r="M72" s="68"/>
      <c r="N72" s="366"/>
      <c r="O72" s="366"/>
      <c r="P72" s="216">
        <v>0</v>
      </c>
      <c r="Q72" s="216">
        <v>16000</v>
      </c>
      <c r="R72" s="68" t="s">
        <v>638</v>
      </c>
      <c r="S72" s="368"/>
      <c r="T72" s="278"/>
    </row>
    <row r="73" spans="1:20" ht="38.25">
      <c r="A73" s="192">
        <v>46</v>
      </c>
      <c r="B73" s="68"/>
      <c r="C73" s="214" t="s">
        <v>1380</v>
      </c>
      <c r="D73" s="215">
        <v>44932</v>
      </c>
      <c r="E73" s="192" t="s">
        <v>1682</v>
      </c>
      <c r="F73" s="192" t="s">
        <v>3</v>
      </c>
      <c r="G73" s="192">
        <v>2083381</v>
      </c>
      <c r="H73" s="68"/>
      <c r="I73" s="198" t="s">
        <v>2191</v>
      </c>
      <c r="J73" s="68"/>
      <c r="K73" s="68"/>
      <c r="L73" s="68"/>
      <c r="M73" s="68"/>
      <c r="N73" s="366"/>
      <c r="O73" s="366"/>
      <c r="P73" s="216">
        <v>0</v>
      </c>
      <c r="Q73" s="216">
        <v>1000</v>
      </c>
      <c r="R73" s="68" t="s">
        <v>638</v>
      </c>
      <c r="S73" s="368"/>
      <c r="T73" s="278"/>
    </row>
    <row r="74" spans="1:20" ht="38.25">
      <c r="A74" s="192">
        <v>46</v>
      </c>
      <c r="B74" s="68"/>
      <c r="C74" s="214" t="s">
        <v>1380</v>
      </c>
      <c r="D74" s="215">
        <v>44932</v>
      </c>
      <c r="E74" s="192" t="s">
        <v>1683</v>
      </c>
      <c r="F74" s="192" t="s">
        <v>3</v>
      </c>
      <c r="G74" s="192">
        <v>2083382</v>
      </c>
      <c r="H74" s="68"/>
      <c r="I74" s="198" t="s">
        <v>2191</v>
      </c>
      <c r="J74" s="68"/>
      <c r="K74" s="68"/>
      <c r="L74" s="68"/>
      <c r="M74" s="68"/>
      <c r="N74" s="366"/>
      <c r="O74" s="366"/>
      <c r="P74" s="216">
        <v>0</v>
      </c>
      <c r="Q74" s="216">
        <v>1000</v>
      </c>
      <c r="R74" s="68" t="s">
        <v>638</v>
      </c>
      <c r="S74" s="368"/>
      <c r="T74" s="278"/>
    </row>
    <row r="75" spans="1:20" ht="38.25">
      <c r="A75" s="192">
        <v>46</v>
      </c>
      <c r="B75" s="68"/>
      <c r="C75" s="214" t="s">
        <v>1380</v>
      </c>
      <c r="D75" s="215">
        <v>44932</v>
      </c>
      <c r="E75" s="192" t="s">
        <v>1684</v>
      </c>
      <c r="F75" s="192" t="s">
        <v>3</v>
      </c>
      <c r="G75" s="192">
        <v>2083385</v>
      </c>
      <c r="H75" s="68"/>
      <c r="I75" s="198" t="s">
        <v>2191</v>
      </c>
      <c r="J75" s="68"/>
      <c r="K75" s="68"/>
      <c r="L75" s="68"/>
      <c r="M75" s="68"/>
      <c r="N75" s="366"/>
      <c r="O75" s="366"/>
      <c r="P75" s="216">
        <v>0</v>
      </c>
      <c r="Q75" s="216">
        <v>1668</v>
      </c>
      <c r="R75" s="68" t="s">
        <v>638</v>
      </c>
      <c r="S75" s="368"/>
      <c r="T75" s="278"/>
    </row>
    <row r="76" spans="1:20" ht="38.25">
      <c r="A76" s="192">
        <v>46</v>
      </c>
      <c r="B76" s="68"/>
      <c r="C76" s="214" t="s">
        <v>1380</v>
      </c>
      <c r="D76" s="215">
        <v>44932</v>
      </c>
      <c r="E76" s="192" t="s">
        <v>1685</v>
      </c>
      <c r="F76" s="192" t="s">
        <v>3</v>
      </c>
      <c r="G76" s="192">
        <v>2083388</v>
      </c>
      <c r="H76" s="68"/>
      <c r="I76" s="198" t="s">
        <v>2191</v>
      </c>
      <c r="J76" s="68"/>
      <c r="K76" s="68"/>
      <c r="L76" s="68"/>
      <c r="M76" s="68"/>
      <c r="N76" s="366"/>
      <c r="O76" s="366"/>
      <c r="P76" s="216">
        <v>0</v>
      </c>
      <c r="Q76" s="216">
        <v>1660</v>
      </c>
      <c r="R76" s="68" t="s">
        <v>638</v>
      </c>
      <c r="S76" s="368"/>
      <c r="T76" s="278"/>
    </row>
    <row r="77" spans="1:20" ht="51">
      <c r="A77" s="192" t="s">
        <v>550</v>
      </c>
      <c r="B77" s="68"/>
      <c r="C77" s="214" t="s">
        <v>589</v>
      </c>
      <c r="D77" s="215">
        <v>44935</v>
      </c>
      <c r="E77" s="192" t="s">
        <v>1686</v>
      </c>
      <c r="F77" s="192" t="s">
        <v>3</v>
      </c>
      <c r="G77" s="192">
        <v>2083546</v>
      </c>
      <c r="H77" s="68"/>
      <c r="I77" s="198" t="s">
        <v>2192</v>
      </c>
      <c r="J77" s="68"/>
      <c r="K77" s="68"/>
      <c r="L77" s="68"/>
      <c r="M77" s="68"/>
      <c r="N77" s="366"/>
      <c r="O77" s="366"/>
      <c r="P77" s="216">
        <v>0</v>
      </c>
      <c r="Q77" s="216">
        <v>700</v>
      </c>
      <c r="R77" s="68" t="s">
        <v>638</v>
      </c>
      <c r="S77" s="368"/>
      <c r="T77" s="278"/>
    </row>
    <row r="78" spans="1:20" ht="51">
      <c r="A78" s="192">
        <v>81</v>
      </c>
      <c r="B78" s="68"/>
      <c r="C78" s="214" t="s">
        <v>49</v>
      </c>
      <c r="D78" s="215">
        <v>44935</v>
      </c>
      <c r="E78" s="192" t="s">
        <v>1687</v>
      </c>
      <c r="F78" s="192" t="s">
        <v>3</v>
      </c>
      <c r="G78" s="192">
        <v>2083549</v>
      </c>
      <c r="H78" s="68"/>
      <c r="I78" s="198" t="s">
        <v>2193</v>
      </c>
      <c r="J78" s="68"/>
      <c r="K78" s="68"/>
      <c r="L78" s="68"/>
      <c r="M78" s="68"/>
      <c r="N78" s="366"/>
      <c r="O78" s="366"/>
      <c r="P78" s="216">
        <v>0</v>
      </c>
      <c r="Q78" s="216">
        <v>25</v>
      </c>
      <c r="R78" s="68" t="s">
        <v>638</v>
      </c>
      <c r="S78" s="368"/>
      <c r="T78" s="278"/>
    </row>
    <row r="79" spans="1:20" ht="63.75">
      <c r="A79" s="192" t="s">
        <v>550</v>
      </c>
      <c r="B79" s="68"/>
      <c r="C79" s="214" t="s">
        <v>589</v>
      </c>
      <c r="D79" s="215">
        <v>44935</v>
      </c>
      <c r="E79" s="192" t="s">
        <v>1688</v>
      </c>
      <c r="F79" s="192" t="s">
        <v>3</v>
      </c>
      <c r="G79" s="192">
        <v>2083570</v>
      </c>
      <c r="H79" s="68"/>
      <c r="I79" s="198" t="s">
        <v>2194</v>
      </c>
      <c r="J79" s="68"/>
      <c r="K79" s="68"/>
      <c r="L79" s="68"/>
      <c r="M79" s="68"/>
      <c r="N79" s="366"/>
      <c r="O79" s="366"/>
      <c r="P79" s="216">
        <v>0</v>
      </c>
      <c r="Q79" s="216">
        <v>4165</v>
      </c>
      <c r="R79" s="68" t="s">
        <v>638</v>
      </c>
      <c r="S79" s="368"/>
      <c r="T79" s="278"/>
    </row>
    <row r="80" spans="1:20" ht="51">
      <c r="A80" s="192">
        <v>35</v>
      </c>
      <c r="B80" s="68"/>
      <c r="C80" s="214" t="s">
        <v>43</v>
      </c>
      <c r="D80" s="215">
        <v>44935</v>
      </c>
      <c r="E80" s="192" t="s">
        <v>1689</v>
      </c>
      <c r="F80" s="192" t="s">
        <v>3</v>
      </c>
      <c r="G80" s="192">
        <v>2083591</v>
      </c>
      <c r="H80" s="68"/>
      <c r="I80" s="198" t="s">
        <v>2195</v>
      </c>
      <c r="J80" s="68"/>
      <c r="K80" s="68"/>
      <c r="L80" s="68"/>
      <c r="M80" s="68"/>
      <c r="N80" s="366"/>
      <c r="O80" s="366"/>
      <c r="P80" s="216">
        <v>0</v>
      </c>
      <c r="Q80" s="216">
        <v>1310</v>
      </c>
      <c r="R80" s="68" t="s">
        <v>638</v>
      </c>
      <c r="S80" s="368"/>
      <c r="T80" s="278"/>
    </row>
    <row r="81" spans="1:20" ht="51">
      <c r="A81" s="192">
        <v>25</v>
      </c>
      <c r="B81" s="68"/>
      <c r="C81" s="214" t="s">
        <v>42</v>
      </c>
      <c r="D81" s="215">
        <v>44935</v>
      </c>
      <c r="E81" s="192" t="s">
        <v>1690</v>
      </c>
      <c r="F81" s="192" t="s">
        <v>3</v>
      </c>
      <c r="G81" s="192">
        <v>2083599</v>
      </c>
      <c r="H81" s="68"/>
      <c r="I81" s="198" t="s">
        <v>2196</v>
      </c>
      <c r="J81" s="68"/>
      <c r="K81" s="68"/>
      <c r="L81" s="68"/>
      <c r="M81" s="68"/>
      <c r="N81" s="366"/>
      <c r="O81" s="366"/>
      <c r="P81" s="216">
        <v>0</v>
      </c>
      <c r="Q81" s="216">
        <v>452</v>
      </c>
      <c r="R81" s="68" t="s">
        <v>638</v>
      </c>
      <c r="S81" s="368"/>
      <c r="T81" s="278"/>
    </row>
    <row r="82" spans="1:20" ht="63.75">
      <c r="A82" s="192" t="s">
        <v>550</v>
      </c>
      <c r="B82" s="68"/>
      <c r="C82" s="214" t="s">
        <v>589</v>
      </c>
      <c r="D82" s="215">
        <v>44935</v>
      </c>
      <c r="E82" s="192" t="s">
        <v>1691</v>
      </c>
      <c r="F82" s="192" t="s">
        <v>3</v>
      </c>
      <c r="G82" s="192">
        <v>2083616</v>
      </c>
      <c r="H82" s="68"/>
      <c r="I82" s="198" t="s">
        <v>2197</v>
      </c>
      <c r="J82" s="68"/>
      <c r="K82" s="68"/>
      <c r="L82" s="68"/>
      <c r="M82" s="68"/>
      <c r="N82" s="366"/>
      <c r="O82" s="366"/>
      <c r="P82" s="216">
        <v>0</v>
      </c>
      <c r="Q82" s="216">
        <v>1011.53</v>
      </c>
      <c r="R82" s="68" t="s">
        <v>638</v>
      </c>
      <c r="S82" s="368"/>
      <c r="T82" s="278"/>
    </row>
    <row r="83" spans="1:20" ht="63.75">
      <c r="A83" s="192">
        <v>313</v>
      </c>
      <c r="B83" s="68"/>
      <c r="C83" s="214" t="s">
        <v>134</v>
      </c>
      <c r="D83" s="215">
        <v>44935</v>
      </c>
      <c r="E83" s="192" t="s">
        <v>1692</v>
      </c>
      <c r="F83" s="192" t="s">
        <v>3</v>
      </c>
      <c r="G83" s="192">
        <v>2083592</v>
      </c>
      <c r="H83" s="68"/>
      <c r="I83" s="198" t="s">
        <v>2198</v>
      </c>
      <c r="J83" s="68"/>
      <c r="K83" s="68"/>
      <c r="L83" s="68"/>
      <c r="M83" s="68"/>
      <c r="N83" s="366"/>
      <c r="O83" s="366"/>
      <c r="P83" s="216">
        <v>0</v>
      </c>
      <c r="Q83" s="216">
        <v>7585.42</v>
      </c>
      <c r="R83" s="68" t="s">
        <v>638</v>
      </c>
      <c r="S83" s="368"/>
      <c r="T83" s="278"/>
    </row>
    <row r="84" spans="1:20" ht="63.75">
      <c r="A84" s="192">
        <v>81</v>
      </c>
      <c r="B84" s="68"/>
      <c r="C84" s="214" t="s">
        <v>49</v>
      </c>
      <c r="D84" s="215">
        <v>44935</v>
      </c>
      <c r="E84" s="192" t="s">
        <v>1693</v>
      </c>
      <c r="F84" s="192" t="s">
        <v>3</v>
      </c>
      <c r="G84" s="192">
        <v>2083593</v>
      </c>
      <c r="H84" s="68"/>
      <c r="I84" s="198" t="s">
        <v>2199</v>
      </c>
      <c r="J84" s="68"/>
      <c r="K84" s="68"/>
      <c r="L84" s="68"/>
      <c r="M84" s="68"/>
      <c r="N84" s="366"/>
      <c r="O84" s="366"/>
      <c r="P84" s="216">
        <v>0</v>
      </c>
      <c r="Q84" s="216">
        <v>3176.37</v>
      </c>
      <c r="R84" s="68" t="s">
        <v>638</v>
      </c>
      <c r="S84" s="368"/>
      <c r="T84" s="278"/>
    </row>
    <row r="85" spans="1:20" ht="63.75">
      <c r="A85" s="192" t="s">
        <v>541</v>
      </c>
      <c r="B85" s="68"/>
      <c r="C85" s="214" t="s">
        <v>590</v>
      </c>
      <c r="D85" s="215">
        <v>44935</v>
      </c>
      <c r="E85" s="192" t="s">
        <v>1694</v>
      </c>
      <c r="F85" s="192" t="s">
        <v>3</v>
      </c>
      <c r="G85" s="192">
        <v>2083594</v>
      </c>
      <c r="H85" s="68"/>
      <c r="I85" s="198" t="s">
        <v>2200</v>
      </c>
      <c r="J85" s="68"/>
      <c r="K85" s="68"/>
      <c r="L85" s="68"/>
      <c r="M85" s="68"/>
      <c r="N85" s="366"/>
      <c r="O85" s="366"/>
      <c r="P85" s="216">
        <v>0</v>
      </c>
      <c r="Q85" s="216">
        <v>22653.119999999999</v>
      </c>
      <c r="R85" s="68" t="s">
        <v>638</v>
      </c>
      <c r="S85" s="368"/>
      <c r="T85" s="278"/>
    </row>
    <row r="86" spans="1:20" ht="63.75">
      <c r="A86" s="192" t="s">
        <v>550</v>
      </c>
      <c r="B86" s="68"/>
      <c r="C86" s="214" t="s">
        <v>589</v>
      </c>
      <c r="D86" s="215">
        <v>44935</v>
      </c>
      <c r="E86" s="192" t="s">
        <v>1695</v>
      </c>
      <c r="F86" s="192" t="s">
        <v>3</v>
      </c>
      <c r="G86" s="192">
        <v>2083597</v>
      </c>
      <c r="H86" s="68"/>
      <c r="I86" s="198" t="s">
        <v>2201</v>
      </c>
      <c r="J86" s="68"/>
      <c r="K86" s="68"/>
      <c r="L86" s="68"/>
      <c r="M86" s="68"/>
      <c r="N86" s="366"/>
      <c r="O86" s="366"/>
      <c r="P86" s="216">
        <v>0</v>
      </c>
      <c r="Q86" s="216">
        <v>1807.14</v>
      </c>
      <c r="R86" s="68" t="s">
        <v>638</v>
      </c>
      <c r="S86" s="368"/>
      <c r="T86" s="278"/>
    </row>
    <row r="87" spans="1:20" ht="51">
      <c r="A87" s="192">
        <v>1201</v>
      </c>
      <c r="B87" s="68"/>
      <c r="C87" s="214" t="s">
        <v>228</v>
      </c>
      <c r="D87" s="215">
        <v>44936</v>
      </c>
      <c r="E87" s="192" t="s">
        <v>1696</v>
      </c>
      <c r="F87" s="192" t="s">
        <v>3</v>
      </c>
      <c r="G87" s="192">
        <v>2083818</v>
      </c>
      <c r="H87" s="68"/>
      <c r="I87" s="198" t="s">
        <v>2202</v>
      </c>
      <c r="J87" s="68"/>
      <c r="K87" s="68"/>
      <c r="L87" s="68"/>
      <c r="M87" s="68"/>
      <c r="N87" s="366"/>
      <c r="O87" s="366"/>
      <c r="P87" s="216">
        <v>0</v>
      </c>
      <c r="Q87" s="216">
        <v>1975.44</v>
      </c>
      <c r="R87" s="68" t="s">
        <v>638</v>
      </c>
      <c r="S87" s="368"/>
      <c r="T87" s="278"/>
    </row>
    <row r="88" spans="1:20" ht="51">
      <c r="A88" s="192">
        <v>35</v>
      </c>
      <c r="B88" s="68"/>
      <c r="C88" s="214" t="s">
        <v>43</v>
      </c>
      <c r="D88" s="215">
        <v>44936</v>
      </c>
      <c r="E88" s="192" t="s">
        <v>1697</v>
      </c>
      <c r="F88" s="192" t="s">
        <v>3</v>
      </c>
      <c r="G88" s="192">
        <v>2083827</v>
      </c>
      <c r="H88" s="68"/>
      <c r="I88" s="198" t="s">
        <v>2203</v>
      </c>
      <c r="J88" s="68"/>
      <c r="K88" s="68"/>
      <c r="L88" s="68"/>
      <c r="M88" s="68"/>
      <c r="N88" s="366"/>
      <c r="O88" s="366"/>
      <c r="P88" s="216">
        <v>0</v>
      </c>
      <c r="Q88" s="216">
        <v>1000</v>
      </c>
      <c r="R88" s="68" t="s">
        <v>638</v>
      </c>
      <c r="S88" s="368"/>
      <c r="T88" s="278"/>
    </row>
    <row r="89" spans="1:20" ht="51">
      <c r="A89" s="192">
        <v>35</v>
      </c>
      <c r="B89" s="68"/>
      <c r="C89" s="214" t="s">
        <v>43</v>
      </c>
      <c r="D89" s="215">
        <v>44936</v>
      </c>
      <c r="E89" s="192" t="s">
        <v>1698</v>
      </c>
      <c r="F89" s="192" t="s">
        <v>3</v>
      </c>
      <c r="G89" s="192">
        <v>2083837</v>
      </c>
      <c r="H89" s="68"/>
      <c r="I89" s="198" t="s">
        <v>2204</v>
      </c>
      <c r="J89" s="68"/>
      <c r="K89" s="68"/>
      <c r="L89" s="68"/>
      <c r="M89" s="68"/>
      <c r="N89" s="367"/>
      <c r="O89" s="367"/>
      <c r="P89" s="217">
        <v>0</v>
      </c>
      <c r="Q89" s="217">
        <v>3513.93</v>
      </c>
      <c r="R89" s="68" t="s">
        <v>638</v>
      </c>
      <c r="S89" s="368"/>
      <c r="T89" s="278"/>
    </row>
    <row r="90" spans="1:20" ht="38.25">
      <c r="A90" s="192">
        <v>46</v>
      </c>
      <c r="B90" s="68"/>
      <c r="C90" s="214" t="s">
        <v>1380</v>
      </c>
      <c r="D90" s="215">
        <v>44936</v>
      </c>
      <c r="E90" s="192" t="s">
        <v>1699</v>
      </c>
      <c r="F90" s="192" t="s">
        <v>3</v>
      </c>
      <c r="G90" s="192">
        <v>2083849</v>
      </c>
      <c r="H90" s="68"/>
      <c r="I90" s="198" t="s">
        <v>2205</v>
      </c>
      <c r="J90" s="68"/>
      <c r="K90" s="68"/>
      <c r="L90" s="68"/>
      <c r="M90" s="68"/>
      <c r="N90" s="367"/>
      <c r="O90" s="367"/>
      <c r="P90" s="217">
        <v>0</v>
      </c>
      <c r="Q90" s="217">
        <v>6500</v>
      </c>
      <c r="R90" s="68" t="s">
        <v>638</v>
      </c>
      <c r="S90" s="368"/>
      <c r="T90" s="278"/>
    </row>
    <row r="91" spans="1:20" ht="38.25">
      <c r="A91" s="192">
        <v>951</v>
      </c>
      <c r="B91" s="68"/>
      <c r="C91" s="214" t="s">
        <v>199</v>
      </c>
      <c r="D91" s="215">
        <v>44936</v>
      </c>
      <c r="E91" s="192" t="s">
        <v>1700</v>
      </c>
      <c r="F91" s="192" t="s">
        <v>3</v>
      </c>
      <c r="G91" s="192">
        <v>2083859</v>
      </c>
      <c r="H91" s="68"/>
      <c r="I91" s="198" t="s">
        <v>2206</v>
      </c>
      <c r="J91" s="68"/>
      <c r="K91" s="68"/>
      <c r="L91" s="68"/>
      <c r="M91" s="68"/>
      <c r="N91" s="366"/>
      <c r="O91" s="366"/>
      <c r="P91" s="216">
        <v>0</v>
      </c>
      <c r="Q91" s="216">
        <v>485.42</v>
      </c>
      <c r="R91" s="68" t="s">
        <v>638</v>
      </c>
      <c r="S91" s="368"/>
      <c r="T91" s="278"/>
    </row>
    <row r="92" spans="1:20" ht="51">
      <c r="A92" s="192" t="s">
        <v>550</v>
      </c>
      <c r="B92" s="68"/>
      <c r="C92" s="214" t="s">
        <v>589</v>
      </c>
      <c r="D92" s="215">
        <v>44936</v>
      </c>
      <c r="E92" s="192" t="s">
        <v>1701</v>
      </c>
      <c r="F92" s="192" t="s">
        <v>3</v>
      </c>
      <c r="G92" s="192">
        <v>2083889</v>
      </c>
      <c r="H92" s="68"/>
      <c r="I92" s="198" t="s">
        <v>2207</v>
      </c>
      <c r="J92" s="68"/>
      <c r="K92" s="68"/>
      <c r="L92" s="68"/>
      <c r="M92" s="68"/>
      <c r="N92" s="366"/>
      <c r="O92" s="366"/>
      <c r="P92" s="216">
        <v>0</v>
      </c>
      <c r="Q92" s="216">
        <v>268.10000000000002</v>
      </c>
      <c r="R92" s="68" t="s">
        <v>638</v>
      </c>
      <c r="S92" s="368"/>
      <c r="T92" s="278"/>
    </row>
    <row r="93" spans="1:20" ht="51">
      <c r="A93" s="192">
        <v>590</v>
      </c>
      <c r="B93" s="68"/>
      <c r="C93" s="214" t="s">
        <v>1287</v>
      </c>
      <c r="D93" s="215">
        <v>44936</v>
      </c>
      <c r="E93" s="192" t="s">
        <v>1702</v>
      </c>
      <c r="F93" s="192" t="s">
        <v>3</v>
      </c>
      <c r="G93" s="192">
        <v>2083895</v>
      </c>
      <c r="H93" s="68"/>
      <c r="I93" s="198" t="s">
        <v>2208</v>
      </c>
      <c r="J93" s="68"/>
      <c r="K93" s="68"/>
      <c r="L93" s="68"/>
      <c r="M93" s="68"/>
      <c r="N93" s="366"/>
      <c r="O93" s="366"/>
      <c r="P93" s="216">
        <v>0</v>
      </c>
      <c r="Q93" s="216">
        <v>9178.5</v>
      </c>
      <c r="R93" s="68" t="s">
        <v>638</v>
      </c>
      <c r="S93" s="368"/>
      <c r="T93" s="278"/>
    </row>
    <row r="94" spans="1:20" ht="51">
      <c r="A94" s="192" t="s">
        <v>550</v>
      </c>
      <c r="B94" s="68"/>
      <c r="C94" s="214" t="s">
        <v>589</v>
      </c>
      <c r="D94" s="215">
        <v>44936</v>
      </c>
      <c r="E94" s="192" t="s">
        <v>1703</v>
      </c>
      <c r="F94" s="192" t="s">
        <v>3</v>
      </c>
      <c r="G94" s="192">
        <v>2083903</v>
      </c>
      <c r="H94" s="68"/>
      <c r="I94" s="198" t="s">
        <v>2209</v>
      </c>
      <c r="J94" s="68"/>
      <c r="K94" s="68"/>
      <c r="L94" s="68"/>
      <c r="M94" s="68"/>
      <c r="N94" s="366"/>
      <c r="O94" s="366"/>
      <c r="P94" s="216">
        <v>0</v>
      </c>
      <c r="Q94" s="216">
        <v>45.01</v>
      </c>
      <c r="R94" s="68" t="s">
        <v>638</v>
      </c>
      <c r="S94" s="368"/>
      <c r="T94" s="278"/>
    </row>
    <row r="95" spans="1:20" ht="51">
      <c r="A95" s="192">
        <v>15</v>
      </c>
      <c r="B95" s="68"/>
      <c r="C95" s="214" t="s">
        <v>39</v>
      </c>
      <c r="D95" s="215">
        <v>44936</v>
      </c>
      <c r="E95" s="192" t="s">
        <v>1704</v>
      </c>
      <c r="F95" s="192" t="s">
        <v>3</v>
      </c>
      <c r="G95" s="192">
        <v>2083905</v>
      </c>
      <c r="H95" s="68"/>
      <c r="I95" s="198" t="s">
        <v>2210</v>
      </c>
      <c r="J95" s="68"/>
      <c r="K95" s="68"/>
      <c r="L95" s="68"/>
      <c r="M95" s="68"/>
      <c r="N95" s="366"/>
      <c r="O95" s="366"/>
      <c r="P95" s="216">
        <v>0</v>
      </c>
      <c r="Q95" s="216">
        <v>290.67</v>
      </c>
      <c r="R95" s="68" t="s">
        <v>638</v>
      </c>
      <c r="S95" s="368"/>
      <c r="T95" s="278"/>
    </row>
    <row r="96" spans="1:20" ht="63.75">
      <c r="A96" s="192">
        <v>951</v>
      </c>
      <c r="B96" s="68"/>
      <c r="C96" s="214" t="s">
        <v>199</v>
      </c>
      <c r="D96" s="215">
        <v>44936</v>
      </c>
      <c r="E96" s="192" t="s">
        <v>1705</v>
      </c>
      <c r="F96" s="192" t="s">
        <v>3</v>
      </c>
      <c r="G96" s="192">
        <v>2083939</v>
      </c>
      <c r="H96" s="68"/>
      <c r="I96" s="198" t="s">
        <v>2211</v>
      </c>
      <c r="J96" s="68"/>
      <c r="K96" s="68"/>
      <c r="L96" s="68"/>
      <c r="M96" s="68"/>
      <c r="N96" s="366"/>
      <c r="O96" s="366"/>
      <c r="P96" s="216">
        <v>0</v>
      </c>
      <c r="Q96" s="216">
        <v>711.87</v>
      </c>
      <c r="R96" s="68" t="s">
        <v>638</v>
      </c>
      <c r="S96" s="368"/>
      <c r="T96" s="278"/>
    </row>
    <row r="97" spans="1:20" ht="38.25">
      <c r="A97" s="192" t="s">
        <v>550</v>
      </c>
      <c r="B97" s="68"/>
      <c r="C97" s="214" t="s">
        <v>589</v>
      </c>
      <c r="D97" s="215">
        <v>44936</v>
      </c>
      <c r="E97" s="192" t="s">
        <v>1706</v>
      </c>
      <c r="F97" s="192" t="s">
        <v>3</v>
      </c>
      <c r="G97" s="192">
        <v>2083951</v>
      </c>
      <c r="H97" s="68"/>
      <c r="I97" s="198" t="s">
        <v>2212</v>
      </c>
      <c r="J97" s="68"/>
      <c r="K97" s="68"/>
      <c r="L97" s="68"/>
      <c r="M97" s="68"/>
      <c r="N97" s="366"/>
      <c r="O97" s="366"/>
      <c r="P97" s="216">
        <v>0</v>
      </c>
      <c r="Q97" s="216">
        <v>2283.37</v>
      </c>
      <c r="R97" s="68" t="s">
        <v>638</v>
      </c>
      <c r="S97" s="368"/>
      <c r="T97" s="278"/>
    </row>
    <row r="98" spans="1:20" ht="76.5">
      <c r="A98" s="192">
        <v>374</v>
      </c>
      <c r="B98" s="68"/>
      <c r="C98" s="214" t="s">
        <v>608</v>
      </c>
      <c r="D98" s="215">
        <v>44936</v>
      </c>
      <c r="E98" s="192" t="s">
        <v>1707</v>
      </c>
      <c r="F98" s="192" t="s">
        <v>3</v>
      </c>
      <c r="G98" s="192">
        <v>2083972</v>
      </c>
      <c r="H98" s="68"/>
      <c r="I98" s="198" t="s">
        <v>2213</v>
      </c>
      <c r="J98" s="68"/>
      <c r="K98" s="68"/>
      <c r="L98" s="68"/>
      <c r="M98" s="68"/>
      <c r="N98" s="366"/>
      <c r="O98" s="366"/>
      <c r="P98" s="216">
        <v>0</v>
      </c>
      <c r="Q98" s="216">
        <v>371</v>
      </c>
      <c r="R98" s="68" t="s">
        <v>638</v>
      </c>
      <c r="S98" s="368"/>
      <c r="T98" s="278"/>
    </row>
    <row r="99" spans="1:20" ht="51">
      <c r="A99" s="192" t="s">
        <v>550</v>
      </c>
      <c r="B99" s="68"/>
      <c r="C99" s="214" t="s">
        <v>589</v>
      </c>
      <c r="D99" s="215">
        <v>44936</v>
      </c>
      <c r="E99" s="192" t="s">
        <v>1708</v>
      </c>
      <c r="F99" s="192" t="s">
        <v>3</v>
      </c>
      <c r="G99" s="192">
        <v>2084014</v>
      </c>
      <c r="H99" s="68"/>
      <c r="I99" s="198" t="s">
        <v>2214</v>
      </c>
      <c r="J99" s="68"/>
      <c r="K99" s="68"/>
      <c r="L99" s="68"/>
      <c r="M99" s="68"/>
      <c r="N99" s="366"/>
      <c r="O99" s="366"/>
      <c r="P99" s="216">
        <v>0</v>
      </c>
      <c r="Q99" s="216">
        <v>1426.4</v>
      </c>
      <c r="R99" s="68" t="s">
        <v>638</v>
      </c>
      <c r="S99" s="368"/>
      <c r="T99" s="278"/>
    </row>
    <row r="100" spans="1:20" ht="38.25">
      <c r="A100" s="192">
        <v>422</v>
      </c>
      <c r="B100" s="68"/>
      <c r="C100" s="214" t="s">
        <v>149</v>
      </c>
      <c r="D100" s="215">
        <v>44936</v>
      </c>
      <c r="E100" s="192" t="s">
        <v>1709</v>
      </c>
      <c r="F100" s="192" t="s">
        <v>3</v>
      </c>
      <c r="G100" s="192">
        <v>2084024</v>
      </c>
      <c r="H100" s="68"/>
      <c r="I100" s="198" t="s">
        <v>2215</v>
      </c>
      <c r="J100" s="68"/>
      <c r="K100" s="68"/>
      <c r="L100" s="68"/>
      <c r="M100" s="68"/>
      <c r="N100" s="366"/>
      <c r="O100" s="366"/>
      <c r="P100" s="216">
        <v>0</v>
      </c>
      <c r="Q100" s="216">
        <v>1200</v>
      </c>
      <c r="R100" s="68" t="s">
        <v>638</v>
      </c>
      <c r="S100" s="368"/>
      <c r="T100" s="278"/>
    </row>
    <row r="101" spans="1:20" ht="51">
      <c r="A101" s="192" t="s">
        <v>550</v>
      </c>
      <c r="B101" s="68"/>
      <c r="C101" s="214" t="s">
        <v>589</v>
      </c>
      <c r="D101" s="215">
        <v>44936</v>
      </c>
      <c r="E101" s="192" t="s">
        <v>1710</v>
      </c>
      <c r="F101" s="192" t="s">
        <v>3</v>
      </c>
      <c r="G101" s="192">
        <v>2083886</v>
      </c>
      <c r="H101" s="68"/>
      <c r="I101" s="198" t="s">
        <v>2216</v>
      </c>
      <c r="J101" s="68"/>
      <c r="K101" s="68"/>
      <c r="L101" s="68"/>
      <c r="M101" s="68"/>
      <c r="N101" s="366"/>
      <c r="O101" s="366"/>
      <c r="P101" s="216">
        <v>0</v>
      </c>
      <c r="Q101" s="216">
        <v>1510</v>
      </c>
      <c r="R101" s="68" t="s">
        <v>638</v>
      </c>
      <c r="S101" s="368"/>
      <c r="T101" s="278"/>
    </row>
    <row r="102" spans="1:20" ht="51">
      <c r="A102" s="192" t="s">
        <v>550</v>
      </c>
      <c r="B102" s="68"/>
      <c r="C102" s="214" t="s">
        <v>589</v>
      </c>
      <c r="D102" s="215">
        <v>44936</v>
      </c>
      <c r="E102" s="192" t="s">
        <v>1711</v>
      </c>
      <c r="F102" s="192" t="s">
        <v>3</v>
      </c>
      <c r="G102" s="192">
        <v>2083890</v>
      </c>
      <c r="H102" s="68"/>
      <c r="I102" s="198" t="s">
        <v>2217</v>
      </c>
      <c r="J102" s="68"/>
      <c r="K102" s="68"/>
      <c r="L102" s="68"/>
      <c r="M102" s="68"/>
      <c r="N102" s="366"/>
      <c r="O102" s="366"/>
      <c r="P102" s="216">
        <v>0</v>
      </c>
      <c r="Q102" s="216">
        <v>7272.3</v>
      </c>
      <c r="R102" s="68" t="s">
        <v>638</v>
      </c>
      <c r="S102" s="368"/>
      <c r="T102" s="278"/>
    </row>
    <row r="103" spans="1:20" ht="51">
      <c r="A103" s="192">
        <v>35</v>
      </c>
      <c r="B103" s="68"/>
      <c r="C103" s="214" t="s">
        <v>43</v>
      </c>
      <c r="D103" s="215">
        <v>44937</v>
      </c>
      <c r="E103" s="192" t="s">
        <v>1712</v>
      </c>
      <c r="F103" s="192" t="s">
        <v>3</v>
      </c>
      <c r="G103" s="192">
        <v>2084207</v>
      </c>
      <c r="H103" s="68"/>
      <c r="I103" s="198" t="s">
        <v>2218</v>
      </c>
      <c r="J103" s="68"/>
      <c r="K103" s="68"/>
      <c r="L103" s="68"/>
      <c r="M103" s="68"/>
      <c r="N103" s="366"/>
      <c r="O103" s="366"/>
      <c r="P103" s="216">
        <v>0</v>
      </c>
      <c r="Q103" s="216">
        <v>291.81</v>
      </c>
      <c r="R103" s="68" t="s">
        <v>638</v>
      </c>
      <c r="S103" s="368"/>
      <c r="T103" s="278"/>
    </row>
    <row r="104" spans="1:20" ht="51">
      <c r="A104" s="192">
        <v>35</v>
      </c>
      <c r="B104" s="68"/>
      <c r="C104" s="214" t="s">
        <v>43</v>
      </c>
      <c r="D104" s="215">
        <v>44937</v>
      </c>
      <c r="E104" s="192" t="s">
        <v>1713</v>
      </c>
      <c r="F104" s="192" t="s">
        <v>3</v>
      </c>
      <c r="G104" s="192">
        <v>2084211</v>
      </c>
      <c r="H104" s="68"/>
      <c r="I104" s="198" t="s">
        <v>2219</v>
      </c>
      <c r="J104" s="68"/>
      <c r="K104" s="68"/>
      <c r="L104" s="68"/>
      <c r="M104" s="68"/>
      <c r="N104" s="366"/>
      <c r="O104" s="366"/>
      <c r="P104" s="216">
        <v>0</v>
      </c>
      <c r="Q104" s="216">
        <v>304.75</v>
      </c>
      <c r="R104" s="68" t="s">
        <v>638</v>
      </c>
      <c r="S104" s="368"/>
      <c r="T104" s="278"/>
    </row>
    <row r="105" spans="1:20" ht="38.25">
      <c r="A105" s="192">
        <v>35</v>
      </c>
      <c r="B105" s="68"/>
      <c r="C105" s="214" t="s">
        <v>43</v>
      </c>
      <c r="D105" s="215">
        <v>44937</v>
      </c>
      <c r="E105" s="192" t="s">
        <v>1714</v>
      </c>
      <c r="F105" s="192" t="s">
        <v>3</v>
      </c>
      <c r="G105" s="192">
        <v>2084235</v>
      </c>
      <c r="H105" s="68"/>
      <c r="I105" s="198" t="s">
        <v>2220</v>
      </c>
      <c r="J105" s="68"/>
      <c r="K105" s="68"/>
      <c r="L105" s="68"/>
      <c r="M105" s="68"/>
      <c r="N105" s="366"/>
      <c r="O105" s="366"/>
      <c r="P105" s="216">
        <v>0</v>
      </c>
      <c r="Q105" s="216">
        <v>9844.9599999999991</v>
      </c>
      <c r="R105" s="68" t="s">
        <v>638</v>
      </c>
      <c r="S105" s="368"/>
      <c r="T105" s="278"/>
    </row>
    <row r="106" spans="1:20" ht="38.25">
      <c r="A106" s="192">
        <v>46</v>
      </c>
      <c r="B106" s="68"/>
      <c r="C106" s="214" t="s">
        <v>1380</v>
      </c>
      <c r="D106" s="215">
        <v>44937</v>
      </c>
      <c r="E106" s="192" t="s">
        <v>1715</v>
      </c>
      <c r="F106" s="192" t="s">
        <v>3</v>
      </c>
      <c r="G106" s="192">
        <v>2084225</v>
      </c>
      <c r="H106" s="68"/>
      <c r="I106" s="198" t="s">
        <v>2221</v>
      </c>
      <c r="J106" s="68"/>
      <c r="K106" s="68"/>
      <c r="L106" s="68"/>
      <c r="M106" s="68"/>
      <c r="N106" s="366"/>
      <c r="O106" s="366"/>
      <c r="P106" s="216">
        <v>0</v>
      </c>
      <c r="Q106" s="216">
        <v>500</v>
      </c>
      <c r="R106" s="68" t="s">
        <v>638</v>
      </c>
      <c r="S106" s="368"/>
      <c r="T106" s="278"/>
    </row>
    <row r="107" spans="1:20" ht="63.75">
      <c r="A107" s="192">
        <v>46</v>
      </c>
      <c r="B107" s="68"/>
      <c r="C107" s="214" t="s">
        <v>1380</v>
      </c>
      <c r="D107" s="215">
        <v>44937</v>
      </c>
      <c r="E107" s="192" t="s">
        <v>1716</v>
      </c>
      <c r="F107" s="192" t="s">
        <v>3</v>
      </c>
      <c r="G107" s="192">
        <v>2084228</v>
      </c>
      <c r="H107" s="68"/>
      <c r="I107" s="198" t="s">
        <v>2222</v>
      </c>
      <c r="J107" s="68"/>
      <c r="K107" s="68"/>
      <c r="L107" s="68"/>
      <c r="M107" s="68"/>
      <c r="N107" s="366"/>
      <c r="O107" s="366"/>
      <c r="P107" s="216">
        <v>0</v>
      </c>
      <c r="Q107" s="216">
        <v>1000</v>
      </c>
      <c r="R107" s="68" t="s">
        <v>638</v>
      </c>
      <c r="S107" s="368"/>
      <c r="T107" s="278"/>
    </row>
    <row r="108" spans="1:20" ht="51">
      <c r="A108" s="192">
        <v>81</v>
      </c>
      <c r="B108" s="68"/>
      <c r="C108" s="214" t="s">
        <v>49</v>
      </c>
      <c r="D108" s="215">
        <v>44937</v>
      </c>
      <c r="E108" s="192" t="s">
        <v>1717</v>
      </c>
      <c r="F108" s="192" t="s">
        <v>3</v>
      </c>
      <c r="G108" s="192">
        <v>2084263</v>
      </c>
      <c r="H108" s="68"/>
      <c r="I108" s="198" t="s">
        <v>2223</v>
      </c>
      <c r="J108" s="68"/>
      <c r="K108" s="68"/>
      <c r="L108" s="68"/>
      <c r="M108" s="68"/>
      <c r="N108" s="366"/>
      <c r="O108" s="366"/>
      <c r="P108" s="216">
        <v>0</v>
      </c>
      <c r="Q108" s="216">
        <v>25</v>
      </c>
      <c r="R108" s="68" t="s">
        <v>638</v>
      </c>
      <c r="S108" s="368"/>
      <c r="T108" s="278"/>
    </row>
    <row r="109" spans="1:20" ht="63.75">
      <c r="A109" s="192">
        <v>951</v>
      </c>
      <c r="B109" s="68"/>
      <c r="C109" s="214" t="s">
        <v>199</v>
      </c>
      <c r="D109" s="215">
        <v>44937</v>
      </c>
      <c r="E109" s="192" t="s">
        <v>1718</v>
      </c>
      <c r="F109" s="192" t="s">
        <v>3</v>
      </c>
      <c r="G109" s="192">
        <v>2084270</v>
      </c>
      <c r="H109" s="68"/>
      <c r="I109" s="198" t="s">
        <v>2224</v>
      </c>
      <c r="J109" s="68"/>
      <c r="K109" s="68"/>
      <c r="L109" s="68"/>
      <c r="M109" s="68"/>
      <c r="N109" s="366"/>
      <c r="O109" s="366"/>
      <c r="P109" s="216">
        <v>0</v>
      </c>
      <c r="Q109" s="216">
        <v>2978.28</v>
      </c>
      <c r="R109" s="68" t="s">
        <v>638</v>
      </c>
      <c r="S109" s="368"/>
      <c r="T109" s="278"/>
    </row>
    <row r="110" spans="1:20" ht="63.75">
      <c r="A110" s="192">
        <v>46</v>
      </c>
      <c r="B110" s="68"/>
      <c r="C110" s="214" t="s">
        <v>1380</v>
      </c>
      <c r="D110" s="215">
        <v>44937</v>
      </c>
      <c r="E110" s="192" t="s">
        <v>1719</v>
      </c>
      <c r="F110" s="192" t="s">
        <v>3</v>
      </c>
      <c r="G110" s="192">
        <v>2084281</v>
      </c>
      <c r="H110" s="68"/>
      <c r="I110" s="198" t="s">
        <v>2225</v>
      </c>
      <c r="J110" s="68"/>
      <c r="K110" s="68"/>
      <c r="L110" s="68"/>
      <c r="M110" s="68"/>
      <c r="N110" s="366"/>
      <c r="O110" s="366"/>
      <c r="P110" s="216">
        <v>0</v>
      </c>
      <c r="Q110" s="216">
        <v>840</v>
      </c>
      <c r="R110" s="68" t="s">
        <v>638</v>
      </c>
      <c r="S110" s="368"/>
      <c r="T110" s="278"/>
    </row>
    <row r="111" spans="1:20" ht="38.25">
      <c r="A111" s="192" t="s">
        <v>550</v>
      </c>
      <c r="B111" s="68"/>
      <c r="C111" s="214" t="s">
        <v>589</v>
      </c>
      <c r="D111" s="215">
        <v>44937</v>
      </c>
      <c r="E111" s="192" t="s">
        <v>1720</v>
      </c>
      <c r="F111" s="192" t="s">
        <v>3</v>
      </c>
      <c r="G111" s="192">
        <v>2084288</v>
      </c>
      <c r="H111" s="68"/>
      <c r="I111" s="198" t="s">
        <v>2226</v>
      </c>
      <c r="J111" s="68"/>
      <c r="K111" s="68"/>
      <c r="L111" s="68"/>
      <c r="M111" s="68"/>
      <c r="N111" s="366"/>
      <c r="O111" s="366"/>
      <c r="P111" s="216">
        <v>0</v>
      </c>
      <c r="Q111" s="216">
        <v>32.74</v>
      </c>
      <c r="R111" s="68" t="s">
        <v>638</v>
      </c>
      <c r="S111" s="368"/>
      <c r="T111" s="278"/>
    </row>
    <row r="112" spans="1:20" ht="51">
      <c r="A112" s="192" t="s">
        <v>550</v>
      </c>
      <c r="B112" s="68"/>
      <c r="C112" s="214" t="s">
        <v>589</v>
      </c>
      <c r="D112" s="215">
        <v>44937</v>
      </c>
      <c r="E112" s="192" t="s">
        <v>1721</v>
      </c>
      <c r="F112" s="192" t="s">
        <v>3</v>
      </c>
      <c r="G112" s="192">
        <v>2084290</v>
      </c>
      <c r="H112" s="68"/>
      <c r="I112" s="198" t="s">
        <v>2227</v>
      </c>
      <c r="J112" s="68"/>
      <c r="K112" s="68"/>
      <c r="L112" s="68"/>
      <c r="M112" s="68"/>
      <c r="N112" s="366"/>
      <c r="O112" s="366"/>
      <c r="P112" s="216">
        <v>0</v>
      </c>
      <c r="Q112" s="216">
        <v>0.52</v>
      </c>
      <c r="R112" s="68" t="s">
        <v>638</v>
      </c>
      <c r="S112" s="368"/>
      <c r="T112" s="278"/>
    </row>
    <row r="113" spans="1:20" ht="51">
      <c r="A113" s="192">
        <v>15</v>
      </c>
      <c r="B113" s="68"/>
      <c r="C113" s="214" t="s">
        <v>39</v>
      </c>
      <c r="D113" s="215">
        <v>44937</v>
      </c>
      <c r="E113" s="192" t="s">
        <v>1722</v>
      </c>
      <c r="F113" s="192" t="s">
        <v>3</v>
      </c>
      <c r="G113" s="192">
        <v>2084297</v>
      </c>
      <c r="H113" s="68"/>
      <c r="I113" s="198" t="s">
        <v>2228</v>
      </c>
      <c r="J113" s="68"/>
      <c r="K113" s="68"/>
      <c r="L113" s="68"/>
      <c r="M113" s="68"/>
      <c r="N113" s="366"/>
      <c r="O113" s="366"/>
      <c r="P113" s="216">
        <v>0</v>
      </c>
      <c r="Q113" s="216">
        <v>290.95999999999998</v>
      </c>
      <c r="R113" s="68" t="s">
        <v>638</v>
      </c>
      <c r="S113" s="368"/>
      <c r="T113" s="278"/>
    </row>
    <row r="114" spans="1:20" ht="51">
      <c r="A114" s="192" t="s">
        <v>550</v>
      </c>
      <c r="B114" s="68"/>
      <c r="C114" s="214" t="s">
        <v>589</v>
      </c>
      <c r="D114" s="215">
        <v>44937</v>
      </c>
      <c r="E114" s="192" t="s">
        <v>1723</v>
      </c>
      <c r="F114" s="192" t="s">
        <v>3</v>
      </c>
      <c r="G114" s="192">
        <v>2084299</v>
      </c>
      <c r="H114" s="68"/>
      <c r="I114" s="198" t="s">
        <v>2229</v>
      </c>
      <c r="J114" s="68"/>
      <c r="K114" s="68"/>
      <c r="L114" s="68"/>
      <c r="M114" s="68"/>
      <c r="N114" s="366"/>
      <c r="O114" s="366"/>
      <c r="P114" s="216">
        <v>0</v>
      </c>
      <c r="Q114" s="216">
        <v>1000</v>
      </c>
      <c r="R114" s="68" t="s">
        <v>638</v>
      </c>
      <c r="S114" s="368"/>
      <c r="T114" s="278"/>
    </row>
    <row r="115" spans="1:20" ht="76.5">
      <c r="A115" s="192">
        <v>374</v>
      </c>
      <c r="B115" s="68"/>
      <c r="C115" s="214" t="s">
        <v>608</v>
      </c>
      <c r="D115" s="215">
        <v>44937</v>
      </c>
      <c r="E115" s="192" t="s">
        <v>1724</v>
      </c>
      <c r="F115" s="192" t="s">
        <v>3</v>
      </c>
      <c r="G115" s="192">
        <v>2084302</v>
      </c>
      <c r="H115" s="68"/>
      <c r="I115" s="198" t="s">
        <v>2230</v>
      </c>
      <c r="J115" s="68"/>
      <c r="K115" s="68"/>
      <c r="L115" s="68"/>
      <c r="M115" s="68"/>
      <c r="N115" s="366"/>
      <c r="O115" s="366"/>
      <c r="P115" s="216">
        <v>0</v>
      </c>
      <c r="Q115" s="216">
        <v>371</v>
      </c>
      <c r="R115" s="68" t="s">
        <v>638</v>
      </c>
      <c r="S115" s="368"/>
      <c r="T115" s="278"/>
    </row>
    <row r="116" spans="1:20" ht="63.75">
      <c r="A116" s="192">
        <v>389</v>
      </c>
      <c r="B116" s="68"/>
      <c r="C116" s="214" t="s">
        <v>1428</v>
      </c>
      <c r="D116" s="215">
        <v>44937</v>
      </c>
      <c r="E116" s="192" t="s">
        <v>1725</v>
      </c>
      <c r="F116" s="192" t="s">
        <v>3</v>
      </c>
      <c r="G116" s="192">
        <v>2084315</v>
      </c>
      <c r="H116" s="68"/>
      <c r="I116" s="198" t="s">
        <v>2231</v>
      </c>
      <c r="J116" s="68"/>
      <c r="K116" s="68"/>
      <c r="L116" s="68"/>
      <c r="M116" s="68"/>
      <c r="N116" s="366"/>
      <c r="O116" s="366"/>
      <c r="P116" s="216">
        <v>0</v>
      </c>
      <c r="Q116" s="216">
        <v>340</v>
      </c>
      <c r="R116" s="68" t="s">
        <v>638</v>
      </c>
      <c r="S116" s="368"/>
      <c r="T116" s="278"/>
    </row>
    <row r="117" spans="1:20" ht="38.25">
      <c r="A117" s="192">
        <v>224</v>
      </c>
      <c r="B117" s="68"/>
      <c r="C117" s="214" t="s">
        <v>95</v>
      </c>
      <c r="D117" s="215">
        <v>44937</v>
      </c>
      <c r="E117" s="192" t="s">
        <v>1726</v>
      </c>
      <c r="F117" s="192" t="s">
        <v>3</v>
      </c>
      <c r="G117" s="192">
        <v>2084320</v>
      </c>
      <c r="H117" s="68"/>
      <c r="I117" s="198" t="s">
        <v>2232</v>
      </c>
      <c r="J117" s="68"/>
      <c r="K117" s="68"/>
      <c r="L117" s="68"/>
      <c r="M117" s="68"/>
      <c r="N117" s="366"/>
      <c r="O117" s="366"/>
      <c r="P117" s="216">
        <v>0</v>
      </c>
      <c r="Q117" s="216">
        <v>371</v>
      </c>
      <c r="R117" s="68" t="s">
        <v>638</v>
      </c>
      <c r="S117" s="368"/>
      <c r="T117" s="278"/>
    </row>
    <row r="118" spans="1:20" ht="51">
      <c r="A118" s="192">
        <v>46</v>
      </c>
      <c r="B118" s="68"/>
      <c r="C118" s="214" t="s">
        <v>1380</v>
      </c>
      <c r="D118" s="215">
        <v>44937</v>
      </c>
      <c r="E118" s="192" t="s">
        <v>1727</v>
      </c>
      <c r="F118" s="192" t="s">
        <v>3</v>
      </c>
      <c r="G118" s="192">
        <v>2084240</v>
      </c>
      <c r="H118" s="68"/>
      <c r="I118" s="198" t="s">
        <v>2233</v>
      </c>
      <c r="J118" s="68"/>
      <c r="K118" s="68"/>
      <c r="L118" s="68"/>
      <c r="M118" s="68"/>
      <c r="N118" s="366"/>
      <c r="O118" s="366"/>
      <c r="P118" s="216">
        <v>0</v>
      </c>
      <c r="Q118" s="216">
        <v>6429.27</v>
      </c>
      <c r="R118" s="68" t="s">
        <v>638</v>
      </c>
      <c r="S118" s="368"/>
      <c r="T118" s="278"/>
    </row>
    <row r="119" spans="1:20" ht="51">
      <c r="A119" s="192">
        <v>46</v>
      </c>
      <c r="B119" s="68"/>
      <c r="C119" s="214" t="s">
        <v>1380</v>
      </c>
      <c r="D119" s="215">
        <v>44937</v>
      </c>
      <c r="E119" s="192" t="s">
        <v>1728</v>
      </c>
      <c r="F119" s="192" t="s">
        <v>3</v>
      </c>
      <c r="G119" s="192">
        <v>2084241</v>
      </c>
      <c r="H119" s="68"/>
      <c r="I119" s="198" t="s">
        <v>2234</v>
      </c>
      <c r="J119" s="68"/>
      <c r="K119" s="68"/>
      <c r="L119" s="68"/>
      <c r="M119" s="68"/>
      <c r="N119" s="366"/>
      <c r="O119" s="366"/>
      <c r="P119" s="216">
        <v>0</v>
      </c>
      <c r="Q119" s="216">
        <v>5237.3999999999996</v>
      </c>
      <c r="R119" s="68" t="s">
        <v>638</v>
      </c>
      <c r="S119" s="368"/>
      <c r="T119" s="278"/>
    </row>
    <row r="120" spans="1:20" ht="63.75">
      <c r="A120" s="192" t="s">
        <v>541</v>
      </c>
      <c r="B120" s="68"/>
      <c r="C120" s="214" t="s">
        <v>590</v>
      </c>
      <c r="D120" s="215">
        <v>44937</v>
      </c>
      <c r="E120" s="192" t="s">
        <v>1729</v>
      </c>
      <c r="F120" s="192" t="s">
        <v>3</v>
      </c>
      <c r="G120" s="192">
        <v>2084268</v>
      </c>
      <c r="H120" s="68"/>
      <c r="I120" s="198" t="s">
        <v>2235</v>
      </c>
      <c r="J120" s="68"/>
      <c r="K120" s="68"/>
      <c r="L120" s="68"/>
      <c r="M120" s="68"/>
      <c r="N120" s="366"/>
      <c r="O120" s="366"/>
      <c r="P120" s="216">
        <v>0</v>
      </c>
      <c r="Q120" s="216">
        <v>12153.86</v>
      </c>
      <c r="R120" s="68" t="s">
        <v>638</v>
      </c>
      <c r="S120" s="368"/>
      <c r="T120" s="278"/>
    </row>
    <row r="121" spans="1:20" ht="63.75">
      <c r="A121" s="192" t="s">
        <v>541</v>
      </c>
      <c r="B121" s="68"/>
      <c r="C121" s="214" t="s">
        <v>590</v>
      </c>
      <c r="D121" s="215">
        <v>44937</v>
      </c>
      <c r="E121" s="192" t="s">
        <v>1730</v>
      </c>
      <c r="F121" s="192" t="s">
        <v>3</v>
      </c>
      <c r="G121" s="192">
        <v>2084269</v>
      </c>
      <c r="H121" s="68"/>
      <c r="I121" s="198" t="s">
        <v>2236</v>
      </c>
      <c r="J121" s="68"/>
      <c r="K121" s="68"/>
      <c r="L121" s="68"/>
      <c r="M121" s="68"/>
      <c r="N121" s="366"/>
      <c r="O121" s="366"/>
      <c r="P121" s="216">
        <v>0</v>
      </c>
      <c r="Q121" s="216">
        <v>77633.679999999993</v>
      </c>
      <c r="R121" s="68" t="s">
        <v>638</v>
      </c>
      <c r="S121" s="368"/>
      <c r="T121" s="278"/>
    </row>
    <row r="122" spans="1:20" ht="63.75">
      <c r="A122" s="192">
        <v>86</v>
      </c>
      <c r="B122" s="68"/>
      <c r="C122" s="214" t="s">
        <v>50</v>
      </c>
      <c r="D122" s="215">
        <v>44937</v>
      </c>
      <c r="E122" s="192" t="s">
        <v>1731</v>
      </c>
      <c r="F122" s="192" t="s">
        <v>3</v>
      </c>
      <c r="G122" s="192">
        <v>2084271</v>
      </c>
      <c r="H122" s="68"/>
      <c r="I122" s="198" t="s">
        <v>2237</v>
      </c>
      <c r="J122" s="68"/>
      <c r="K122" s="68"/>
      <c r="L122" s="68"/>
      <c r="M122" s="68"/>
      <c r="N122" s="366"/>
      <c r="O122" s="366"/>
      <c r="P122" s="216">
        <v>0</v>
      </c>
      <c r="Q122" s="216">
        <v>5000.28</v>
      </c>
      <c r="R122" s="68" t="s">
        <v>638</v>
      </c>
      <c r="S122" s="368"/>
      <c r="T122" s="278"/>
    </row>
    <row r="123" spans="1:20" ht="63.75">
      <c r="A123" s="192">
        <v>81</v>
      </c>
      <c r="B123" s="68"/>
      <c r="C123" s="214" t="s">
        <v>49</v>
      </c>
      <c r="D123" s="215">
        <v>44937</v>
      </c>
      <c r="E123" s="192" t="s">
        <v>1732</v>
      </c>
      <c r="F123" s="192" t="s">
        <v>3</v>
      </c>
      <c r="G123" s="192">
        <v>2084276</v>
      </c>
      <c r="H123" s="68"/>
      <c r="I123" s="198" t="s">
        <v>2238</v>
      </c>
      <c r="J123" s="68"/>
      <c r="K123" s="68"/>
      <c r="L123" s="68"/>
      <c r="M123" s="68"/>
      <c r="N123" s="366"/>
      <c r="O123" s="366"/>
      <c r="P123" s="216">
        <v>0</v>
      </c>
      <c r="Q123" s="216">
        <v>631.25</v>
      </c>
      <c r="R123" s="68" t="s">
        <v>638</v>
      </c>
      <c r="S123" s="368"/>
      <c r="T123" s="278"/>
    </row>
    <row r="124" spans="1:20" ht="63.75">
      <c r="A124" s="192">
        <v>81</v>
      </c>
      <c r="B124" s="68"/>
      <c r="C124" s="214" t="s">
        <v>49</v>
      </c>
      <c r="D124" s="215">
        <v>44937</v>
      </c>
      <c r="E124" s="192" t="s">
        <v>1733</v>
      </c>
      <c r="F124" s="192" t="s">
        <v>3</v>
      </c>
      <c r="G124" s="192">
        <v>2084277</v>
      </c>
      <c r="H124" s="68"/>
      <c r="I124" s="198" t="s">
        <v>2239</v>
      </c>
      <c r="J124" s="68"/>
      <c r="K124" s="68"/>
      <c r="L124" s="68"/>
      <c r="M124" s="68"/>
      <c r="N124" s="366"/>
      <c r="O124" s="366"/>
      <c r="P124" s="216">
        <v>0</v>
      </c>
      <c r="Q124" s="216">
        <v>21589.13</v>
      </c>
      <c r="R124" s="68" t="s">
        <v>638</v>
      </c>
      <c r="S124" s="368"/>
      <c r="T124" s="278"/>
    </row>
    <row r="125" spans="1:20" ht="51">
      <c r="A125" s="192" t="s">
        <v>550</v>
      </c>
      <c r="B125" s="68"/>
      <c r="C125" s="214" t="s">
        <v>589</v>
      </c>
      <c r="D125" s="215">
        <v>44938</v>
      </c>
      <c r="E125" s="192" t="s">
        <v>1734</v>
      </c>
      <c r="F125" s="192" t="s">
        <v>3</v>
      </c>
      <c r="G125" s="192">
        <v>2084566</v>
      </c>
      <c r="H125" s="68"/>
      <c r="I125" s="198" t="s">
        <v>2240</v>
      </c>
      <c r="J125" s="68"/>
      <c r="K125" s="68"/>
      <c r="L125" s="68"/>
      <c r="M125" s="68"/>
      <c r="N125" s="366"/>
      <c r="O125" s="366"/>
      <c r="P125" s="216">
        <v>0</v>
      </c>
      <c r="Q125" s="216">
        <v>800</v>
      </c>
      <c r="R125" s="68" t="s">
        <v>638</v>
      </c>
      <c r="S125" s="368"/>
      <c r="T125" s="278"/>
    </row>
    <row r="126" spans="1:20" ht="38.25">
      <c r="A126" s="192" t="s">
        <v>550</v>
      </c>
      <c r="B126" s="68"/>
      <c r="C126" s="214" t="s">
        <v>589</v>
      </c>
      <c r="D126" s="215">
        <v>44938</v>
      </c>
      <c r="E126" s="192" t="s">
        <v>1735</v>
      </c>
      <c r="F126" s="192" t="s">
        <v>3</v>
      </c>
      <c r="G126" s="192">
        <v>2084567</v>
      </c>
      <c r="H126" s="68"/>
      <c r="I126" s="198" t="s">
        <v>2241</v>
      </c>
      <c r="J126" s="68"/>
      <c r="K126" s="68"/>
      <c r="L126" s="68"/>
      <c r="M126" s="68"/>
      <c r="N126" s="366"/>
      <c r="O126" s="366"/>
      <c r="P126" s="216">
        <v>0</v>
      </c>
      <c r="Q126" s="216">
        <v>5600</v>
      </c>
      <c r="R126" s="68" t="s">
        <v>638</v>
      </c>
      <c r="S126" s="368"/>
      <c r="T126" s="278"/>
    </row>
    <row r="127" spans="1:20" ht="51">
      <c r="A127" s="192" t="s">
        <v>541</v>
      </c>
      <c r="B127" s="68"/>
      <c r="C127" s="214" t="s">
        <v>590</v>
      </c>
      <c r="D127" s="215">
        <v>44938</v>
      </c>
      <c r="E127" s="192" t="s">
        <v>1736</v>
      </c>
      <c r="F127" s="192" t="s">
        <v>3</v>
      </c>
      <c r="G127" s="192">
        <v>2084574</v>
      </c>
      <c r="H127" s="68"/>
      <c r="I127" s="198" t="s">
        <v>2242</v>
      </c>
      <c r="J127" s="68"/>
      <c r="K127" s="68"/>
      <c r="L127" s="68"/>
      <c r="M127" s="68"/>
      <c r="N127" s="366"/>
      <c r="O127" s="366"/>
      <c r="P127" s="216">
        <v>0</v>
      </c>
      <c r="Q127" s="216">
        <v>18</v>
      </c>
      <c r="R127" s="68" t="s">
        <v>638</v>
      </c>
      <c r="S127" s="368"/>
      <c r="T127" s="278"/>
    </row>
    <row r="128" spans="1:20" ht="51">
      <c r="A128" s="192">
        <v>46</v>
      </c>
      <c r="B128" s="68"/>
      <c r="C128" s="214" t="s">
        <v>1380</v>
      </c>
      <c r="D128" s="215">
        <v>44938</v>
      </c>
      <c r="E128" s="192" t="s">
        <v>1737</v>
      </c>
      <c r="F128" s="192" t="s">
        <v>3</v>
      </c>
      <c r="G128" s="192">
        <v>2084590</v>
      </c>
      <c r="H128" s="68"/>
      <c r="I128" s="198" t="s">
        <v>2243</v>
      </c>
      <c r="J128" s="68"/>
      <c r="K128" s="68"/>
      <c r="L128" s="68"/>
      <c r="M128" s="68"/>
      <c r="N128" s="366"/>
      <c r="O128" s="366"/>
      <c r="P128" s="216">
        <v>0</v>
      </c>
      <c r="Q128" s="216">
        <v>2000</v>
      </c>
      <c r="R128" s="68" t="s">
        <v>638</v>
      </c>
      <c r="S128" s="368"/>
      <c r="T128" s="278"/>
    </row>
    <row r="129" spans="1:20" ht="51">
      <c r="A129" s="192">
        <v>680</v>
      </c>
      <c r="B129" s="68"/>
      <c r="C129" s="214" t="s">
        <v>179</v>
      </c>
      <c r="D129" s="215">
        <v>44938</v>
      </c>
      <c r="E129" s="192" t="s">
        <v>1738</v>
      </c>
      <c r="F129" s="192" t="s">
        <v>3</v>
      </c>
      <c r="G129" s="192">
        <v>2084594</v>
      </c>
      <c r="H129" s="68"/>
      <c r="I129" s="198" t="s">
        <v>2244</v>
      </c>
      <c r="J129" s="68"/>
      <c r="K129" s="68"/>
      <c r="L129" s="68"/>
      <c r="M129" s="68"/>
      <c r="N129" s="366"/>
      <c r="O129" s="366"/>
      <c r="P129" s="216">
        <v>0</v>
      </c>
      <c r="Q129" s="216">
        <v>2790.19</v>
      </c>
      <c r="R129" s="68" t="s">
        <v>638</v>
      </c>
      <c r="S129" s="368"/>
      <c r="T129" s="278"/>
    </row>
    <row r="130" spans="1:20" ht="51">
      <c r="A130" s="192" t="s">
        <v>550</v>
      </c>
      <c r="B130" s="68"/>
      <c r="C130" s="214" t="s">
        <v>589</v>
      </c>
      <c r="D130" s="215">
        <v>44938</v>
      </c>
      <c r="E130" s="192" t="s">
        <v>1739</v>
      </c>
      <c r="F130" s="192" t="s">
        <v>3</v>
      </c>
      <c r="G130" s="192">
        <v>2084597</v>
      </c>
      <c r="H130" s="68"/>
      <c r="I130" s="198" t="s">
        <v>2245</v>
      </c>
      <c r="J130" s="68"/>
      <c r="K130" s="68"/>
      <c r="L130" s="68"/>
      <c r="M130" s="68"/>
      <c r="N130" s="366"/>
      <c r="O130" s="366"/>
      <c r="P130" s="216">
        <v>0</v>
      </c>
      <c r="Q130" s="216">
        <v>308.33</v>
      </c>
      <c r="R130" s="68" t="s">
        <v>638</v>
      </c>
      <c r="S130" s="368"/>
      <c r="T130" s="278"/>
    </row>
    <row r="131" spans="1:20" ht="51">
      <c r="A131" s="192">
        <v>81</v>
      </c>
      <c r="B131" s="68"/>
      <c r="C131" s="214" t="s">
        <v>49</v>
      </c>
      <c r="D131" s="215">
        <v>44938</v>
      </c>
      <c r="E131" s="192" t="s">
        <v>1740</v>
      </c>
      <c r="F131" s="192" t="s">
        <v>3</v>
      </c>
      <c r="G131" s="192">
        <v>2084607</v>
      </c>
      <c r="H131" s="68"/>
      <c r="I131" s="198" t="s">
        <v>2246</v>
      </c>
      <c r="J131" s="68"/>
      <c r="K131" s="68"/>
      <c r="L131" s="68"/>
      <c r="M131" s="68"/>
      <c r="N131" s="366"/>
      <c r="O131" s="366"/>
      <c r="P131" s="216">
        <v>0</v>
      </c>
      <c r="Q131" s="216">
        <v>25</v>
      </c>
      <c r="R131" s="68" t="s">
        <v>638</v>
      </c>
      <c r="S131" s="368"/>
      <c r="T131" s="278"/>
    </row>
    <row r="132" spans="1:20" ht="51">
      <c r="A132" s="192" t="s">
        <v>550</v>
      </c>
      <c r="B132" s="68"/>
      <c r="C132" s="214" t="s">
        <v>589</v>
      </c>
      <c r="D132" s="215">
        <v>44938</v>
      </c>
      <c r="E132" s="192" t="s">
        <v>1741</v>
      </c>
      <c r="F132" s="192" t="s">
        <v>3</v>
      </c>
      <c r="G132" s="192">
        <v>2084614</v>
      </c>
      <c r="H132" s="68"/>
      <c r="I132" s="198" t="s">
        <v>2247</v>
      </c>
      <c r="J132" s="68"/>
      <c r="K132" s="68"/>
      <c r="L132" s="68"/>
      <c r="M132" s="68"/>
      <c r="N132" s="366"/>
      <c r="O132" s="366"/>
      <c r="P132" s="216">
        <v>0</v>
      </c>
      <c r="Q132" s="216">
        <v>2589.23</v>
      </c>
      <c r="R132" s="68" t="s">
        <v>638</v>
      </c>
      <c r="S132" s="368"/>
      <c r="T132" s="278"/>
    </row>
    <row r="133" spans="1:20" ht="38.25">
      <c r="A133" s="192">
        <v>46</v>
      </c>
      <c r="B133" s="68"/>
      <c r="C133" s="214" t="s">
        <v>1380</v>
      </c>
      <c r="D133" s="215">
        <v>44938</v>
      </c>
      <c r="E133" s="192" t="s">
        <v>1742</v>
      </c>
      <c r="F133" s="192" t="s">
        <v>3</v>
      </c>
      <c r="G133" s="192">
        <v>2084629</v>
      </c>
      <c r="H133" s="68"/>
      <c r="I133" s="198" t="s">
        <v>2248</v>
      </c>
      <c r="J133" s="68"/>
      <c r="K133" s="68"/>
      <c r="L133" s="68"/>
      <c r="M133" s="68"/>
      <c r="N133" s="366"/>
      <c r="O133" s="366"/>
      <c r="P133" s="216">
        <v>0</v>
      </c>
      <c r="Q133" s="216">
        <v>15000</v>
      </c>
      <c r="R133" s="68" t="s">
        <v>638</v>
      </c>
      <c r="S133" s="368"/>
      <c r="T133" s="278"/>
    </row>
    <row r="134" spans="1:20" ht="51">
      <c r="A134" s="192">
        <v>46</v>
      </c>
      <c r="B134" s="68"/>
      <c r="C134" s="214" t="s">
        <v>1380</v>
      </c>
      <c r="D134" s="215">
        <v>44938</v>
      </c>
      <c r="E134" s="192" t="s">
        <v>1743</v>
      </c>
      <c r="F134" s="192" t="s">
        <v>3</v>
      </c>
      <c r="G134" s="192">
        <v>2084644</v>
      </c>
      <c r="H134" s="68"/>
      <c r="I134" s="198" t="s">
        <v>2249</v>
      </c>
      <c r="J134" s="68"/>
      <c r="K134" s="68"/>
      <c r="L134" s="68"/>
      <c r="M134" s="68"/>
      <c r="N134" s="366"/>
      <c r="O134" s="366"/>
      <c r="P134" s="216">
        <v>0</v>
      </c>
      <c r="Q134" s="216">
        <v>1000</v>
      </c>
      <c r="R134" s="68" t="s">
        <v>638</v>
      </c>
      <c r="S134" s="368"/>
      <c r="T134" s="278"/>
    </row>
    <row r="135" spans="1:20" ht="51">
      <c r="A135" s="192">
        <v>46</v>
      </c>
      <c r="B135" s="68"/>
      <c r="C135" s="214" t="s">
        <v>1380</v>
      </c>
      <c r="D135" s="215">
        <v>44938</v>
      </c>
      <c r="E135" s="192" t="s">
        <v>1744</v>
      </c>
      <c r="F135" s="192" t="s">
        <v>3</v>
      </c>
      <c r="G135" s="192">
        <v>2084646</v>
      </c>
      <c r="H135" s="68"/>
      <c r="I135" s="198" t="s">
        <v>2250</v>
      </c>
      <c r="J135" s="68"/>
      <c r="K135" s="68"/>
      <c r="L135" s="68"/>
      <c r="M135" s="68"/>
      <c r="N135" s="366"/>
      <c r="O135" s="366"/>
      <c r="P135" s="216">
        <v>0</v>
      </c>
      <c r="Q135" s="216">
        <v>500</v>
      </c>
      <c r="R135" s="68" t="s">
        <v>638</v>
      </c>
      <c r="S135" s="368"/>
      <c r="T135" s="278"/>
    </row>
    <row r="136" spans="1:20" ht="51">
      <c r="A136" s="192" t="s">
        <v>550</v>
      </c>
      <c r="B136" s="68"/>
      <c r="C136" s="214" t="s">
        <v>589</v>
      </c>
      <c r="D136" s="215">
        <v>44938</v>
      </c>
      <c r="E136" s="192" t="s">
        <v>1745</v>
      </c>
      <c r="F136" s="192" t="s">
        <v>3</v>
      </c>
      <c r="G136" s="192">
        <v>2084675</v>
      </c>
      <c r="H136" s="68"/>
      <c r="I136" s="198" t="s">
        <v>2251</v>
      </c>
      <c r="J136" s="68"/>
      <c r="K136" s="68"/>
      <c r="L136" s="68"/>
      <c r="M136" s="68"/>
      <c r="N136" s="366"/>
      <c r="O136" s="366"/>
      <c r="P136" s="216">
        <v>0</v>
      </c>
      <c r="Q136" s="216">
        <v>3436.66</v>
      </c>
      <c r="R136" s="68" t="s">
        <v>638</v>
      </c>
      <c r="S136" s="368"/>
      <c r="T136" s="278"/>
    </row>
    <row r="137" spans="1:20" ht="38.25">
      <c r="A137" s="192">
        <v>46</v>
      </c>
      <c r="B137" s="68"/>
      <c r="C137" s="214" t="s">
        <v>1380</v>
      </c>
      <c r="D137" s="215">
        <v>44938</v>
      </c>
      <c r="E137" s="192" t="s">
        <v>1746</v>
      </c>
      <c r="F137" s="192" t="s">
        <v>3</v>
      </c>
      <c r="G137" s="192">
        <v>2084686</v>
      </c>
      <c r="H137" s="68"/>
      <c r="I137" s="198" t="s">
        <v>2252</v>
      </c>
      <c r="J137" s="68"/>
      <c r="K137" s="68"/>
      <c r="L137" s="68"/>
      <c r="M137" s="68"/>
      <c r="N137" s="366"/>
      <c r="O137" s="366"/>
      <c r="P137" s="216">
        <v>0</v>
      </c>
      <c r="Q137" s="216">
        <v>500</v>
      </c>
      <c r="R137" s="68" t="s">
        <v>638</v>
      </c>
      <c r="S137" s="368"/>
      <c r="T137" s="278"/>
    </row>
    <row r="138" spans="1:20" ht="51">
      <c r="A138" s="192" t="s">
        <v>550</v>
      </c>
      <c r="B138" s="68"/>
      <c r="C138" s="214" t="s">
        <v>589</v>
      </c>
      <c r="D138" s="215">
        <v>44938</v>
      </c>
      <c r="E138" s="192" t="s">
        <v>1747</v>
      </c>
      <c r="F138" s="192" t="s">
        <v>3</v>
      </c>
      <c r="G138" s="192">
        <v>2084699</v>
      </c>
      <c r="H138" s="68"/>
      <c r="I138" s="198" t="s">
        <v>2253</v>
      </c>
      <c r="J138" s="68"/>
      <c r="K138" s="68"/>
      <c r="L138" s="68"/>
      <c r="M138" s="68"/>
      <c r="N138" s="366"/>
      <c r="O138" s="366"/>
      <c r="P138" s="216">
        <v>0</v>
      </c>
      <c r="Q138" s="216">
        <v>2000</v>
      </c>
      <c r="R138" s="68" t="s">
        <v>638</v>
      </c>
      <c r="S138" s="368"/>
      <c r="T138" s="278"/>
    </row>
    <row r="139" spans="1:20" ht="51">
      <c r="A139" s="192">
        <v>951</v>
      </c>
      <c r="B139" s="68"/>
      <c r="C139" s="214" t="s">
        <v>199</v>
      </c>
      <c r="D139" s="215">
        <v>44938</v>
      </c>
      <c r="E139" s="192" t="s">
        <v>1748</v>
      </c>
      <c r="F139" s="192" t="s">
        <v>3</v>
      </c>
      <c r="G139" s="192">
        <v>2084707</v>
      </c>
      <c r="H139" s="68"/>
      <c r="I139" s="198" t="s">
        <v>2254</v>
      </c>
      <c r="J139" s="68"/>
      <c r="K139" s="68"/>
      <c r="L139" s="68"/>
      <c r="M139" s="68"/>
      <c r="N139" s="366"/>
      <c r="O139" s="366"/>
      <c r="P139" s="216">
        <v>0</v>
      </c>
      <c r="Q139" s="216">
        <v>4462.62</v>
      </c>
      <c r="R139" s="68" t="s">
        <v>638</v>
      </c>
      <c r="S139" s="368"/>
      <c r="T139" s="278"/>
    </row>
    <row r="140" spans="1:20" ht="51">
      <c r="A140" s="192">
        <v>47</v>
      </c>
      <c r="B140" s="68"/>
      <c r="C140" s="214" t="s">
        <v>45</v>
      </c>
      <c r="D140" s="215">
        <v>44938</v>
      </c>
      <c r="E140" s="192" t="s">
        <v>1749</v>
      </c>
      <c r="F140" s="192" t="s">
        <v>3</v>
      </c>
      <c r="G140" s="192">
        <v>2084735</v>
      </c>
      <c r="H140" s="68"/>
      <c r="I140" s="198" t="s">
        <v>2255</v>
      </c>
      <c r="J140" s="68"/>
      <c r="K140" s="68"/>
      <c r="L140" s="68"/>
      <c r="M140" s="68"/>
      <c r="N140" s="366"/>
      <c r="O140" s="366"/>
      <c r="P140" s="216">
        <v>0</v>
      </c>
      <c r="Q140" s="216">
        <v>290</v>
      </c>
      <c r="R140" s="68" t="s">
        <v>638</v>
      </c>
      <c r="S140" s="368"/>
      <c r="T140" s="278"/>
    </row>
    <row r="141" spans="1:20" ht="51">
      <c r="A141" s="192">
        <v>132</v>
      </c>
      <c r="B141" s="68"/>
      <c r="C141" s="214" t="s">
        <v>59</v>
      </c>
      <c r="D141" s="215">
        <v>44938</v>
      </c>
      <c r="E141" s="192" t="s">
        <v>1750</v>
      </c>
      <c r="F141" s="192" t="s">
        <v>3</v>
      </c>
      <c r="G141" s="192">
        <v>2084568</v>
      </c>
      <c r="H141" s="68"/>
      <c r="I141" s="198" t="s">
        <v>2256</v>
      </c>
      <c r="J141" s="68"/>
      <c r="K141" s="68"/>
      <c r="L141" s="68"/>
      <c r="M141" s="68"/>
      <c r="N141" s="366"/>
      <c r="O141" s="366"/>
      <c r="P141" s="216">
        <v>0</v>
      </c>
      <c r="Q141" s="216">
        <v>5625</v>
      </c>
      <c r="R141" s="68" t="s">
        <v>638</v>
      </c>
      <c r="S141" s="368"/>
      <c r="T141" s="278"/>
    </row>
    <row r="142" spans="1:20" ht="63.75">
      <c r="A142" s="192">
        <v>291</v>
      </c>
      <c r="B142" s="68"/>
      <c r="C142" s="214" t="s">
        <v>119</v>
      </c>
      <c r="D142" s="215">
        <v>44938</v>
      </c>
      <c r="E142" s="192" t="s">
        <v>1751</v>
      </c>
      <c r="F142" s="192" t="s">
        <v>3</v>
      </c>
      <c r="G142" s="192">
        <v>2084609</v>
      </c>
      <c r="H142" s="68"/>
      <c r="I142" s="198" t="s">
        <v>2257</v>
      </c>
      <c r="J142" s="68"/>
      <c r="K142" s="68"/>
      <c r="L142" s="68"/>
      <c r="M142" s="68"/>
      <c r="N142" s="366"/>
      <c r="O142" s="366"/>
      <c r="P142" s="216">
        <v>0</v>
      </c>
      <c r="Q142" s="216">
        <v>30539563</v>
      </c>
      <c r="R142" s="68" t="s">
        <v>638</v>
      </c>
      <c r="S142" s="368"/>
      <c r="T142" s="278"/>
    </row>
    <row r="143" spans="1:20" ht="51">
      <c r="A143" s="192" t="s">
        <v>550</v>
      </c>
      <c r="B143" s="68"/>
      <c r="C143" s="214" t="s">
        <v>589</v>
      </c>
      <c r="D143" s="215">
        <v>44938</v>
      </c>
      <c r="E143" s="192" t="s">
        <v>1752</v>
      </c>
      <c r="F143" s="192" t="s">
        <v>3</v>
      </c>
      <c r="G143" s="192">
        <v>2084632</v>
      </c>
      <c r="H143" s="68"/>
      <c r="I143" s="198" t="s">
        <v>2258</v>
      </c>
      <c r="J143" s="68"/>
      <c r="K143" s="68"/>
      <c r="L143" s="68"/>
      <c r="M143" s="68"/>
      <c r="N143" s="366"/>
      <c r="O143" s="366"/>
      <c r="P143" s="216">
        <v>0</v>
      </c>
      <c r="Q143" s="216">
        <v>3604.08</v>
      </c>
      <c r="R143" s="68" t="s">
        <v>638</v>
      </c>
      <c r="S143" s="368"/>
      <c r="T143" s="278"/>
    </row>
    <row r="144" spans="1:20" ht="38.25">
      <c r="A144" s="192" t="s">
        <v>550</v>
      </c>
      <c r="B144" s="68"/>
      <c r="C144" s="214" t="s">
        <v>589</v>
      </c>
      <c r="D144" s="215">
        <v>44939</v>
      </c>
      <c r="E144" s="192" t="s">
        <v>1753</v>
      </c>
      <c r="F144" s="192" t="s">
        <v>3</v>
      </c>
      <c r="G144" s="192">
        <v>2084895</v>
      </c>
      <c r="H144" s="68"/>
      <c r="I144" s="198" t="s">
        <v>2259</v>
      </c>
      <c r="J144" s="68"/>
      <c r="K144" s="68"/>
      <c r="L144" s="68"/>
      <c r="M144" s="68"/>
      <c r="N144" s="366"/>
      <c r="O144" s="366"/>
      <c r="P144" s="216">
        <v>0</v>
      </c>
      <c r="Q144" s="216">
        <v>793.2</v>
      </c>
      <c r="R144" s="68" t="s">
        <v>638</v>
      </c>
      <c r="S144" s="368"/>
      <c r="T144" s="278"/>
    </row>
    <row r="145" spans="1:20" ht="51">
      <c r="A145" s="192">
        <v>46</v>
      </c>
      <c r="B145" s="68"/>
      <c r="C145" s="214" t="s">
        <v>1380</v>
      </c>
      <c r="D145" s="215">
        <v>44939</v>
      </c>
      <c r="E145" s="192" t="s">
        <v>1754</v>
      </c>
      <c r="F145" s="192" t="s">
        <v>3</v>
      </c>
      <c r="G145" s="192">
        <v>2084900</v>
      </c>
      <c r="H145" s="68"/>
      <c r="I145" s="198" t="s">
        <v>2260</v>
      </c>
      <c r="J145" s="68"/>
      <c r="K145" s="68"/>
      <c r="L145" s="68"/>
      <c r="M145" s="68"/>
      <c r="N145" s="366"/>
      <c r="O145" s="366"/>
      <c r="P145" s="216">
        <v>0</v>
      </c>
      <c r="Q145" s="216">
        <v>2000</v>
      </c>
      <c r="R145" s="68" t="s">
        <v>638</v>
      </c>
      <c r="S145" s="368"/>
      <c r="T145" s="278"/>
    </row>
    <row r="146" spans="1:20" ht="51">
      <c r="A146" s="192">
        <v>46</v>
      </c>
      <c r="B146" s="68"/>
      <c r="C146" s="214" t="s">
        <v>1380</v>
      </c>
      <c r="D146" s="215">
        <v>44939</v>
      </c>
      <c r="E146" s="192" t="s">
        <v>1755</v>
      </c>
      <c r="F146" s="192" t="s">
        <v>3</v>
      </c>
      <c r="G146" s="192">
        <v>2084915</v>
      </c>
      <c r="H146" s="68"/>
      <c r="I146" s="198" t="s">
        <v>2261</v>
      </c>
      <c r="J146" s="68"/>
      <c r="K146" s="68"/>
      <c r="L146" s="68"/>
      <c r="M146" s="68"/>
      <c r="N146" s="366"/>
      <c r="O146" s="366"/>
      <c r="P146" s="216">
        <v>0</v>
      </c>
      <c r="Q146" s="216">
        <v>2500</v>
      </c>
      <c r="R146" s="68" t="s">
        <v>638</v>
      </c>
      <c r="S146" s="368"/>
      <c r="T146" s="278"/>
    </row>
    <row r="147" spans="1:20" ht="63.75">
      <c r="A147" s="192">
        <v>46</v>
      </c>
      <c r="B147" s="68"/>
      <c r="C147" s="214" t="s">
        <v>1380</v>
      </c>
      <c r="D147" s="215">
        <v>44939</v>
      </c>
      <c r="E147" s="192" t="s">
        <v>1756</v>
      </c>
      <c r="F147" s="192" t="s">
        <v>3</v>
      </c>
      <c r="G147" s="192">
        <v>2084935</v>
      </c>
      <c r="H147" s="68"/>
      <c r="I147" s="198" t="s">
        <v>2262</v>
      </c>
      <c r="J147" s="68"/>
      <c r="K147" s="68"/>
      <c r="L147" s="68"/>
      <c r="M147" s="68"/>
      <c r="N147" s="366"/>
      <c r="O147" s="366"/>
      <c r="P147" s="216">
        <v>0</v>
      </c>
      <c r="Q147" s="216">
        <v>371</v>
      </c>
      <c r="R147" s="68" t="s">
        <v>638</v>
      </c>
      <c r="S147" s="368"/>
      <c r="T147" s="278"/>
    </row>
    <row r="148" spans="1:20" ht="51">
      <c r="A148" s="192" t="s">
        <v>550</v>
      </c>
      <c r="B148" s="68"/>
      <c r="C148" s="214" t="s">
        <v>589</v>
      </c>
      <c r="D148" s="215">
        <v>44939</v>
      </c>
      <c r="E148" s="192" t="s">
        <v>1757</v>
      </c>
      <c r="F148" s="192" t="s">
        <v>3</v>
      </c>
      <c r="G148" s="192">
        <v>2084975</v>
      </c>
      <c r="H148" s="68"/>
      <c r="I148" s="198" t="s">
        <v>2263</v>
      </c>
      <c r="J148" s="68"/>
      <c r="K148" s="68"/>
      <c r="L148" s="68"/>
      <c r="M148" s="68"/>
      <c r="N148" s="366"/>
      <c r="O148" s="366"/>
      <c r="P148" s="216">
        <v>0</v>
      </c>
      <c r="Q148" s="216">
        <v>986.25</v>
      </c>
      <c r="R148" s="68" t="s">
        <v>638</v>
      </c>
      <c r="S148" s="368"/>
      <c r="T148" s="278"/>
    </row>
    <row r="149" spans="1:20" ht="51">
      <c r="A149" s="192">
        <v>46</v>
      </c>
      <c r="B149" s="68"/>
      <c r="C149" s="214" t="s">
        <v>1380</v>
      </c>
      <c r="D149" s="215">
        <v>44939</v>
      </c>
      <c r="E149" s="192" t="s">
        <v>1758</v>
      </c>
      <c r="F149" s="192" t="s">
        <v>3</v>
      </c>
      <c r="G149" s="192">
        <v>2085019</v>
      </c>
      <c r="H149" s="68"/>
      <c r="I149" s="198" t="s">
        <v>2264</v>
      </c>
      <c r="J149" s="68"/>
      <c r="K149" s="68"/>
      <c r="L149" s="68"/>
      <c r="M149" s="68"/>
      <c r="N149" s="366"/>
      <c r="O149" s="366"/>
      <c r="P149" s="216">
        <v>0</v>
      </c>
      <c r="Q149" s="216">
        <v>840</v>
      </c>
      <c r="R149" s="68" t="s">
        <v>638</v>
      </c>
      <c r="S149" s="368"/>
      <c r="T149" s="278"/>
    </row>
    <row r="150" spans="1:20" ht="63.75">
      <c r="A150" s="192">
        <v>344</v>
      </c>
      <c r="B150" s="68"/>
      <c r="C150" s="214" t="s">
        <v>139</v>
      </c>
      <c r="D150" s="215">
        <v>44939</v>
      </c>
      <c r="E150" s="192" t="s">
        <v>1759</v>
      </c>
      <c r="F150" s="192" t="s">
        <v>3</v>
      </c>
      <c r="G150" s="192">
        <v>2085059</v>
      </c>
      <c r="H150" s="68"/>
      <c r="I150" s="198" t="s">
        <v>2265</v>
      </c>
      <c r="J150" s="68"/>
      <c r="K150" s="68"/>
      <c r="L150" s="68"/>
      <c r="M150" s="68"/>
      <c r="N150" s="366"/>
      <c r="O150" s="366"/>
      <c r="P150" s="216">
        <v>0</v>
      </c>
      <c r="Q150" s="216">
        <v>990.68</v>
      </c>
      <c r="R150" s="68" t="s">
        <v>638</v>
      </c>
      <c r="S150" s="368"/>
      <c r="T150" s="278"/>
    </row>
    <row r="151" spans="1:20" ht="51">
      <c r="A151" s="192">
        <v>35</v>
      </c>
      <c r="B151" s="68"/>
      <c r="C151" s="214" t="s">
        <v>43</v>
      </c>
      <c r="D151" s="215">
        <v>44939</v>
      </c>
      <c r="E151" s="192" t="s">
        <v>1760</v>
      </c>
      <c r="F151" s="192" t="s">
        <v>3</v>
      </c>
      <c r="G151" s="192">
        <v>2084937</v>
      </c>
      <c r="H151" s="68"/>
      <c r="I151" s="198" t="s">
        <v>2266</v>
      </c>
      <c r="J151" s="68"/>
      <c r="K151" s="68"/>
      <c r="L151" s="68"/>
      <c r="M151" s="68"/>
      <c r="N151" s="366"/>
      <c r="O151" s="366"/>
      <c r="P151" s="216">
        <v>0</v>
      </c>
      <c r="Q151" s="216">
        <v>8646.35</v>
      </c>
      <c r="R151" s="68" t="s">
        <v>638</v>
      </c>
      <c r="S151" s="368"/>
      <c r="T151" s="278"/>
    </row>
    <row r="152" spans="1:20" ht="51">
      <c r="A152" s="192" t="s">
        <v>550</v>
      </c>
      <c r="B152" s="68"/>
      <c r="C152" s="214" t="s">
        <v>589</v>
      </c>
      <c r="D152" s="215">
        <v>44942</v>
      </c>
      <c r="E152" s="192" t="s">
        <v>1761</v>
      </c>
      <c r="F152" s="192" t="s">
        <v>3</v>
      </c>
      <c r="G152" s="192">
        <v>2085200</v>
      </c>
      <c r="H152" s="68"/>
      <c r="I152" s="198" t="s">
        <v>2267</v>
      </c>
      <c r="J152" s="68"/>
      <c r="K152" s="68"/>
      <c r="L152" s="68"/>
      <c r="M152" s="68"/>
      <c r="N152" s="366"/>
      <c r="O152" s="366"/>
      <c r="P152" s="216">
        <v>0</v>
      </c>
      <c r="Q152" s="216">
        <v>280</v>
      </c>
      <c r="R152" s="68" t="s">
        <v>638</v>
      </c>
      <c r="S152" s="368"/>
      <c r="T152" s="278"/>
    </row>
    <row r="153" spans="1:20" ht="51">
      <c r="A153" s="192" t="s">
        <v>541</v>
      </c>
      <c r="B153" s="68"/>
      <c r="C153" s="214" t="s">
        <v>590</v>
      </c>
      <c r="D153" s="215">
        <v>44942</v>
      </c>
      <c r="E153" s="192" t="s">
        <v>1762</v>
      </c>
      <c r="F153" s="192" t="s">
        <v>3</v>
      </c>
      <c r="G153" s="192">
        <v>2085213</v>
      </c>
      <c r="H153" s="68"/>
      <c r="I153" s="198" t="s">
        <v>2268</v>
      </c>
      <c r="J153" s="68"/>
      <c r="K153" s="68"/>
      <c r="L153" s="68"/>
      <c r="M153" s="68"/>
      <c r="N153" s="366"/>
      <c r="O153" s="366"/>
      <c r="P153" s="216">
        <v>0</v>
      </c>
      <c r="Q153" s="216">
        <v>36</v>
      </c>
      <c r="R153" s="68" t="s">
        <v>638</v>
      </c>
      <c r="S153" s="368"/>
      <c r="T153" s="278"/>
    </row>
    <row r="154" spans="1:20" ht="51">
      <c r="A154" s="192" t="s">
        <v>541</v>
      </c>
      <c r="B154" s="68"/>
      <c r="C154" s="214" t="s">
        <v>590</v>
      </c>
      <c r="D154" s="215">
        <v>44942</v>
      </c>
      <c r="E154" s="192" t="s">
        <v>1763</v>
      </c>
      <c r="F154" s="192" t="s">
        <v>3</v>
      </c>
      <c r="G154" s="192">
        <v>2085216</v>
      </c>
      <c r="H154" s="68"/>
      <c r="I154" s="198" t="s">
        <v>2269</v>
      </c>
      <c r="J154" s="68"/>
      <c r="K154" s="68"/>
      <c r="L154" s="68"/>
      <c r="M154" s="68"/>
      <c r="N154" s="366"/>
      <c r="O154" s="366"/>
      <c r="P154" s="216">
        <v>0</v>
      </c>
      <c r="Q154" s="216">
        <v>36</v>
      </c>
      <c r="R154" s="68" t="s">
        <v>638</v>
      </c>
      <c r="S154" s="368"/>
      <c r="T154" s="278"/>
    </row>
    <row r="155" spans="1:20" ht="51">
      <c r="A155" s="192" t="s">
        <v>541</v>
      </c>
      <c r="B155" s="68"/>
      <c r="C155" s="214" t="s">
        <v>590</v>
      </c>
      <c r="D155" s="215">
        <v>44942</v>
      </c>
      <c r="E155" s="192" t="s">
        <v>1764</v>
      </c>
      <c r="F155" s="192" t="s">
        <v>3</v>
      </c>
      <c r="G155" s="192">
        <v>2085217</v>
      </c>
      <c r="H155" s="68"/>
      <c r="I155" s="198" t="s">
        <v>2270</v>
      </c>
      <c r="J155" s="68"/>
      <c r="K155" s="68"/>
      <c r="L155" s="68"/>
      <c r="M155" s="68"/>
      <c r="N155" s="366"/>
      <c r="O155" s="366"/>
      <c r="P155" s="216">
        <v>0</v>
      </c>
      <c r="Q155" s="216">
        <v>18</v>
      </c>
      <c r="R155" s="68" t="s">
        <v>638</v>
      </c>
      <c r="S155" s="368"/>
      <c r="T155" s="278"/>
    </row>
    <row r="156" spans="1:20" ht="51">
      <c r="A156" s="192" t="s">
        <v>550</v>
      </c>
      <c r="B156" s="68"/>
      <c r="C156" s="214" t="s">
        <v>589</v>
      </c>
      <c r="D156" s="215">
        <v>44942</v>
      </c>
      <c r="E156" s="192" t="s">
        <v>1765</v>
      </c>
      <c r="F156" s="192" t="s">
        <v>3</v>
      </c>
      <c r="G156" s="192">
        <v>2085225</v>
      </c>
      <c r="H156" s="68"/>
      <c r="I156" s="198" t="s">
        <v>2271</v>
      </c>
      <c r="J156" s="68"/>
      <c r="K156" s="68"/>
      <c r="L156" s="68"/>
      <c r="M156" s="68"/>
      <c r="N156" s="366"/>
      <c r="O156" s="366"/>
      <c r="P156" s="216">
        <v>0</v>
      </c>
      <c r="Q156" s="216">
        <v>2000</v>
      </c>
      <c r="R156" s="68" t="s">
        <v>638</v>
      </c>
      <c r="S156" s="368"/>
      <c r="T156" s="278"/>
    </row>
    <row r="157" spans="1:20" ht="51">
      <c r="A157" s="192" t="s">
        <v>541</v>
      </c>
      <c r="B157" s="68"/>
      <c r="C157" s="214" t="s">
        <v>590</v>
      </c>
      <c r="D157" s="215">
        <v>44942</v>
      </c>
      <c r="E157" s="192" t="s">
        <v>1766</v>
      </c>
      <c r="F157" s="192" t="s">
        <v>3</v>
      </c>
      <c r="G157" s="192">
        <v>2085254</v>
      </c>
      <c r="H157" s="68"/>
      <c r="I157" s="198" t="s">
        <v>2272</v>
      </c>
      <c r="J157" s="68"/>
      <c r="K157" s="68"/>
      <c r="L157" s="68"/>
      <c r="M157" s="68"/>
      <c r="N157" s="366"/>
      <c r="O157" s="366"/>
      <c r="P157" s="216">
        <v>0</v>
      </c>
      <c r="Q157" s="216">
        <v>414</v>
      </c>
      <c r="R157" s="68" t="s">
        <v>638</v>
      </c>
      <c r="S157" s="368"/>
      <c r="T157" s="278"/>
    </row>
    <row r="158" spans="1:20" ht="51">
      <c r="A158" s="192">
        <v>46</v>
      </c>
      <c r="B158" s="68"/>
      <c r="C158" s="214" t="s">
        <v>1380</v>
      </c>
      <c r="D158" s="215">
        <v>44942</v>
      </c>
      <c r="E158" s="192" t="s">
        <v>1767</v>
      </c>
      <c r="F158" s="192" t="s">
        <v>3</v>
      </c>
      <c r="G158" s="192">
        <v>2085255</v>
      </c>
      <c r="H158" s="68"/>
      <c r="I158" s="198" t="s">
        <v>2273</v>
      </c>
      <c r="J158" s="68"/>
      <c r="K158" s="68"/>
      <c r="L158" s="68"/>
      <c r="M158" s="68"/>
      <c r="N158" s="366"/>
      <c r="O158" s="366"/>
      <c r="P158" s="216">
        <v>0</v>
      </c>
      <c r="Q158" s="216">
        <v>1500</v>
      </c>
      <c r="R158" s="68" t="s">
        <v>638</v>
      </c>
      <c r="S158" s="368"/>
      <c r="T158" s="278"/>
    </row>
    <row r="159" spans="1:20" ht="38.25">
      <c r="A159" s="192">
        <v>46</v>
      </c>
      <c r="B159" s="68"/>
      <c r="C159" s="214" t="s">
        <v>1380</v>
      </c>
      <c r="D159" s="215">
        <v>44942</v>
      </c>
      <c r="E159" s="192" t="s">
        <v>1768</v>
      </c>
      <c r="F159" s="192" t="s">
        <v>3</v>
      </c>
      <c r="G159" s="192">
        <v>2085256</v>
      </c>
      <c r="H159" s="68"/>
      <c r="I159" s="198" t="s">
        <v>2274</v>
      </c>
      <c r="J159" s="68"/>
      <c r="K159" s="68"/>
      <c r="L159" s="68"/>
      <c r="M159" s="68"/>
      <c r="N159" s="366"/>
      <c r="O159" s="366"/>
      <c r="P159" s="216">
        <v>0</v>
      </c>
      <c r="Q159" s="216">
        <v>1670</v>
      </c>
      <c r="R159" s="68" t="s">
        <v>638</v>
      </c>
      <c r="S159" s="368"/>
      <c r="T159" s="278"/>
    </row>
    <row r="160" spans="1:20" ht="51">
      <c r="A160" s="192">
        <v>291</v>
      </c>
      <c r="B160" s="68"/>
      <c r="C160" s="214" t="s">
        <v>119</v>
      </c>
      <c r="D160" s="215">
        <v>44942</v>
      </c>
      <c r="E160" s="192" t="s">
        <v>1769</v>
      </c>
      <c r="F160" s="192" t="s">
        <v>3</v>
      </c>
      <c r="G160" s="192">
        <v>2085257</v>
      </c>
      <c r="H160" s="68"/>
      <c r="I160" s="198" t="s">
        <v>2275</v>
      </c>
      <c r="J160" s="68"/>
      <c r="K160" s="68"/>
      <c r="L160" s="68"/>
      <c r="M160" s="68"/>
      <c r="N160" s="366"/>
      <c r="O160" s="366"/>
      <c r="P160" s="216">
        <v>0</v>
      </c>
      <c r="Q160" s="216">
        <v>1710</v>
      </c>
      <c r="R160" s="68" t="s">
        <v>638</v>
      </c>
      <c r="S160" s="368"/>
      <c r="T160" s="278"/>
    </row>
    <row r="161" spans="1:20" ht="38.25">
      <c r="A161" s="192">
        <v>46</v>
      </c>
      <c r="B161" s="68"/>
      <c r="C161" s="214" t="s">
        <v>1380</v>
      </c>
      <c r="D161" s="215">
        <v>44942</v>
      </c>
      <c r="E161" s="192" t="s">
        <v>1770</v>
      </c>
      <c r="F161" s="192" t="s">
        <v>3</v>
      </c>
      <c r="G161" s="192">
        <v>2085267</v>
      </c>
      <c r="H161" s="68"/>
      <c r="I161" s="198" t="s">
        <v>2276</v>
      </c>
      <c r="J161" s="68"/>
      <c r="K161" s="68"/>
      <c r="L161" s="68"/>
      <c r="M161" s="68"/>
      <c r="N161" s="366"/>
      <c r="O161" s="366"/>
      <c r="P161" s="216">
        <v>0</v>
      </c>
      <c r="Q161" s="216">
        <v>1500</v>
      </c>
      <c r="R161" s="68" t="s">
        <v>638</v>
      </c>
      <c r="S161" s="368"/>
      <c r="T161" s="278"/>
    </row>
    <row r="162" spans="1:20" ht="51">
      <c r="A162" s="192" t="s">
        <v>550</v>
      </c>
      <c r="B162" s="68"/>
      <c r="C162" s="214" t="s">
        <v>589</v>
      </c>
      <c r="D162" s="215">
        <v>44942</v>
      </c>
      <c r="E162" s="192" t="s">
        <v>1771</v>
      </c>
      <c r="F162" s="192" t="s">
        <v>3</v>
      </c>
      <c r="G162" s="192">
        <v>2085281</v>
      </c>
      <c r="H162" s="68"/>
      <c r="I162" s="198" t="s">
        <v>2277</v>
      </c>
      <c r="J162" s="68"/>
      <c r="K162" s="68"/>
      <c r="L162" s="68"/>
      <c r="M162" s="68"/>
      <c r="N162" s="366"/>
      <c r="O162" s="366"/>
      <c r="P162" s="216">
        <v>0</v>
      </c>
      <c r="Q162" s="216">
        <v>400</v>
      </c>
      <c r="R162" s="68" t="s">
        <v>638</v>
      </c>
      <c r="S162" s="368"/>
      <c r="T162" s="278"/>
    </row>
    <row r="163" spans="1:20" ht="51">
      <c r="A163" s="192">
        <v>951</v>
      </c>
      <c r="B163" s="68"/>
      <c r="C163" s="214" t="s">
        <v>199</v>
      </c>
      <c r="D163" s="215">
        <v>44942</v>
      </c>
      <c r="E163" s="192" t="s">
        <v>1772</v>
      </c>
      <c r="F163" s="192" t="s">
        <v>3</v>
      </c>
      <c r="G163" s="192">
        <v>2085289</v>
      </c>
      <c r="H163" s="68"/>
      <c r="I163" s="198" t="s">
        <v>2278</v>
      </c>
      <c r="J163" s="68"/>
      <c r="K163" s="68"/>
      <c r="L163" s="68"/>
      <c r="M163" s="68"/>
      <c r="N163" s="366"/>
      <c r="O163" s="366"/>
      <c r="P163" s="216">
        <v>0</v>
      </c>
      <c r="Q163" s="216">
        <v>10647.49</v>
      </c>
      <c r="R163" s="68" t="s">
        <v>638</v>
      </c>
      <c r="S163" s="368"/>
      <c r="T163" s="278"/>
    </row>
    <row r="164" spans="1:20" ht="51">
      <c r="A164" s="192">
        <v>46</v>
      </c>
      <c r="B164" s="68"/>
      <c r="C164" s="214" t="s">
        <v>1380</v>
      </c>
      <c r="D164" s="215">
        <v>44942</v>
      </c>
      <c r="E164" s="192" t="s">
        <v>1773</v>
      </c>
      <c r="F164" s="192" t="s">
        <v>3</v>
      </c>
      <c r="G164" s="192">
        <v>2085294</v>
      </c>
      <c r="H164" s="68"/>
      <c r="I164" s="198" t="s">
        <v>2279</v>
      </c>
      <c r="J164" s="68"/>
      <c r="K164" s="68"/>
      <c r="L164" s="68"/>
      <c r="M164" s="68"/>
      <c r="N164" s="366"/>
      <c r="O164" s="366"/>
      <c r="P164" s="216">
        <v>0</v>
      </c>
      <c r="Q164" s="216">
        <v>5000</v>
      </c>
      <c r="R164" s="68" t="s">
        <v>638</v>
      </c>
      <c r="S164" s="368"/>
      <c r="T164" s="278"/>
    </row>
    <row r="165" spans="1:20" ht="38.25">
      <c r="A165" s="192">
        <v>46</v>
      </c>
      <c r="B165" s="68"/>
      <c r="C165" s="214" t="s">
        <v>1380</v>
      </c>
      <c r="D165" s="215">
        <v>44942</v>
      </c>
      <c r="E165" s="192" t="s">
        <v>1774</v>
      </c>
      <c r="F165" s="192" t="s">
        <v>3</v>
      </c>
      <c r="G165" s="192">
        <v>2085314</v>
      </c>
      <c r="H165" s="68"/>
      <c r="I165" s="198" t="s">
        <v>2280</v>
      </c>
      <c r="J165" s="68"/>
      <c r="K165" s="68"/>
      <c r="L165" s="68"/>
      <c r="M165" s="68"/>
      <c r="N165" s="366"/>
      <c r="O165" s="366"/>
      <c r="P165" s="216">
        <v>0</v>
      </c>
      <c r="Q165" s="216">
        <v>500</v>
      </c>
      <c r="R165" s="68" t="s">
        <v>638</v>
      </c>
      <c r="S165" s="368"/>
      <c r="T165" s="278"/>
    </row>
    <row r="166" spans="1:20" ht="38.25">
      <c r="A166" s="192">
        <v>251</v>
      </c>
      <c r="B166" s="68"/>
      <c r="C166" s="214" t="s">
        <v>103</v>
      </c>
      <c r="D166" s="215">
        <v>44942</v>
      </c>
      <c r="E166" s="192" t="s">
        <v>1775</v>
      </c>
      <c r="F166" s="192" t="s">
        <v>3</v>
      </c>
      <c r="G166" s="192">
        <v>2085368</v>
      </c>
      <c r="H166" s="68"/>
      <c r="I166" s="198" t="s">
        <v>2281</v>
      </c>
      <c r="J166" s="68"/>
      <c r="K166" s="68"/>
      <c r="L166" s="68"/>
      <c r="M166" s="68"/>
      <c r="N166" s="366"/>
      <c r="O166" s="366"/>
      <c r="P166" s="216">
        <v>0</v>
      </c>
      <c r="Q166" s="216">
        <v>742</v>
      </c>
      <c r="R166" s="68" t="s">
        <v>638</v>
      </c>
      <c r="S166" s="368"/>
      <c r="T166" s="278"/>
    </row>
    <row r="167" spans="1:20" ht="38.25">
      <c r="A167" s="192">
        <v>251</v>
      </c>
      <c r="B167" s="68"/>
      <c r="C167" s="214" t="s">
        <v>103</v>
      </c>
      <c r="D167" s="215">
        <v>44942</v>
      </c>
      <c r="E167" s="192" t="s">
        <v>1776</v>
      </c>
      <c r="F167" s="192" t="s">
        <v>3</v>
      </c>
      <c r="G167" s="192">
        <v>2085369</v>
      </c>
      <c r="H167" s="68"/>
      <c r="I167" s="198" t="s">
        <v>2282</v>
      </c>
      <c r="J167" s="68"/>
      <c r="K167" s="68"/>
      <c r="L167" s="68"/>
      <c r="M167" s="68"/>
      <c r="N167" s="366"/>
      <c r="O167" s="366"/>
      <c r="P167" s="216">
        <v>0</v>
      </c>
      <c r="Q167" s="216">
        <v>140</v>
      </c>
      <c r="R167" s="68" t="s">
        <v>638</v>
      </c>
      <c r="S167" s="368"/>
      <c r="T167" s="278"/>
    </row>
    <row r="168" spans="1:20" ht="51">
      <c r="A168" s="192">
        <v>10</v>
      </c>
      <c r="B168" s="68"/>
      <c r="C168" s="214" t="s">
        <v>38</v>
      </c>
      <c r="D168" s="215">
        <v>44943</v>
      </c>
      <c r="E168" s="192" t="s">
        <v>1777</v>
      </c>
      <c r="F168" s="192" t="s">
        <v>3</v>
      </c>
      <c r="G168" s="192">
        <v>2085562</v>
      </c>
      <c r="H168" s="68"/>
      <c r="I168" s="198" t="s">
        <v>2283</v>
      </c>
      <c r="J168" s="68"/>
      <c r="K168" s="68"/>
      <c r="L168" s="68"/>
      <c r="M168" s="68"/>
      <c r="N168" s="366"/>
      <c r="O168" s="366"/>
      <c r="P168" s="216">
        <v>0</v>
      </c>
      <c r="Q168" s="216">
        <v>60.24</v>
      </c>
      <c r="R168" s="68" t="s">
        <v>638</v>
      </c>
      <c r="S168" s="368"/>
      <c r="T168" s="278"/>
    </row>
    <row r="169" spans="1:20" ht="51">
      <c r="A169" s="192" t="s">
        <v>550</v>
      </c>
      <c r="B169" s="68"/>
      <c r="C169" s="214" t="s">
        <v>589</v>
      </c>
      <c r="D169" s="215">
        <v>44943</v>
      </c>
      <c r="E169" s="192" t="s">
        <v>1778</v>
      </c>
      <c r="F169" s="192" t="s">
        <v>3</v>
      </c>
      <c r="G169" s="192">
        <v>2085612</v>
      </c>
      <c r="H169" s="68"/>
      <c r="I169" s="198" t="s">
        <v>2284</v>
      </c>
      <c r="J169" s="68"/>
      <c r="K169" s="68"/>
      <c r="L169" s="68"/>
      <c r="M169" s="68"/>
      <c r="N169" s="366"/>
      <c r="O169" s="366"/>
      <c r="P169" s="216">
        <v>0</v>
      </c>
      <c r="Q169" s="216">
        <v>1004.4</v>
      </c>
      <c r="R169" s="68" t="s">
        <v>638</v>
      </c>
      <c r="S169" s="368"/>
      <c r="T169" s="278"/>
    </row>
    <row r="170" spans="1:20" ht="51">
      <c r="A170" s="192" t="s">
        <v>550</v>
      </c>
      <c r="B170" s="68"/>
      <c r="C170" s="214" t="s">
        <v>589</v>
      </c>
      <c r="D170" s="215">
        <v>44943</v>
      </c>
      <c r="E170" s="192" t="s">
        <v>1779</v>
      </c>
      <c r="F170" s="192" t="s">
        <v>3</v>
      </c>
      <c r="G170" s="192">
        <v>2085633</v>
      </c>
      <c r="H170" s="68"/>
      <c r="I170" s="198" t="s">
        <v>2285</v>
      </c>
      <c r="J170" s="68"/>
      <c r="K170" s="68"/>
      <c r="L170" s="68"/>
      <c r="M170" s="68"/>
      <c r="N170" s="366"/>
      <c r="O170" s="366"/>
      <c r="P170" s="216">
        <v>0</v>
      </c>
      <c r="Q170" s="216">
        <v>376.34</v>
      </c>
      <c r="R170" s="68" t="s">
        <v>638</v>
      </c>
      <c r="S170" s="368"/>
      <c r="T170" s="278"/>
    </row>
    <row r="171" spans="1:20" ht="76.5">
      <c r="A171" s="192">
        <v>374</v>
      </c>
      <c r="B171" s="68"/>
      <c r="C171" s="214" t="s">
        <v>608</v>
      </c>
      <c r="D171" s="215">
        <v>44943</v>
      </c>
      <c r="E171" s="192" t="s">
        <v>1780</v>
      </c>
      <c r="F171" s="192" t="s">
        <v>3</v>
      </c>
      <c r="G171" s="192">
        <v>2085660</v>
      </c>
      <c r="H171" s="68"/>
      <c r="I171" s="198" t="s">
        <v>2286</v>
      </c>
      <c r="J171" s="68"/>
      <c r="K171" s="68"/>
      <c r="L171" s="68"/>
      <c r="M171" s="68"/>
      <c r="N171" s="366"/>
      <c r="O171" s="366"/>
      <c r="P171" s="216">
        <v>0</v>
      </c>
      <c r="Q171" s="216">
        <v>500</v>
      </c>
      <c r="R171" s="68" t="s">
        <v>638</v>
      </c>
      <c r="S171" s="368"/>
      <c r="T171" s="278"/>
    </row>
    <row r="172" spans="1:20" ht="38.25">
      <c r="A172" s="192">
        <v>46</v>
      </c>
      <c r="B172" s="68"/>
      <c r="C172" s="214" t="s">
        <v>1380</v>
      </c>
      <c r="D172" s="215">
        <v>44943</v>
      </c>
      <c r="E172" s="192" t="s">
        <v>1781</v>
      </c>
      <c r="F172" s="192" t="s">
        <v>3</v>
      </c>
      <c r="G172" s="192">
        <v>2085661</v>
      </c>
      <c r="H172" s="68"/>
      <c r="I172" s="198" t="s">
        <v>2287</v>
      </c>
      <c r="J172" s="68"/>
      <c r="K172" s="68"/>
      <c r="L172" s="68"/>
      <c r="M172" s="68"/>
      <c r="N172" s="366"/>
      <c r="O172" s="366"/>
      <c r="P172" s="216">
        <v>0</v>
      </c>
      <c r="Q172" s="216">
        <v>5000</v>
      </c>
      <c r="R172" s="68" t="s">
        <v>638</v>
      </c>
      <c r="S172" s="368"/>
      <c r="T172" s="278"/>
    </row>
    <row r="173" spans="1:20" ht="63.75">
      <c r="A173" s="192">
        <v>46</v>
      </c>
      <c r="B173" s="68"/>
      <c r="C173" s="214" t="s">
        <v>1380</v>
      </c>
      <c r="D173" s="215">
        <v>44943</v>
      </c>
      <c r="E173" s="192" t="s">
        <v>1782</v>
      </c>
      <c r="F173" s="192" t="s">
        <v>3</v>
      </c>
      <c r="G173" s="192">
        <v>2085665</v>
      </c>
      <c r="H173" s="68"/>
      <c r="I173" s="198" t="s">
        <v>2288</v>
      </c>
      <c r="J173" s="68"/>
      <c r="K173" s="68"/>
      <c r="L173" s="68"/>
      <c r="M173" s="68"/>
      <c r="N173" s="366"/>
      <c r="O173" s="366"/>
      <c r="P173" s="216">
        <v>0</v>
      </c>
      <c r="Q173" s="216">
        <v>2500</v>
      </c>
      <c r="R173" s="68" t="s">
        <v>638</v>
      </c>
      <c r="S173" s="368"/>
      <c r="T173" s="278"/>
    </row>
    <row r="174" spans="1:20" ht="38.25">
      <c r="A174" s="192">
        <v>46</v>
      </c>
      <c r="B174" s="68"/>
      <c r="C174" s="214" t="s">
        <v>1380</v>
      </c>
      <c r="D174" s="215">
        <v>44943</v>
      </c>
      <c r="E174" s="192" t="s">
        <v>1783</v>
      </c>
      <c r="F174" s="192" t="s">
        <v>3</v>
      </c>
      <c r="G174" s="192">
        <v>2085678</v>
      </c>
      <c r="H174" s="68"/>
      <c r="I174" s="198" t="s">
        <v>2289</v>
      </c>
      <c r="J174" s="68"/>
      <c r="K174" s="68"/>
      <c r="L174" s="68"/>
      <c r="M174" s="68"/>
      <c r="N174" s="366"/>
      <c r="O174" s="366"/>
      <c r="P174" s="216">
        <v>0</v>
      </c>
      <c r="Q174" s="216">
        <v>5000</v>
      </c>
      <c r="R174" s="68" t="s">
        <v>638</v>
      </c>
      <c r="S174" s="368"/>
      <c r="T174" s="278"/>
    </row>
    <row r="175" spans="1:20" ht="51">
      <c r="A175" s="192" t="s">
        <v>550</v>
      </c>
      <c r="B175" s="68"/>
      <c r="C175" s="214" t="s">
        <v>589</v>
      </c>
      <c r="D175" s="215">
        <v>44943</v>
      </c>
      <c r="E175" s="192" t="s">
        <v>1784</v>
      </c>
      <c r="F175" s="192" t="s">
        <v>3</v>
      </c>
      <c r="G175" s="192">
        <v>2085573</v>
      </c>
      <c r="H175" s="68"/>
      <c r="I175" s="198" t="s">
        <v>2290</v>
      </c>
      <c r="J175" s="68"/>
      <c r="K175" s="68"/>
      <c r="L175" s="68"/>
      <c r="M175" s="68"/>
      <c r="N175" s="366"/>
      <c r="O175" s="366"/>
      <c r="P175" s="216">
        <v>0</v>
      </c>
      <c r="Q175" s="216">
        <v>554.08000000000004</v>
      </c>
      <c r="R175" s="68" t="s">
        <v>638</v>
      </c>
      <c r="S175" s="368"/>
      <c r="T175" s="278"/>
    </row>
    <row r="176" spans="1:20" ht="51">
      <c r="A176" s="192" t="s">
        <v>550</v>
      </c>
      <c r="B176" s="68"/>
      <c r="C176" s="214" t="s">
        <v>589</v>
      </c>
      <c r="D176" s="215">
        <v>44943</v>
      </c>
      <c r="E176" s="192" t="s">
        <v>1785</v>
      </c>
      <c r="F176" s="192" t="s">
        <v>3</v>
      </c>
      <c r="G176" s="192">
        <v>2085576</v>
      </c>
      <c r="H176" s="68"/>
      <c r="I176" s="198" t="s">
        <v>2291</v>
      </c>
      <c r="J176" s="68"/>
      <c r="K176" s="68"/>
      <c r="L176" s="68"/>
      <c r="M176" s="68"/>
      <c r="N176" s="366"/>
      <c r="O176" s="366"/>
      <c r="P176" s="216">
        <v>0</v>
      </c>
      <c r="Q176" s="216">
        <v>788.88</v>
      </c>
      <c r="R176" s="68" t="s">
        <v>638</v>
      </c>
      <c r="S176" s="368"/>
      <c r="T176" s="278"/>
    </row>
    <row r="177" spans="1:20" ht="51">
      <c r="A177" s="192" t="s">
        <v>550</v>
      </c>
      <c r="B177" s="68"/>
      <c r="C177" s="214" t="s">
        <v>589</v>
      </c>
      <c r="D177" s="215">
        <v>44943</v>
      </c>
      <c r="E177" s="192" t="s">
        <v>1786</v>
      </c>
      <c r="F177" s="192" t="s">
        <v>3</v>
      </c>
      <c r="G177" s="192">
        <v>2085578</v>
      </c>
      <c r="H177" s="68"/>
      <c r="I177" s="198" t="s">
        <v>2292</v>
      </c>
      <c r="J177" s="68"/>
      <c r="K177" s="68"/>
      <c r="L177" s="68"/>
      <c r="M177" s="68"/>
      <c r="N177" s="366"/>
      <c r="O177" s="366"/>
      <c r="P177" s="216">
        <v>0</v>
      </c>
      <c r="Q177" s="216">
        <v>2424.1</v>
      </c>
      <c r="R177" s="68" t="s">
        <v>638</v>
      </c>
      <c r="S177" s="368"/>
      <c r="T177" s="278"/>
    </row>
    <row r="178" spans="1:20" ht="51">
      <c r="A178" s="192" t="s">
        <v>550</v>
      </c>
      <c r="B178" s="68"/>
      <c r="C178" s="214" t="s">
        <v>589</v>
      </c>
      <c r="D178" s="215">
        <v>44943</v>
      </c>
      <c r="E178" s="192" t="s">
        <v>1787</v>
      </c>
      <c r="F178" s="192" t="s">
        <v>3</v>
      </c>
      <c r="G178" s="192">
        <v>2085580</v>
      </c>
      <c r="H178" s="68"/>
      <c r="I178" s="198" t="s">
        <v>2293</v>
      </c>
      <c r="J178" s="68"/>
      <c r="K178" s="68"/>
      <c r="L178" s="68"/>
      <c r="M178" s="68"/>
      <c r="N178" s="366"/>
      <c r="O178" s="366"/>
      <c r="P178" s="216">
        <v>0</v>
      </c>
      <c r="Q178" s="216">
        <v>445.55</v>
      </c>
      <c r="R178" s="68" t="s">
        <v>638</v>
      </c>
      <c r="S178" s="368"/>
      <c r="T178" s="278"/>
    </row>
    <row r="179" spans="1:20" ht="63.75">
      <c r="A179" s="192">
        <v>291</v>
      </c>
      <c r="B179" s="68"/>
      <c r="C179" s="214" t="s">
        <v>119</v>
      </c>
      <c r="D179" s="215">
        <v>44943</v>
      </c>
      <c r="E179" s="192" t="s">
        <v>1788</v>
      </c>
      <c r="F179" s="192" t="s">
        <v>3</v>
      </c>
      <c r="G179" s="192">
        <v>2085605</v>
      </c>
      <c r="H179" s="68"/>
      <c r="I179" s="198" t="s">
        <v>2294</v>
      </c>
      <c r="J179" s="68"/>
      <c r="K179" s="68"/>
      <c r="L179" s="68"/>
      <c r="M179" s="68"/>
      <c r="N179" s="366"/>
      <c r="O179" s="366"/>
      <c r="P179" s="216">
        <v>0</v>
      </c>
      <c r="Q179" s="216">
        <v>463052.28</v>
      </c>
      <c r="R179" s="68" t="s">
        <v>638</v>
      </c>
      <c r="S179" s="368"/>
      <c r="T179" s="278"/>
    </row>
    <row r="180" spans="1:20" ht="51">
      <c r="A180" s="192">
        <v>81</v>
      </c>
      <c r="B180" s="68"/>
      <c r="C180" s="214" t="s">
        <v>49</v>
      </c>
      <c r="D180" s="215">
        <v>44943</v>
      </c>
      <c r="E180" s="192" t="s">
        <v>1789</v>
      </c>
      <c r="F180" s="192" t="s">
        <v>3</v>
      </c>
      <c r="G180" s="192">
        <v>2085611</v>
      </c>
      <c r="H180" s="68"/>
      <c r="I180" s="198" t="s">
        <v>2295</v>
      </c>
      <c r="J180" s="68"/>
      <c r="K180" s="68"/>
      <c r="L180" s="68"/>
      <c r="M180" s="68"/>
      <c r="N180" s="366"/>
      <c r="O180" s="366"/>
      <c r="P180" s="216">
        <v>0</v>
      </c>
      <c r="Q180" s="216">
        <v>27776.74</v>
      </c>
      <c r="R180" s="68" t="s">
        <v>638</v>
      </c>
      <c r="S180" s="368"/>
      <c r="T180" s="278"/>
    </row>
    <row r="181" spans="1:20" ht="51">
      <c r="A181" s="192" t="s">
        <v>550</v>
      </c>
      <c r="B181" s="68"/>
      <c r="C181" s="214" t="s">
        <v>589</v>
      </c>
      <c r="D181" s="215">
        <v>44944</v>
      </c>
      <c r="E181" s="192" t="s">
        <v>1790</v>
      </c>
      <c r="F181" s="192" t="s">
        <v>3</v>
      </c>
      <c r="G181" s="192">
        <v>2085865</v>
      </c>
      <c r="H181" s="68"/>
      <c r="I181" s="198" t="s">
        <v>2296</v>
      </c>
      <c r="J181" s="68"/>
      <c r="K181" s="68"/>
      <c r="L181" s="68"/>
      <c r="M181" s="68"/>
      <c r="N181" s="366"/>
      <c r="O181" s="366"/>
      <c r="P181" s="216">
        <v>0</v>
      </c>
      <c r="Q181" s="216">
        <v>7746.82</v>
      </c>
      <c r="R181" s="68" t="s">
        <v>638</v>
      </c>
      <c r="S181" s="368"/>
      <c r="T181" s="278"/>
    </row>
    <row r="182" spans="1:20" ht="38.25">
      <c r="A182" s="192" t="s">
        <v>550</v>
      </c>
      <c r="B182" s="68"/>
      <c r="C182" s="214" t="s">
        <v>589</v>
      </c>
      <c r="D182" s="215">
        <v>44944</v>
      </c>
      <c r="E182" s="192" t="s">
        <v>1791</v>
      </c>
      <c r="F182" s="192" t="s">
        <v>3</v>
      </c>
      <c r="G182" s="192">
        <v>2085887</v>
      </c>
      <c r="H182" s="68"/>
      <c r="I182" s="198" t="s">
        <v>2297</v>
      </c>
      <c r="J182" s="68"/>
      <c r="K182" s="68"/>
      <c r="L182" s="68"/>
      <c r="M182" s="68"/>
      <c r="N182" s="366"/>
      <c r="O182" s="366"/>
      <c r="P182" s="216">
        <v>0</v>
      </c>
      <c r="Q182" s="216">
        <v>420.49</v>
      </c>
      <c r="R182" s="68" t="s">
        <v>638</v>
      </c>
      <c r="S182" s="368"/>
      <c r="T182" s="278"/>
    </row>
    <row r="183" spans="1:20" ht="38.25">
      <c r="A183" s="192" t="s">
        <v>550</v>
      </c>
      <c r="B183" s="68"/>
      <c r="C183" s="214" t="s">
        <v>589</v>
      </c>
      <c r="D183" s="215">
        <v>44944</v>
      </c>
      <c r="E183" s="192" t="s">
        <v>1792</v>
      </c>
      <c r="F183" s="192" t="s">
        <v>3</v>
      </c>
      <c r="G183" s="192">
        <v>2085892</v>
      </c>
      <c r="H183" s="68"/>
      <c r="I183" s="198" t="s">
        <v>2298</v>
      </c>
      <c r="J183" s="68"/>
      <c r="K183" s="68"/>
      <c r="L183" s="68"/>
      <c r="M183" s="68"/>
      <c r="N183" s="366"/>
      <c r="O183" s="366"/>
      <c r="P183" s="216">
        <v>0</v>
      </c>
      <c r="Q183" s="216">
        <v>197.1</v>
      </c>
      <c r="R183" s="68" t="s">
        <v>638</v>
      </c>
      <c r="S183" s="368"/>
      <c r="T183" s="278"/>
    </row>
    <row r="184" spans="1:20" ht="63.75">
      <c r="A184" s="192">
        <v>46</v>
      </c>
      <c r="B184" s="68"/>
      <c r="C184" s="214" t="s">
        <v>1380</v>
      </c>
      <c r="D184" s="215">
        <v>44944</v>
      </c>
      <c r="E184" s="192" t="s">
        <v>1793</v>
      </c>
      <c r="F184" s="192" t="s">
        <v>3</v>
      </c>
      <c r="G184" s="192">
        <v>2085907</v>
      </c>
      <c r="H184" s="68"/>
      <c r="I184" s="198" t="s">
        <v>2299</v>
      </c>
      <c r="J184" s="68"/>
      <c r="K184" s="68"/>
      <c r="L184" s="68"/>
      <c r="M184" s="68"/>
      <c r="N184" s="366"/>
      <c r="O184" s="366"/>
      <c r="P184" s="216">
        <v>0</v>
      </c>
      <c r="Q184" s="216">
        <v>600</v>
      </c>
      <c r="R184" s="68" t="s">
        <v>638</v>
      </c>
      <c r="S184" s="368"/>
      <c r="T184" s="278"/>
    </row>
    <row r="185" spans="1:20" ht="38.25">
      <c r="A185" s="192">
        <v>46</v>
      </c>
      <c r="B185" s="68"/>
      <c r="C185" s="214" t="s">
        <v>1380</v>
      </c>
      <c r="D185" s="215">
        <v>44944</v>
      </c>
      <c r="E185" s="192" t="s">
        <v>1794</v>
      </c>
      <c r="F185" s="192" t="s">
        <v>3</v>
      </c>
      <c r="G185" s="192">
        <v>2085911</v>
      </c>
      <c r="H185" s="68"/>
      <c r="I185" s="198" t="s">
        <v>2300</v>
      </c>
      <c r="J185" s="68"/>
      <c r="K185" s="68"/>
      <c r="L185" s="68"/>
      <c r="M185" s="68"/>
      <c r="N185" s="366"/>
      <c r="O185" s="366"/>
      <c r="P185" s="216">
        <v>0</v>
      </c>
      <c r="Q185" s="216">
        <v>5000</v>
      </c>
      <c r="R185" s="68" t="s">
        <v>638</v>
      </c>
      <c r="S185" s="368"/>
      <c r="T185" s="278"/>
    </row>
    <row r="186" spans="1:20" ht="51">
      <c r="A186" s="192" t="s">
        <v>550</v>
      </c>
      <c r="B186" s="68"/>
      <c r="C186" s="214" t="s">
        <v>589</v>
      </c>
      <c r="D186" s="215">
        <v>44944</v>
      </c>
      <c r="E186" s="192" t="s">
        <v>1795</v>
      </c>
      <c r="F186" s="192" t="s">
        <v>3</v>
      </c>
      <c r="G186" s="192">
        <v>2085934</v>
      </c>
      <c r="H186" s="68"/>
      <c r="I186" s="198" t="s">
        <v>2301</v>
      </c>
      <c r="J186" s="68"/>
      <c r="K186" s="68"/>
      <c r="L186" s="68"/>
      <c r="M186" s="68"/>
      <c r="N186" s="366"/>
      <c r="O186" s="366"/>
      <c r="P186" s="216">
        <v>0</v>
      </c>
      <c r="Q186" s="216">
        <v>100</v>
      </c>
      <c r="R186" s="68" t="s">
        <v>638</v>
      </c>
      <c r="S186" s="368"/>
      <c r="T186" s="278"/>
    </row>
    <row r="187" spans="1:20" ht="51">
      <c r="A187" s="192" t="s">
        <v>550</v>
      </c>
      <c r="B187" s="68"/>
      <c r="C187" s="214" t="s">
        <v>589</v>
      </c>
      <c r="D187" s="215">
        <v>44944</v>
      </c>
      <c r="E187" s="192" t="s">
        <v>1796</v>
      </c>
      <c r="F187" s="192" t="s">
        <v>3</v>
      </c>
      <c r="G187" s="192">
        <v>2085986</v>
      </c>
      <c r="H187" s="68"/>
      <c r="I187" s="198" t="s">
        <v>2302</v>
      </c>
      <c r="J187" s="68"/>
      <c r="K187" s="68"/>
      <c r="L187" s="68"/>
      <c r="M187" s="68"/>
      <c r="N187" s="366"/>
      <c r="O187" s="366"/>
      <c r="P187" s="216">
        <v>0</v>
      </c>
      <c r="Q187" s="216">
        <v>1319.96</v>
      </c>
      <c r="R187" s="68" t="s">
        <v>638</v>
      </c>
      <c r="S187" s="368"/>
      <c r="T187" s="278"/>
    </row>
    <row r="188" spans="1:20" ht="51">
      <c r="A188" s="192">
        <v>46</v>
      </c>
      <c r="B188" s="68"/>
      <c r="C188" s="214" t="s">
        <v>1380</v>
      </c>
      <c r="D188" s="215">
        <v>44944</v>
      </c>
      <c r="E188" s="192" t="s">
        <v>1797</v>
      </c>
      <c r="F188" s="192" t="s">
        <v>3</v>
      </c>
      <c r="G188" s="192">
        <v>2086042</v>
      </c>
      <c r="H188" s="68"/>
      <c r="I188" s="198" t="s">
        <v>2303</v>
      </c>
      <c r="J188" s="68"/>
      <c r="K188" s="68"/>
      <c r="L188" s="68"/>
      <c r="M188" s="68"/>
      <c r="N188" s="366"/>
      <c r="O188" s="366"/>
      <c r="P188" s="216">
        <v>0</v>
      </c>
      <c r="Q188" s="216">
        <v>1500</v>
      </c>
      <c r="R188" s="68" t="s">
        <v>638</v>
      </c>
      <c r="S188" s="368"/>
      <c r="T188" s="278"/>
    </row>
    <row r="189" spans="1:20" ht="51">
      <c r="A189" s="192">
        <v>291</v>
      </c>
      <c r="B189" s="68"/>
      <c r="C189" s="214" t="s">
        <v>119</v>
      </c>
      <c r="D189" s="215">
        <v>44944</v>
      </c>
      <c r="E189" s="192" t="s">
        <v>1798</v>
      </c>
      <c r="F189" s="192" t="s">
        <v>3</v>
      </c>
      <c r="G189" s="192">
        <v>2086048</v>
      </c>
      <c r="H189" s="68"/>
      <c r="I189" s="198" t="s">
        <v>2304</v>
      </c>
      <c r="J189" s="68"/>
      <c r="K189" s="68"/>
      <c r="L189" s="68"/>
      <c r="M189" s="68"/>
      <c r="N189" s="366"/>
      <c r="O189" s="366"/>
      <c r="P189" s="216">
        <v>0</v>
      </c>
      <c r="Q189" s="216">
        <v>765</v>
      </c>
      <c r="R189" s="68" t="s">
        <v>638</v>
      </c>
      <c r="S189" s="368"/>
      <c r="T189" s="278"/>
    </row>
    <row r="190" spans="1:20" ht="51">
      <c r="A190" s="192" t="s">
        <v>550</v>
      </c>
      <c r="B190" s="68"/>
      <c r="C190" s="214" t="s">
        <v>589</v>
      </c>
      <c r="D190" s="215">
        <v>44944</v>
      </c>
      <c r="E190" s="192" t="s">
        <v>1799</v>
      </c>
      <c r="F190" s="192" t="s">
        <v>3</v>
      </c>
      <c r="G190" s="192">
        <v>2086049</v>
      </c>
      <c r="H190" s="68"/>
      <c r="I190" s="198" t="s">
        <v>2305</v>
      </c>
      <c r="J190" s="68"/>
      <c r="K190" s="68"/>
      <c r="L190" s="68"/>
      <c r="M190" s="68"/>
      <c r="N190" s="366"/>
      <c r="O190" s="366"/>
      <c r="P190" s="216">
        <v>0</v>
      </c>
      <c r="Q190" s="216">
        <v>100</v>
      </c>
      <c r="R190" s="68" t="s">
        <v>638</v>
      </c>
      <c r="S190" s="368"/>
      <c r="T190" s="278"/>
    </row>
    <row r="191" spans="1:20" ht="51">
      <c r="A191" s="192" t="s">
        <v>544</v>
      </c>
      <c r="B191" s="68"/>
      <c r="C191" s="214" t="s">
        <v>683</v>
      </c>
      <c r="D191" s="215">
        <v>44944</v>
      </c>
      <c r="E191" s="192" t="s">
        <v>1800</v>
      </c>
      <c r="F191" s="192" t="s">
        <v>3</v>
      </c>
      <c r="G191" s="192">
        <v>2085869</v>
      </c>
      <c r="H191" s="68"/>
      <c r="I191" s="198" t="s">
        <v>2306</v>
      </c>
      <c r="J191" s="68"/>
      <c r="K191" s="68"/>
      <c r="L191" s="68"/>
      <c r="M191" s="68"/>
      <c r="N191" s="366"/>
      <c r="O191" s="366"/>
      <c r="P191" s="216">
        <v>0</v>
      </c>
      <c r="Q191" s="216">
        <v>162131.75</v>
      </c>
      <c r="R191" s="68" t="s">
        <v>638</v>
      </c>
      <c r="S191" s="368"/>
      <c r="T191" s="278"/>
    </row>
    <row r="192" spans="1:20" ht="51">
      <c r="A192" s="192" t="s">
        <v>550</v>
      </c>
      <c r="B192" s="68"/>
      <c r="C192" s="214" t="s">
        <v>589</v>
      </c>
      <c r="D192" s="215">
        <v>44944</v>
      </c>
      <c r="E192" s="192" t="s">
        <v>1801</v>
      </c>
      <c r="F192" s="192" t="s">
        <v>3</v>
      </c>
      <c r="G192" s="192">
        <v>2085891</v>
      </c>
      <c r="H192" s="68"/>
      <c r="I192" s="198" t="s">
        <v>2307</v>
      </c>
      <c r="J192" s="68"/>
      <c r="K192" s="68"/>
      <c r="L192" s="68"/>
      <c r="M192" s="68"/>
      <c r="N192" s="366"/>
      <c r="O192" s="366"/>
      <c r="P192" s="216">
        <v>0</v>
      </c>
      <c r="Q192" s="216">
        <v>1722.76</v>
      </c>
      <c r="R192" s="68" t="s">
        <v>638</v>
      </c>
      <c r="S192" s="368"/>
      <c r="T192" s="278"/>
    </row>
    <row r="193" spans="1:20" ht="63.75">
      <c r="A193" s="192" t="s">
        <v>541</v>
      </c>
      <c r="B193" s="68"/>
      <c r="C193" s="214" t="s">
        <v>590</v>
      </c>
      <c r="D193" s="215">
        <v>44944</v>
      </c>
      <c r="E193" s="192" t="s">
        <v>1802</v>
      </c>
      <c r="F193" s="192" t="s">
        <v>3</v>
      </c>
      <c r="G193" s="192">
        <v>2085919</v>
      </c>
      <c r="H193" s="68"/>
      <c r="I193" s="198" t="s">
        <v>2308</v>
      </c>
      <c r="J193" s="68"/>
      <c r="K193" s="68"/>
      <c r="L193" s="68"/>
      <c r="M193" s="68"/>
      <c r="N193" s="366"/>
      <c r="O193" s="366"/>
      <c r="P193" s="216">
        <v>0</v>
      </c>
      <c r="Q193" s="216">
        <v>3532.9</v>
      </c>
      <c r="R193" s="68" t="s">
        <v>638</v>
      </c>
      <c r="S193" s="368"/>
      <c r="T193" s="278"/>
    </row>
    <row r="194" spans="1:20" ht="51">
      <c r="A194" s="192" t="s">
        <v>541</v>
      </c>
      <c r="B194" s="68"/>
      <c r="C194" s="214" t="s">
        <v>590</v>
      </c>
      <c r="D194" s="215">
        <v>44944</v>
      </c>
      <c r="E194" s="192" t="s">
        <v>1803</v>
      </c>
      <c r="F194" s="192" t="s">
        <v>3</v>
      </c>
      <c r="G194" s="192">
        <v>2085921</v>
      </c>
      <c r="H194" s="68"/>
      <c r="I194" s="198" t="s">
        <v>2309</v>
      </c>
      <c r="J194" s="68"/>
      <c r="K194" s="68"/>
      <c r="L194" s="68"/>
      <c r="M194" s="68"/>
      <c r="N194" s="366"/>
      <c r="O194" s="366"/>
      <c r="P194" s="216">
        <v>0</v>
      </c>
      <c r="Q194" s="216">
        <v>318090.83</v>
      </c>
      <c r="R194" s="68" t="s">
        <v>638</v>
      </c>
      <c r="S194" s="368"/>
      <c r="T194" s="278"/>
    </row>
    <row r="195" spans="1:20" ht="51">
      <c r="A195" s="192" t="s">
        <v>541</v>
      </c>
      <c r="B195" s="68"/>
      <c r="C195" s="214" t="s">
        <v>590</v>
      </c>
      <c r="D195" s="215">
        <v>44944</v>
      </c>
      <c r="E195" s="192" t="s">
        <v>1804</v>
      </c>
      <c r="F195" s="192" t="s">
        <v>3</v>
      </c>
      <c r="G195" s="192">
        <v>2085922</v>
      </c>
      <c r="H195" s="68"/>
      <c r="I195" s="198" t="s">
        <v>2310</v>
      </c>
      <c r="J195" s="68"/>
      <c r="K195" s="68"/>
      <c r="L195" s="68"/>
      <c r="M195" s="68"/>
      <c r="N195" s="366"/>
      <c r="O195" s="366"/>
      <c r="P195" s="216">
        <v>0</v>
      </c>
      <c r="Q195" s="216">
        <v>11664.58</v>
      </c>
      <c r="R195" s="68" t="s">
        <v>638</v>
      </c>
      <c r="S195" s="368"/>
      <c r="T195" s="278"/>
    </row>
    <row r="196" spans="1:20" ht="51">
      <c r="A196" s="192" t="s">
        <v>541</v>
      </c>
      <c r="B196" s="68"/>
      <c r="C196" s="214" t="s">
        <v>590</v>
      </c>
      <c r="D196" s="215">
        <v>44944</v>
      </c>
      <c r="E196" s="192" t="s">
        <v>1805</v>
      </c>
      <c r="F196" s="192" t="s">
        <v>3</v>
      </c>
      <c r="G196" s="192">
        <v>2085925</v>
      </c>
      <c r="H196" s="68"/>
      <c r="I196" s="198" t="s">
        <v>2311</v>
      </c>
      <c r="J196" s="68"/>
      <c r="K196" s="68"/>
      <c r="L196" s="68"/>
      <c r="M196" s="68"/>
      <c r="N196" s="366"/>
      <c r="O196" s="366"/>
      <c r="P196" s="216">
        <v>0</v>
      </c>
      <c r="Q196" s="216">
        <v>362621.14</v>
      </c>
      <c r="R196" s="68" t="s">
        <v>638</v>
      </c>
      <c r="S196" s="368"/>
      <c r="T196" s="278"/>
    </row>
    <row r="197" spans="1:20" ht="51">
      <c r="A197" s="192" t="s">
        <v>541</v>
      </c>
      <c r="B197" s="68"/>
      <c r="C197" s="214" t="s">
        <v>590</v>
      </c>
      <c r="D197" s="215">
        <v>44944</v>
      </c>
      <c r="E197" s="192" t="s">
        <v>1806</v>
      </c>
      <c r="F197" s="192" t="s">
        <v>3</v>
      </c>
      <c r="G197" s="192">
        <v>2085929</v>
      </c>
      <c r="H197" s="68"/>
      <c r="I197" s="198" t="s">
        <v>2312</v>
      </c>
      <c r="J197" s="68"/>
      <c r="K197" s="68"/>
      <c r="L197" s="68"/>
      <c r="M197" s="68"/>
      <c r="N197" s="366"/>
      <c r="O197" s="366"/>
      <c r="P197" s="216">
        <v>0</v>
      </c>
      <c r="Q197" s="216">
        <v>1925.75</v>
      </c>
      <c r="R197" s="68" t="s">
        <v>638</v>
      </c>
      <c r="S197" s="368"/>
      <c r="T197" s="278"/>
    </row>
    <row r="198" spans="1:20" ht="38.25">
      <c r="A198" s="192">
        <v>35</v>
      </c>
      <c r="B198" s="68"/>
      <c r="C198" s="214" t="s">
        <v>43</v>
      </c>
      <c r="D198" s="215">
        <v>44945</v>
      </c>
      <c r="E198" s="192" t="s">
        <v>1807</v>
      </c>
      <c r="F198" s="192" t="s">
        <v>3</v>
      </c>
      <c r="G198" s="192">
        <v>2086230</v>
      </c>
      <c r="H198" s="68"/>
      <c r="I198" s="198" t="s">
        <v>2313</v>
      </c>
      <c r="J198" s="68"/>
      <c r="K198" s="68"/>
      <c r="L198" s="68"/>
      <c r="M198" s="68"/>
      <c r="N198" s="366"/>
      <c r="O198" s="366"/>
      <c r="P198" s="216">
        <v>0</v>
      </c>
      <c r="Q198" s="216">
        <v>304.14</v>
      </c>
      <c r="R198" s="68" t="s">
        <v>638</v>
      </c>
      <c r="S198" s="368"/>
      <c r="T198" s="278"/>
    </row>
    <row r="199" spans="1:20" ht="51">
      <c r="A199" s="192">
        <v>46</v>
      </c>
      <c r="B199" s="68"/>
      <c r="C199" s="214" t="s">
        <v>1380</v>
      </c>
      <c r="D199" s="215">
        <v>44945</v>
      </c>
      <c r="E199" s="192" t="s">
        <v>1808</v>
      </c>
      <c r="F199" s="192" t="s">
        <v>3</v>
      </c>
      <c r="G199" s="192">
        <v>2086237</v>
      </c>
      <c r="H199" s="68"/>
      <c r="I199" s="198" t="s">
        <v>2314</v>
      </c>
      <c r="J199" s="68"/>
      <c r="K199" s="68"/>
      <c r="L199" s="68"/>
      <c r="M199" s="68"/>
      <c r="N199" s="366"/>
      <c r="O199" s="366"/>
      <c r="P199" s="216">
        <v>0</v>
      </c>
      <c r="Q199" s="216">
        <v>3000</v>
      </c>
      <c r="R199" s="68" t="s">
        <v>638</v>
      </c>
      <c r="S199" s="368"/>
      <c r="T199" s="278"/>
    </row>
    <row r="200" spans="1:20" ht="51">
      <c r="A200" s="192">
        <v>15</v>
      </c>
      <c r="B200" s="68"/>
      <c r="C200" s="214" t="s">
        <v>39</v>
      </c>
      <c r="D200" s="215">
        <v>44945</v>
      </c>
      <c r="E200" s="192" t="s">
        <v>1809</v>
      </c>
      <c r="F200" s="192" t="s">
        <v>3</v>
      </c>
      <c r="G200" s="192">
        <v>2086245</v>
      </c>
      <c r="H200" s="68"/>
      <c r="I200" s="198" t="s">
        <v>2315</v>
      </c>
      <c r="J200" s="68"/>
      <c r="K200" s="68"/>
      <c r="L200" s="68"/>
      <c r="M200" s="68"/>
      <c r="N200" s="366"/>
      <c r="O200" s="366"/>
      <c r="P200" s="216">
        <v>0</v>
      </c>
      <c r="Q200" s="216">
        <v>352.96</v>
      </c>
      <c r="R200" s="68" t="s">
        <v>638</v>
      </c>
      <c r="S200" s="368"/>
      <c r="T200" s="278"/>
    </row>
    <row r="201" spans="1:20" ht="89.25">
      <c r="A201" s="192">
        <v>587</v>
      </c>
      <c r="B201" s="68"/>
      <c r="C201" s="214" t="s">
        <v>673</v>
      </c>
      <c r="D201" s="215">
        <v>44945</v>
      </c>
      <c r="E201" s="192" t="s">
        <v>1810</v>
      </c>
      <c r="F201" s="192" t="s">
        <v>3</v>
      </c>
      <c r="G201" s="192">
        <v>2086254</v>
      </c>
      <c r="H201" s="68"/>
      <c r="I201" s="198" t="s">
        <v>2316</v>
      </c>
      <c r="J201" s="68"/>
      <c r="K201" s="68"/>
      <c r="L201" s="68"/>
      <c r="M201" s="68"/>
      <c r="N201" s="366"/>
      <c r="O201" s="366"/>
      <c r="P201" s="216">
        <v>0</v>
      </c>
      <c r="Q201" s="216">
        <v>2929.76</v>
      </c>
      <c r="R201" s="68" t="s">
        <v>638</v>
      </c>
      <c r="S201" s="368"/>
      <c r="T201" s="278"/>
    </row>
    <row r="202" spans="1:20" ht="89.25">
      <c r="A202" s="192">
        <v>587</v>
      </c>
      <c r="B202" s="68"/>
      <c r="C202" s="214" t="s">
        <v>673</v>
      </c>
      <c r="D202" s="215">
        <v>44945</v>
      </c>
      <c r="E202" s="192" t="s">
        <v>1811</v>
      </c>
      <c r="F202" s="192" t="s">
        <v>3</v>
      </c>
      <c r="G202" s="192">
        <v>2086255</v>
      </c>
      <c r="H202" s="68"/>
      <c r="I202" s="198" t="s">
        <v>2317</v>
      </c>
      <c r="J202" s="68"/>
      <c r="K202" s="68"/>
      <c r="L202" s="68"/>
      <c r="M202" s="68"/>
      <c r="N202" s="366"/>
      <c r="O202" s="366"/>
      <c r="P202" s="216">
        <v>0</v>
      </c>
      <c r="Q202" s="216">
        <v>547.54</v>
      </c>
      <c r="R202" s="68" t="s">
        <v>638</v>
      </c>
      <c r="S202" s="368"/>
      <c r="T202" s="278"/>
    </row>
    <row r="203" spans="1:20" ht="89.25">
      <c r="A203" s="192">
        <v>587</v>
      </c>
      <c r="B203" s="68"/>
      <c r="C203" s="214" t="s">
        <v>673</v>
      </c>
      <c r="D203" s="215">
        <v>44945</v>
      </c>
      <c r="E203" s="192" t="s">
        <v>1812</v>
      </c>
      <c r="F203" s="192" t="s">
        <v>3</v>
      </c>
      <c r="G203" s="192">
        <v>2086258</v>
      </c>
      <c r="H203" s="68"/>
      <c r="I203" s="198" t="s">
        <v>2318</v>
      </c>
      <c r="J203" s="68"/>
      <c r="K203" s="68"/>
      <c r="L203" s="68"/>
      <c r="M203" s="68"/>
      <c r="N203" s="366"/>
      <c r="O203" s="366"/>
      <c r="P203" s="216">
        <v>0</v>
      </c>
      <c r="Q203" s="216">
        <v>190.94</v>
      </c>
      <c r="R203" s="68" t="s">
        <v>638</v>
      </c>
      <c r="S203" s="368"/>
      <c r="T203" s="278"/>
    </row>
    <row r="204" spans="1:20" ht="38.25">
      <c r="A204" s="192" t="s">
        <v>550</v>
      </c>
      <c r="B204" s="68"/>
      <c r="C204" s="214" t="s">
        <v>589</v>
      </c>
      <c r="D204" s="215">
        <v>44945</v>
      </c>
      <c r="E204" s="192" t="s">
        <v>1813</v>
      </c>
      <c r="F204" s="192" t="s">
        <v>3</v>
      </c>
      <c r="G204" s="192">
        <v>2086276</v>
      </c>
      <c r="H204" s="68"/>
      <c r="I204" s="198" t="s">
        <v>2319</v>
      </c>
      <c r="J204" s="68"/>
      <c r="K204" s="68"/>
      <c r="L204" s="68"/>
      <c r="M204" s="68"/>
      <c r="N204" s="366"/>
      <c r="O204" s="366"/>
      <c r="P204" s="216">
        <v>0</v>
      </c>
      <c r="Q204" s="216">
        <v>40</v>
      </c>
      <c r="R204" s="68" t="s">
        <v>638</v>
      </c>
      <c r="S204" s="368"/>
      <c r="T204" s="278"/>
    </row>
    <row r="205" spans="1:20" ht="51">
      <c r="A205" s="192">
        <v>951</v>
      </c>
      <c r="B205" s="68"/>
      <c r="C205" s="214" t="s">
        <v>199</v>
      </c>
      <c r="D205" s="215">
        <v>44945</v>
      </c>
      <c r="E205" s="192" t="s">
        <v>1814</v>
      </c>
      <c r="F205" s="192" t="s">
        <v>3</v>
      </c>
      <c r="G205" s="192">
        <v>2086308</v>
      </c>
      <c r="H205" s="68"/>
      <c r="I205" s="198" t="s">
        <v>2320</v>
      </c>
      <c r="J205" s="68"/>
      <c r="K205" s="68"/>
      <c r="L205" s="68"/>
      <c r="M205" s="68"/>
      <c r="N205" s="366"/>
      <c r="O205" s="366"/>
      <c r="P205" s="216">
        <v>0</v>
      </c>
      <c r="Q205" s="216">
        <v>4530.8999999999996</v>
      </c>
      <c r="R205" s="68" t="s">
        <v>638</v>
      </c>
      <c r="S205" s="368"/>
      <c r="T205" s="278"/>
    </row>
    <row r="206" spans="1:20" ht="51">
      <c r="A206" s="192">
        <v>46</v>
      </c>
      <c r="B206" s="68"/>
      <c r="C206" s="214" t="s">
        <v>1380</v>
      </c>
      <c r="D206" s="215">
        <v>44945</v>
      </c>
      <c r="E206" s="192" t="s">
        <v>1815</v>
      </c>
      <c r="F206" s="192" t="s">
        <v>3</v>
      </c>
      <c r="G206" s="192">
        <v>2086315</v>
      </c>
      <c r="H206" s="68"/>
      <c r="I206" s="198" t="s">
        <v>2321</v>
      </c>
      <c r="J206" s="68"/>
      <c r="K206" s="68"/>
      <c r="L206" s="68"/>
      <c r="M206" s="68"/>
      <c r="N206" s="366"/>
      <c r="O206" s="366"/>
      <c r="P206" s="216">
        <v>0</v>
      </c>
      <c r="Q206" s="216">
        <v>582.35</v>
      </c>
      <c r="R206" s="68" t="s">
        <v>638</v>
      </c>
      <c r="S206" s="368"/>
      <c r="T206" s="278"/>
    </row>
    <row r="207" spans="1:20" ht="51">
      <c r="A207" s="192" t="s">
        <v>550</v>
      </c>
      <c r="B207" s="68"/>
      <c r="C207" s="214" t="s">
        <v>589</v>
      </c>
      <c r="D207" s="215">
        <v>44945</v>
      </c>
      <c r="E207" s="192" t="s">
        <v>1816</v>
      </c>
      <c r="F207" s="192" t="s">
        <v>3</v>
      </c>
      <c r="G207" s="192">
        <v>2086327</v>
      </c>
      <c r="H207" s="68"/>
      <c r="I207" s="198" t="s">
        <v>2322</v>
      </c>
      <c r="J207" s="68"/>
      <c r="K207" s="68"/>
      <c r="L207" s="68"/>
      <c r="M207" s="68"/>
      <c r="N207" s="366"/>
      <c r="O207" s="366"/>
      <c r="P207" s="216">
        <v>0</v>
      </c>
      <c r="Q207" s="216">
        <v>321.60000000000002</v>
      </c>
      <c r="R207" s="68" t="s">
        <v>638</v>
      </c>
      <c r="S207" s="368"/>
      <c r="T207" s="278"/>
    </row>
    <row r="208" spans="1:20" ht="51">
      <c r="A208" s="192">
        <v>389</v>
      </c>
      <c r="B208" s="68"/>
      <c r="C208" s="214" t="s">
        <v>1428</v>
      </c>
      <c r="D208" s="215">
        <v>44945</v>
      </c>
      <c r="E208" s="192" t="s">
        <v>1817</v>
      </c>
      <c r="F208" s="192" t="s">
        <v>3</v>
      </c>
      <c r="G208" s="192">
        <v>2086357</v>
      </c>
      <c r="H208" s="68"/>
      <c r="I208" s="198" t="s">
        <v>2323</v>
      </c>
      <c r="J208" s="68"/>
      <c r="K208" s="68"/>
      <c r="L208" s="68"/>
      <c r="M208" s="68"/>
      <c r="N208" s="366"/>
      <c r="O208" s="366"/>
      <c r="P208" s="216">
        <v>0</v>
      </c>
      <c r="Q208" s="216">
        <v>1544</v>
      </c>
      <c r="R208" s="68" t="s">
        <v>638</v>
      </c>
      <c r="S208" s="368"/>
      <c r="T208" s="278"/>
    </row>
    <row r="209" spans="1:20" ht="51">
      <c r="A209" s="192" t="s">
        <v>541</v>
      </c>
      <c r="B209" s="68"/>
      <c r="C209" s="214" t="s">
        <v>590</v>
      </c>
      <c r="D209" s="215">
        <v>44945</v>
      </c>
      <c r="E209" s="192" t="s">
        <v>1818</v>
      </c>
      <c r="F209" s="192" t="s">
        <v>3</v>
      </c>
      <c r="G209" s="192">
        <v>2086239</v>
      </c>
      <c r="H209" s="68"/>
      <c r="I209" s="198" t="s">
        <v>2324</v>
      </c>
      <c r="J209" s="68"/>
      <c r="K209" s="68"/>
      <c r="L209" s="68"/>
      <c r="M209" s="68"/>
      <c r="N209" s="366"/>
      <c r="O209" s="366"/>
      <c r="P209" s="216">
        <v>0</v>
      </c>
      <c r="Q209" s="216">
        <v>1017.3</v>
      </c>
      <c r="R209" s="68" t="s">
        <v>638</v>
      </c>
      <c r="S209" s="368"/>
      <c r="T209" s="278"/>
    </row>
    <row r="210" spans="1:20" ht="51">
      <c r="A210" s="192" t="s">
        <v>541</v>
      </c>
      <c r="B210" s="68"/>
      <c r="C210" s="214" t="s">
        <v>590</v>
      </c>
      <c r="D210" s="215">
        <v>44945</v>
      </c>
      <c r="E210" s="192" t="s">
        <v>1819</v>
      </c>
      <c r="F210" s="192" t="s">
        <v>3</v>
      </c>
      <c r="G210" s="192">
        <v>2086241</v>
      </c>
      <c r="H210" s="68"/>
      <c r="I210" s="198" t="s">
        <v>2325</v>
      </c>
      <c r="J210" s="68"/>
      <c r="K210" s="68"/>
      <c r="L210" s="68"/>
      <c r="M210" s="68"/>
      <c r="N210" s="366"/>
      <c r="O210" s="366"/>
      <c r="P210" s="216">
        <v>0</v>
      </c>
      <c r="Q210" s="216">
        <v>9321.94</v>
      </c>
      <c r="R210" s="68" t="s">
        <v>638</v>
      </c>
      <c r="S210" s="368"/>
      <c r="T210" s="278"/>
    </row>
    <row r="211" spans="1:20" ht="51">
      <c r="A211" s="192">
        <v>47</v>
      </c>
      <c r="B211" s="68"/>
      <c r="C211" s="214" t="s">
        <v>45</v>
      </c>
      <c r="D211" s="215">
        <v>44946</v>
      </c>
      <c r="E211" s="192" t="s">
        <v>1820</v>
      </c>
      <c r="F211" s="192" t="s">
        <v>3</v>
      </c>
      <c r="G211" s="192">
        <v>2086553</v>
      </c>
      <c r="H211" s="68"/>
      <c r="I211" s="198" t="s">
        <v>2326</v>
      </c>
      <c r="J211" s="68"/>
      <c r="K211" s="68"/>
      <c r="L211" s="68"/>
      <c r="M211" s="68"/>
      <c r="N211" s="366"/>
      <c r="O211" s="366"/>
      <c r="P211" s="216">
        <v>0</v>
      </c>
      <c r="Q211" s="216">
        <v>300</v>
      </c>
      <c r="R211" s="68" t="s">
        <v>638</v>
      </c>
      <c r="S211" s="368"/>
      <c r="T211" s="278"/>
    </row>
    <row r="212" spans="1:20" ht="51">
      <c r="A212" s="192" t="s">
        <v>550</v>
      </c>
      <c r="B212" s="68"/>
      <c r="C212" s="214" t="s">
        <v>589</v>
      </c>
      <c r="D212" s="215">
        <v>44946</v>
      </c>
      <c r="E212" s="192" t="s">
        <v>1821</v>
      </c>
      <c r="F212" s="192" t="s">
        <v>3</v>
      </c>
      <c r="G212" s="192">
        <v>2086579</v>
      </c>
      <c r="H212" s="68"/>
      <c r="I212" s="198" t="s">
        <v>2327</v>
      </c>
      <c r="J212" s="68"/>
      <c r="K212" s="68"/>
      <c r="L212" s="68"/>
      <c r="M212" s="68"/>
      <c r="N212" s="366"/>
      <c r="O212" s="366"/>
      <c r="P212" s="216">
        <v>0</v>
      </c>
      <c r="Q212" s="216">
        <v>950</v>
      </c>
      <c r="R212" s="68" t="s">
        <v>638</v>
      </c>
      <c r="S212" s="368"/>
      <c r="T212" s="278"/>
    </row>
    <row r="213" spans="1:20" ht="51">
      <c r="A213" s="192">
        <v>601</v>
      </c>
      <c r="B213" s="68"/>
      <c r="C213" s="214" t="s">
        <v>1561</v>
      </c>
      <c r="D213" s="215">
        <v>44946</v>
      </c>
      <c r="E213" s="192" t="s">
        <v>1822</v>
      </c>
      <c r="F213" s="192" t="s">
        <v>3</v>
      </c>
      <c r="G213" s="192">
        <v>2086595</v>
      </c>
      <c r="H213" s="68"/>
      <c r="I213" s="198" t="s">
        <v>2328</v>
      </c>
      <c r="J213" s="68"/>
      <c r="K213" s="68"/>
      <c r="L213" s="68"/>
      <c r="M213" s="68"/>
      <c r="N213" s="366"/>
      <c r="O213" s="366"/>
      <c r="P213" s="216">
        <v>0</v>
      </c>
      <c r="Q213" s="216">
        <v>650</v>
      </c>
      <c r="R213" s="68" t="s">
        <v>638</v>
      </c>
      <c r="S213" s="368"/>
      <c r="T213" s="278"/>
    </row>
    <row r="214" spans="1:20" ht="51">
      <c r="A214" s="192">
        <v>35</v>
      </c>
      <c r="B214" s="68"/>
      <c r="C214" s="214" t="s">
        <v>43</v>
      </c>
      <c r="D214" s="215">
        <v>44946</v>
      </c>
      <c r="E214" s="192" t="s">
        <v>1823</v>
      </c>
      <c r="F214" s="192" t="s">
        <v>3</v>
      </c>
      <c r="G214" s="192">
        <v>2086634</v>
      </c>
      <c r="H214" s="68"/>
      <c r="I214" s="198" t="s">
        <v>2329</v>
      </c>
      <c r="J214" s="68"/>
      <c r="K214" s="68"/>
      <c r="L214" s="68"/>
      <c r="M214" s="68"/>
      <c r="N214" s="366"/>
      <c r="O214" s="366"/>
      <c r="P214" s="216">
        <v>0</v>
      </c>
      <c r="Q214" s="216">
        <v>1080.52</v>
      </c>
      <c r="R214" s="68" t="s">
        <v>638</v>
      </c>
      <c r="S214" s="368"/>
      <c r="T214" s="278"/>
    </row>
    <row r="215" spans="1:20" ht="51">
      <c r="A215" s="192">
        <v>46</v>
      </c>
      <c r="B215" s="68"/>
      <c r="C215" s="214" t="s">
        <v>1380</v>
      </c>
      <c r="D215" s="215">
        <v>44946</v>
      </c>
      <c r="E215" s="192" t="s">
        <v>1824</v>
      </c>
      <c r="F215" s="192" t="s">
        <v>3</v>
      </c>
      <c r="G215" s="192">
        <v>2086710</v>
      </c>
      <c r="H215" s="68"/>
      <c r="I215" s="198" t="s">
        <v>2330</v>
      </c>
      <c r="J215" s="68"/>
      <c r="K215" s="68"/>
      <c r="L215" s="68"/>
      <c r="M215" s="68"/>
      <c r="N215" s="366"/>
      <c r="O215" s="366"/>
      <c r="P215" s="216">
        <v>0</v>
      </c>
      <c r="Q215" s="216">
        <v>830</v>
      </c>
      <c r="R215" s="68" t="s">
        <v>638</v>
      </c>
      <c r="S215" s="368"/>
      <c r="T215" s="278"/>
    </row>
    <row r="216" spans="1:20" ht="51">
      <c r="A216" s="192">
        <v>46</v>
      </c>
      <c r="B216" s="68"/>
      <c r="C216" s="214" t="s">
        <v>1380</v>
      </c>
      <c r="D216" s="215">
        <v>44946</v>
      </c>
      <c r="E216" s="192" t="s">
        <v>1825</v>
      </c>
      <c r="F216" s="192" t="s">
        <v>3</v>
      </c>
      <c r="G216" s="192">
        <v>2086558</v>
      </c>
      <c r="H216" s="68"/>
      <c r="I216" s="198" t="s">
        <v>2331</v>
      </c>
      <c r="J216" s="68"/>
      <c r="K216" s="68"/>
      <c r="L216" s="68"/>
      <c r="M216" s="68"/>
      <c r="N216" s="366"/>
      <c r="O216" s="366"/>
      <c r="P216" s="216">
        <v>0</v>
      </c>
      <c r="Q216" s="216">
        <v>4349.6400000000003</v>
      </c>
      <c r="R216" s="68" t="s">
        <v>638</v>
      </c>
      <c r="S216" s="368"/>
      <c r="T216" s="278"/>
    </row>
    <row r="217" spans="1:20" ht="51">
      <c r="A217" s="192">
        <v>35</v>
      </c>
      <c r="B217" s="68"/>
      <c r="C217" s="214" t="s">
        <v>43</v>
      </c>
      <c r="D217" s="215">
        <v>44946</v>
      </c>
      <c r="E217" s="192" t="s">
        <v>1826</v>
      </c>
      <c r="F217" s="192" t="s">
        <v>3</v>
      </c>
      <c r="G217" s="192">
        <v>2086561</v>
      </c>
      <c r="H217" s="68"/>
      <c r="I217" s="198" t="s">
        <v>2332</v>
      </c>
      <c r="J217" s="68"/>
      <c r="K217" s="68"/>
      <c r="L217" s="68"/>
      <c r="M217" s="68"/>
      <c r="N217" s="366"/>
      <c r="O217" s="366"/>
      <c r="P217" s="216">
        <v>0</v>
      </c>
      <c r="Q217" s="216">
        <v>19954</v>
      </c>
      <c r="R217" s="68" t="s">
        <v>638</v>
      </c>
      <c r="S217" s="368"/>
      <c r="T217" s="278"/>
    </row>
    <row r="218" spans="1:20" ht="51">
      <c r="A218" s="192">
        <v>35</v>
      </c>
      <c r="B218" s="68"/>
      <c r="C218" s="214" t="s">
        <v>43</v>
      </c>
      <c r="D218" s="215">
        <v>44946</v>
      </c>
      <c r="E218" s="192" t="s">
        <v>1827</v>
      </c>
      <c r="F218" s="192" t="s">
        <v>3</v>
      </c>
      <c r="G218" s="192">
        <v>2086564</v>
      </c>
      <c r="H218" s="68"/>
      <c r="I218" s="198" t="s">
        <v>2333</v>
      </c>
      <c r="J218" s="68"/>
      <c r="K218" s="68"/>
      <c r="L218" s="68"/>
      <c r="M218" s="68"/>
      <c r="N218" s="366"/>
      <c r="O218" s="366"/>
      <c r="P218" s="216">
        <v>0</v>
      </c>
      <c r="Q218" s="216">
        <v>3319.98</v>
      </c>
      <c r="R218" s="68" t="s">
        <v>638</v>
      </c>
      <c r="S218" s="368"/>
      <c r="T218" s="278"/>
    </row>
    <row r="219" spans="1:20" ht="51">
      <c r="A219" s="192">
        <v>35</v>
      </c>
      <c r="B219" s="68"/>
      <c r="C219" s="214" t="s">
        <v>43</v>
      </c>
      <c r="D219" s="215">
        <v>44946</v>
      </c>
      <c r="E219" s="192" t="s">
        <v>1828</v>
      </c>
      <c r="F219" s="192" t="s">
        <v>3</v>
      </c>
      <c r="G219" s="192">
        <v>2086565</v>
      </c>
      <c r="H219" s="68"/>
      <c r="I219" s="198" t="s">
        <v>2333</v>
      </c>
      <c r="J219" s="68"/>
      <c r="K219" s="68"/>
      <c r="L219" s="68"/>
      <c r="M219" s="68"/>
      <c r="N219" s="366"/>
      <c r="O219" s="366"/>
      <c r="P219" s="216">
        <v>0</v>
      </c>
      <c r="Q219" s="216">
        <v>1268.7</v>
      </c>
      <c r="R219" s="68" t="s">
        <v>638</v>
      </c>
      <c r="S219" s="368"/>
      <c r="T219" s="278"/>
    </row>
    <row r="220" spans="1:20" ht="51">
      <c r="A220" s="192">
        <v>35</v>
      </c>
      <c r="B220" s="68"/>
      <c r="C220" s="214" t="s">
        <v>43</v>
      </c>
      <c r="D220" s="215">
        <v>44946</v>
      </c>
      <c r="E220" s="192" t="s">
        <v>1829</v>
      </c>
      <c r="F220" s="192" t="s">
        <v>3</v>
      </c>
      <c r="G220" s="192">
        <v>2086567</v>
      </c>
      <c r="H220" s="68"/>
      <c r="I220" s="198" t="s">
        <v>2333</v>
      </c>
      <c r="J220" s="68"/>
      <c r="K220" s="68"/>
      <c r="L220" s="68"/>
      <c r="M220" s="68"/>
      <c r="N220" s="366"/>
      <c r="O220" s="366"/>
      <c r="P220" s="216">
        <v>0</v>
      </c>
      <c r="Q220" s="216">
        <v>1479.97</v>
      </c>
      <c r="R220" s="68" t="s">
        <v>638</v>
      </c>
      <c r="S220" s="368"/>
      <c r="T220" s="278"/>
    </row>
    <row r="221" spans="1:20" ht="51">
      <c r="A221" s="192">
        <v>35</v>
      </c>
      <c r="B221" s="68"/>
      <c r="C221" s="214" t="s">
        <v>43</v>
      </c>
      <c r="D221" s="215">
        <v>44946</v>
      </c>
      <c r="E221" s="192" t="s">
        <v>1830</v>
      </c>
      <c r="F221" s="192" t="s">
        <v>3</v>
      </c>
      <c r="G221" s="192">
        <v>2086568</v>
      </c>
      <c r="H221" s="68"/>
      <c r="I221" s="198" t="s">
        <v>2334</v>
      </c>
      <c r="J221" s="68"/>
      <c r="K221" s="68"/>
      <c r="L221" s="68"/>
      <c r="M221" s="68"/>
      <c r="N221" s="366"/>
      <c r="O221" s="366"/>
      <c r="P221" s="216">
        <v>0</v>
      </c>
      <c r="Q221" s="216">
        <v>3205.88</v>
      </c>
      <c r="R221" s="68" t="s">
        <v>638</v>
      </c>
      <c r="S221" s="368"/>
      <c r="T221" s="278"/>
    </row>
    <row r="222" spans="1:20" ht="76.5">
      <c r="A222" s="192">
        <v>10</v>
      </c>
      <c r="B222" s="68"/>
      <c r="C222" s="214" t="s">
        <v>38</v>
      </c>
      <c r="D222" s="215">
        <v>44946</v>
      </c>
      <c r="E222" s="192" t="s">
        <v>2660</v>
      </c>
      <c r="F222" s="192" t="s">
        <v>3</v>
      </c>
      <c r="G222" s="192">
        <v>2086569</v>
      </c>
      <c r="H222" s="68"/>
      <c r="I222" s="198" t="s">
        <v>3775</v>
      </c>
      <c r="J222" s="68"/>
      <c r="K222" s="68"/>
      <c r="L222" s="68"/>
      <c r="M222" s="68"/>
      <c r="N222" s="366"/>
      <c r="O222" s="366"/>
      <c r="P222" s="216">
        <v>0</v>
      </c>
      <c r="Q222" s="216">
        <v>232.05</v>
      </c>
      <c r="R222" s="68" t="s">
        <v>638</v>
      </c>
      <c r="S222" s="368"/>
      <c r="T222" s="278"/>
    </row>
    <row r="223" spans="1:20" ht="76.5">
      <c r="A223" s="192">
        <v>81</v>
      </c>
      <c r="B223" s="68"/>
      <c r="C223" s="214" t="s">
        <v>49</v>
      </c>
      <c r="D223" s="215">
        <v>44946</v>
      </c>
      <c r="E223" s="192" t="s">
        <v>2660</v>
      </c>
      <c r="F223" s="192" t="s">
        <v>3</v>
      </c>
      <c r="G223" s="192">
        <v>2086569</v>
      </c>
      <c r="H223" s="68"/>
      <c r="I223" s="198" t="s">
        <v>3775</v>
      </c>
      <c r="J223" s="68"/>
      <c r="K223" s="68"/>
      <c r="L223" s="68"/>
      <c r="M223" s="68"/>
      <c r="N223" s="366"/>
      <c r="O223" s="366"/>
      <c r="P223" s="216">
        <v>0</v>
      </c>
      <c r="Q223" s="216">
        <v>9130</v>
      </c>
      <c r="R223" s="68" t="s">
        <v>638</v>
      </c>
      <c r="S223" s="368"/>
      <c r="T223" s="278"/>
    </row>
    <row r="224" spans="1:20" ht="76.5">
      <c r="A224" s="192">
        <v>650</v>
      </c>
      <c r="B224" s="68"/>
      <c r="C224" s="214" t="s">
        <v>175</v>
      </c>
      <c r="D224" s="215">
        <v>44946</v>
      </c>
      <c r="E224" s="192" t="s">
        <v>2660</v>
      </c>
      <c r="F224" s="192" t="s">
        <v>3</v>
      </c>
      <c r="G224" s="192">
        <v>2086569</v>
      </c>
      <c r="H224" s="68"/>
      <c r="I224" s="198" t="s">
        <v>3775</v>
      </c>
      <c r="J224" s="68"/>
      <c r="K224" s="68"/>
      <c r="L224" s="68"/>
      <c r="M224" s="68"/>
      <c r="N224" s="366"/>
      <c r="O224" s="366"/>
      <c r="P224" s="216">
        <v>0</v>
      </c>
      <c r="Q224" s="216">
        <v>658.6</v>
      </c>
      <c r="R224" s="68" t="s">
        <v>638</v>
      </c>
      <c r="S224" s="368"/>
      <c r="T224" s="278"/>
    </row>
    <row r="225" spans="1:20" ht="76.5">
      <c r="A225" s="192">
        <v>580</v>
      </c>
      <c r="B225" s="68"/>
      <c r="C225" s="214" t="s">
        <v>169</v>
      </c>
      <c r="D225" s="215">
        <v>44946</v>
      </c>
      <c r="E225" s="192" t="s">
        <v>2660</v>
      </c>
      <c r="F225" s="192" t="s">
        <v>3</v>
      </c>
      <c r="G225" s="192">
        <v>2086569</v>
      </c>
      <c r="H225" s="68"/>
      <c r="I225" s="198" t="s">
        <v>3775</v>
      </c>
      <c r="J225" s="68"/>
      <c r="K225" s="68"/>
      <c r="L225" s="68"/>
      <c r="M225" s="68"/>
      <c r="N225" s="366"/>
      <c r="O225" s="366"/>
      <c r="P225" s="216">
        <v>0</v>
      </c>
      <c r="Q225" s="216">
        <v>979.47</v>
      </c>
      <c r="R225" s="68" t="s">
        <v>638</v>
      </c>
      <c r="S225" s="368"/>
      <c r="T225" s="278"/>
    </row>
    <row r="226" spans="1:20" ht="76.5">
      <c r="A226" s="192">
        <v>15</v>
      </c>
      <c r="B226" s="68"/>
      <c r="C226" s="214" t="s">
        <v>39</v>
      </c>
      <c r="D226" s="215">
        <v>44946</v>
      </c>
      <c r="E226" s="192" t="s">
        <v>2660</v>
      </c>
      <c r="F226" s="192" t="s">
        <v>3</v>
      </c>
      <c r="G226" s="192">
        <v>2086569</v>
      </c>
      <c r="H226" s="68"/>
      <c r="I226" s="198" t="s">
        <v>3775</v>
      </c>
      <c r="J226" s="68"/>
      <c r="K226" s="68"/>
      <c r="L226" s="68"/>
      <c r="M226" s="68"/>
      <c r="N226" s="366"/>
      <c r="O226" s="366"/>
      <c r="P226" s="216">
        <v>0</v>
      </c>
      <c r="Q226" s="216">
        <v>400.88</v>
      </c>
      <c r="R226" s="68" t="s">
        <v>638</v>
      </c>
      <c r="S226" s="368"/>
      <c r="T226" s="278"/>
    </row>
    <row r="227" spans="1:20" ht="76.5">
      <c r="A227" s="192">
        <v>35</v>
      </c>
      <c r="B227" s="68"/>
      <c r="C227" s="214" t="s">
        <v>43</v>
      </c>
      <c r="D227" s="215">
        <v>44946</v>
      </c>
      <c r="E227" s="192" t="s">
        <v>2660</v>
      </c>
      <c r="F227" s="192" t="s">
        <v>3</v>
      </c>
      <c r="G227" s="192">
        <v>2086569</v>
      </c>
      <c r="H227" s="68"/>
      <c r="I227" s="198" t="s">
        <v>3775</v>
      </c>
      <c r="J227" s="68"/>
      <c r="K227" s="68"/>
      <c r="L227" s="68"/>
      <c r="M227" s="68"/>
      <c r="N227" s="366"/>
      <c r="O227" s="366"/>
      <c r="P227" s="216">
        <v>0</v>
      </c>
      <c r="Q227" s="216">
        <v>3991.16</v>
      </c>
      <c r="R227" s="68" t="s">
        <v>638</v>
      </c>
      <c r="S227" s="368"/>
      <c r="T227" s="278"/>
    </row>
    <row r="228" spans="1:20" ht="76.5">
      <c r="A228" s="192">
        <v>10</v>
      </c>
      <c r="B228" s="68"/>
      <c r="C228" s="214" t="s">
        <v>38</v>
      </c>
      <c r="D228" s="215">
        <v>44946</v>
      </c>
      <c r="E228" s="192" t="s">
        <v>2660</v>
      </c>
      <c r="F228" s="192" t="s">
        <v>3</v>
      </c>
      <c r="G228" s="192">
        <v>2086569</v>
      </c>
      <c r="H228" s="68"/>
      <c r="I228" s="198" t="s">
        <v>3775</v>
      </c>
      <c r="J228" s="68"/>
      <c r="K228" s="68"/>
      <c r="L228" s="68"/>
      <c r="M228" s="68"/>
      <c r="N228" s="366"/>
      <c r="O228" s="366"/>
      <c r="P228" s="216">
        <v>0</v>
      </c>
      <c r="Q228" s="216">
        <v>782.84</v>
      </c>
      <c r="R228" s="68" t="s">
        <v>638</v>
      </c>
      <c r="S228" s="368"/>
      <c r="T228" s="278"/>
    </row>
    <row r="229" spans="1:20" ht="76.5">
      <c r="A229" s="192">
        <v>10</v>
      </c>
      <c r="B229" s="68"/>
      <c r="C229" s="214" t="s">
        <v>38</v>
      </c>
      <c r="D229" s="215">
        <v>44946</v>
      </c>
      <c r="E229" s="192" t="s">
        <v>2660</v>
      </c>
      <c r="F229" s="192" t="s">
        <v>3</v>
      </c>
      <c r="G229" s="192">
        <v>2086569</v>
      </c>
      <c r="H229" s="68"/>
      <c r="I229" s="198" t="s">
        <v>3775</v>
      </c>
      <c r="J229" s="68"/>
      <c r="K229" s="68"/>
      <c r="L229" s="68"/>
      <c r="M229" s="68"/>
      <c r="N229" s="366"/>
      <c r="O229" s="366"/>
      <c r="P229" s="216">
        <v>0</v>
      </c>
      <c r="Q229" s="216">
        <v>11838.06</v>
      </c>
      <c r="R229" s="68" t="s">
        <v>638</v>
      </c>
      <c r="S229" s="368"/>
      <c r="T229" s="278"/>
    </row>
    <row r="230" spans="1:20" ht="76.5">
      <c r="A230" s="192">
        <v>10</v>
      </c>
      <c r="B230" s="68"/>
      <c r="C230" s="214" t="s">
        <v>38</v>
      </c>
      <c r="D230" s="215">
        <v>44946</v>
      </c>
      <c r="E230" s="192" t="s">
        <v>2660</v>
      </c>
      <c r="F230" s="192" t="s">
        <v>3</v>
      </c>
      <c r="G230" s="192">
        <v>2086569</v>
      </c>
      <c r="H230" s="68"/>
      <c r="I230" s="198" t="s">
        <v>3775</v>
      </c>
      <c r="J230" s="68"/>
      <c r="K230" s="68"/>
      <c r="L230" s="68"/>
      <c r="M230" s="68"/>
      <c r="N230" s="366"/>
      <c r="O230" s="366"/>
      <c r="P230" s="216">
        <v>0</v>
      </c>
      <c r="Q230" s="216">
        <v>4688.42</v>
      </c>
      <c r="R230" s="68" t="s">
        <v>638</v>
      </c>
      <c r="S230" s="368"/>
      <c r="T230" s="278"/>
    </row>
    <row r="231" spans="1:20" ht="76.5">
      <c r="A231" s="192">
        <v>10</v>
      </c>
      <c r="B231" s="68"/>
      <c r="C231" s="214" t="s">
        <v>38</v>
      </c>
      <c r="D231" s="215">
        <v>44946</v>
      </c>
      <c r="E231" s="192" t="s">
        <v>2660</v>
      </c>
      <c r="F231" s="192" t="s">
        <v>3</v>
      </c>
      <c r="G231" s="192">
        <v>2086569</v>
      </c>
      <c r="H231" s="68"/>
      <c r="I231" s="198" t="s">
        <v>3775</v>
      </c>
      <c r="J231" s="68"/>
      <c r="K231" s="68"/>
      <c r="L231" s="68"/>
      <c r="M231" s="68"/>
      <c r="N231" s="366"/>
      <c r="O231" s="366"/>
      <c r="P231" s="216">
        <v>0</v>
      </c>
      <c r="Q231" s="216">
        <v>11191.52</v>
      </c>
      <c r="R231" s="68" t="s">
        <v>638</v>
      </c>
      <c r="S231" s="368"/>
      <c r="T231" s="278"/>
    </row>
    <row r="232" spans="1:20" ht="76.5">
      <c r="A232" s="192">
        <v>266</v>
      </c>
      <c r="B232" s="68"/>
      <c r="C232" s="214" t="s">
        <v>1269</v>
      </c>
      <c r="D232" s="215">
        <v>44946</v>
      </c>
      <c r="E232" s="192" t="s">
        <v>2660</v>
      </c>
      <c r="F232" s="192" t="s">
        <v>3</v>
      </c>
      <c r="G232" s="192">
        <v>2086569</v>
      </c>
      <c r="H232" s="68"/>
      <c r="I232" s="198" t="s">
        <v>3775</v>
      </c>
      <c r="J232" s="68"/>
      <c r="K232" s="68"/>
      <c r="L232" s="68"/>
      <c r="M232" s="68"/>
      <c r="N232" s="366"/>
      <c r="O232" s="366"/>
      <c r="P232" s="216">
        <v>0</v>
      </c>
      <c r="Q232" s="216">
        <v>143818.76</v>
      </c>
      <c r="R232" s="68" t="s">
        <v>638</v>
      </c>
      <c r="S232" s="368"/>
      <c r="T232" s="278"/>
    </row>
    <row r="233" spans="1:20" ht="76.5">
      <c r="A233" s="192">
        <v>266</v>
      </c>
      <c r="B233" s="68"/>
      <c r="C233" s="214" t="s">
        <v>1269</v>
      </c>
      <c r="D233" s="215">
        <v>44946</v>
      </c>
      <c r="E233" s="192" t="s">
        <v>2660</v>
      </c>
      <c r="F233" s="192" t="s">
        <v>3</v>
      </c>
      <c r="G233" s="192">
        <v>2086569</v>
      </c>
      <c r="H233" s="68"/>
      <c r="I233" s="198" t="s">
        <v>3775</v>
      </c>
      <c r="J233" s="68"/>
      <c r="K233" s="68"/>
      <c r="L233" s="68"/>
      <c r="M233" s="68"/>
      <c r="N233" s="366"/>
      <c r="O233" s="366"/>
      <c r="P233" s="216">
        <v>0</v>
      </c>
      <c r="Q233" s="216">
        <v>279418.65999999997</v>
      </c>
      <c r="R233" s="68" t="s">
        <v>638</v>
      </c>
      <c r="S233" s="368"/>
      <c r="T233" s="278"/>
    </row>
    <row r="234" spans="1:20" ht="76.5">
      <c r="A234" s="192">
        <v>271</v>
      </c>
      <c r="B234" s="68"/>
      <c r="C234" s="214" t="s">
        <v>111</v>
      </c>
      <c r="D234" s="215">
        <v>44946</v>
      </c>
      <c r="E234" s="192" t="s">
        <v>1831</v>
      </c>
      <c r="F234" s="192" t="s">
        <v>3</v>
      </c>
      <c r="G234" s="192">
        <v>2086570</v>
      </c>
      <c r="H234" s="68"/>
      <c r="I234" s="198" t="s">
        <v>3776</v>
      </c>
      <c r="J234" s="68"/>
      <c r="K234" s="68"/>
      <c r="L234" s="68"/>
      <c r="M234" s="68"/>
      <c r="N234" s="366"/>
      <c r="O234" s="366"/>
      <c r="P234" s="216">
        <v>0</v>
      </c>
      <c r="Q234" s="216">
        <v>7646.4</v>
      </c>
      <c r="R234" s="68" t="s">
        <v>638</v>
      </c>
      <c r="S234" s="368"/>
      <c r="T234" s="278"/>
    </row>
    <row r="235" spans="1:20" ht="76.5">
      <c r="A235" s="192">
        <v>269</v>
      </c>
      <c r="B235" s="68"/>
      <c r="C235" s="214" t="s">
        <v>109</v>
      </c>
      <c r="D235" s="215">
        <v>44564</v>
      </c>
      <c r="E235" s="192" t="s">
        <v>2661</v>
      </c>
      <c r="F235" s="192" t="s">
        <v>3</v>
      </c>
      <c r="G235" s="192">
        <v>2086570</v>
      </c>
      <c r="H235" s="68"/>
      <c r="I235" s="198" t="s">
        <v>3776</v>
      </c>
      <c r="J235" s="68"/>
      <c r="K235" s="68"/>
      <c r="L235" s="68"/>
      <c r="M235" s="68"/>
      <c r="N235" s="366"/>
      <c r="O235" s="366"/>
      <c r="P235" s="216">
        <v>0</v>
      </c>
      <c r="Q235" s="216">
        <v>15415.92</v>
      </c>
      <c r="R235" s="68" t="s">
        <v>638</v>
      </c>
      <c r="S235" s="368"/>
      <c r="T235" s="278"/>
    </row>
    <row r="236" spans="1:20" ht="76.5">
      <c r="A236" s="192">
        <v>269</v>
      </c>
      <c r="B236" s="68"/>
      <c r="C236" s="214" t="s">
        <v>109</v>
      </c>
      <c r="D236" s="215">
        <v>44564</v>
      </c>
      <c r="E236" s="192" t="s">
        <v>2661</v>
      </c>
      <c r="F236" s="192" t="s">
        <v>3</v>
      </c>
      <c r="G236" s="192">
        <v>2086570</v>
      </c>
      <c r="H236" s="68"/>
      <c r="I236" s="198" t="s">
        <v>3776</v>
      </c>
      <c r="J236" s="68"/>
      <c r="K236" s="68"/>
      <c r="L236" s="68"/>
      <c r="M236" s="68"/>
      <c r="N236" s="366"/>
      <c r="O236" s="366"/>
      <c r="P236" s="216">
        <v>0</v>
      </c>
      <c r="Q236" s="216">
        <v>8505.2000000000007</v>
      </c>
      <c r="R236" s="68" t="s">
        <v>638</v>
      </c>
      <c r="S236" s="368"/>
      <c r="T236" s="278"/>
    </row>
    <row r="237" spans="1:20" ht="76.5">
      <c r="A237" s="192">
        <v>269</v>
      </c>
      <c r="B237" s="68"/>
      <c r="C237" s="214" t="s">
        <v>109</v>
      </c>
      <c r="D237" s="215">
        <v>44564</v>
      </c>
      <c r="E237" s="192" t="s">
        <v>2661</v>
      </c>
      <c r="F237" s="192" t="s">
        <v>3</v>
      </c>
      <c r="G237" s="192">
        <v>2086570</v>
      </c>
      <c r="H237" s="68"/>
      <c r="I237" s="198" t="s">
        <v>3776</v>
      </c>
      <c r="J237" s="68"/>
      <c r="K237" s="68"/>
      <c r="L237" s="68"/>
      <c r="M237" s="68"/>
      <c r="N237" s="366"/>
      <c r="O237" s="366"/>
      <c r="P237" s="216">
        <v>0</v>
      </c>
      <c r="Q237" s="216">
        <v>11393.46</v>
      </c>
      <c r="R237" s="68" t="s">
        <v>638</v>
      </c>
      <c r="S237" s="368"/>
      <c r="T237" s="278"/>
    </row>
    <row r="238" spans="1:20" ht="76.5">
      <c r="A238" s="192">
        <v>269</v>
      </c>
      <c r="B238" s="68"/>
      <c r="C238" s="214" t="s">
        <v>109</v>
      </c>
      <c r="D238" s="215">
        <v>44564</v>
      </c>
      <c r="E238" s="192" t="s">
        <v>2661</v>
      </c>
      <c r="F238" s="192" t="s">
        <v>3</v>
      </c>
      <c r="G238" s="192">
        <v>2086570</v>
      </c>
      <c r="H238" s="68"/>
      <c r="I238" s="198" t="s">
        <v>3776</v>
      </c>
      <c r="J238" s="68"/>
      <c r="K238" s="68"/>
      <c r="L238" s="68"/>
      <c r="M238" s="68"/>
      <c r="N238" s="366"/>
      <c r="O238" s="366"/>
      <c r="P238" s="216">
        <v>0</v>
      </c>
      <c r="Q238" s="216">
        <v>5258.52</v>
      </c>
      <c r="R238" s="68" t="s">
        <v>638</v>
      </c>
      <c r="S238" s="368"/>
      <c r="T238" s="278"/>
    </row>
    <row r="239" spans="1:20" ht="76.5">
      <c r="A239" s="192">
        <v>269</v>
      </c>
      <c r="B239" s="68"/>
      <c r="C239" s="214" t="s">
        <v>109</v>
      </c>
      <c r="D239" s="215">
        <v>44564</v>
      </c>
      <c r="E239" s="192" t="s">
        <v>2661</v>
      </c>
      <c r="F239" s="192" t="s">
        <v>3</v>
      </c>
      <c r="G239" s="192">
        <v>2086570</v>
      </c>
      <c r="H239" s="68"/>
      <c r="I239" s="198" t="s">
        <v>3776</v>
      </c>
      <c r="J239" s="68"/>
      <c r="K239" s="68"/>
      <c r="L239" s="68"/>
      <c r="M239" s="68"/>
      <c r="N239" s="366"/>
      <c r="O239" s="366"/>
      <c r="P239" s="216">
        <v>0</v>
      </c>
      <c r="Q239" s="216">
        <v>9355.7099999999991</v>
      </c>
      <c r="R239" s="68" t="s">
        <v>638</v>
      </c>
      <c r="S239" s="368"/>
      <c r="T239" s="278"/>
    </row>
    <row r="240" spans="1:20" ht="76.5">
      <c r="A240" s="192">
        <v>269</v>
      </c>
      <c r="B240" s="68"/>
      <c r="C240" s="214" t="s">
        <v>109</v>
      </c>
      <c r="D240" s="215">
        <v>44564</v>
      </c>
      <c r="E240" s="192" t="s">
        <v>2661</v>
      </c>
      <c r="F240" s="192" t="s">
        <v>3</v>
      </c>
      <c r="G240" s="192">
        <v>2086570</v>
      </c>
      <c r="H240" s="68"/>
      <c r="I240" s="198" t="s">
        <v>3776</v>
      </c>
      <c r="J240" s="68"/>
      <c r="K240" s="68"/>
      <c r="L240" s="68"/>
      <c r="M240" s="68"/>
      <c r="N240" s="366"/>
      <c r="O240" s="366"/>
      <c r="P240" s="216">
        <v>0</v>
      </c>
      <c r="Q240" s="216">
        <v>459.38</v>
      </c>
      <c r="R240" s="68" t="s">
        <v>638</v>
      </c>
      <c r="S240" s="368"/>
      <c r="T240" s="278"/>
    </row>
    <row r="241" spans="1:20" ht="76.5">
      <c r="A241" s="192">
        <v>269</v>
      </c>
      <c r="B241" s="68"/>
      <c r="C241" s="214" t="s">
        <v>109</v>
      </c>
      <c r="D241" s="215">
        <v>44564</v>
      </c>
      <c r="E241" s="192" t="s">
        <v>2661</v>
      </c>
      <c r="F241" s="192" t="s">
        <v>3</v>
      </c>
      <c r="G241" s="192">
        <v>2086570</v>
      </c>
      <c r="H241" s="68"/>
      <c r="I241" s="198" t="s">
        <v>3776</v>
      </c>
      <c r="J241" s="68"/>
      <c r="K241" s="68"/>
      <c r="L241" s="68"/>
      <c r="M241" s="68"/>
      <c r="N241" s="366"/>
      <c r="O241" s="366"/>
      <c r="P241" s="216">
        <v>0</v>
      </c>
      <c r="Q241" s="216">
        <v>719.25</v>
      </c>
      <c r="R241" s="68" t="s">
        <v>638</v>
      </c>
      <c r="S241" s="368"/>
      <c r="T241" s="278"/>
    </row>
    <row r="242" spans="1:20" ht="76.5">
      <c r="A242" s="192">
        <v>269</v>
      </c>
      <c r="B242" s="68"/>
      <c r="C242" s="214" t="s">
        <v>109</v>
      </c>
      <c r="D242" s="215">
        <v>44564</v>
      </c>
      <c r="E242" s="192" t="s">
        <v>2661</v>
      </c>
      <c r="F242" s="192" t="s">
        <v>3</v>
      </c>
      <c r="G242" s="192">
        <v>2086570</v>
      </c>
      <c r="H242" s="68"/>
      <c r="I242" s="198" t="s">
        <v>3776</v>
      </c>
      <c r="J242" s="68"/>
      <c r="K242" s="68"/>
      <c r="L242" s="68"/>
      <c r="M242" s="68"/>
      <c r="N242" s="366"/>
      <c r="O242" s="366"/>
      <c r="P242" s="216">
        <v>0</v>
      </c>
      <c r="Q242" s="216">
        <v>6780.34</v>
      </c>
      <c r="R242" s="68" t="s">
        <v>638</v>
      </c>
      <c r="S242" s="368"/>
      <c r="T242" s="278"/>
    </row>
    <row r="243" spans="1:20" ht="76.5">
      <c r="A243" s="192">
        <v>905</v>
      </c>
      <c r="B243" s="68"/>
      <c r="C243" s="214" t="s">
        <v>194</v>
      </c>
      <c r="D243" s="215">
        <v>44564</v>
      </c>
      <c r="E243" s="192" t="s">
        <v>2661</v>
      </c>
      <c r="F243" s="192" t="s">
        <v>3</v>
      </c>
      <c r="G243" s="192">
        <v>2086570</v>
      </c>
      <c r="H243" s="68"/>
      <c r="I243" s="198" t="s">
        <v>3776</v>
      </c>
      <c r="J243" s="68"/>
      <c r="K243" s="68"/>
      <c r="L243" s="68"/>
      <c r="M243" s="68"/>
      <c r="N243" s="366"/>
      <c r="O243" s="366"/>
      <c r="P243" s="216">
        <v>0</v>
      </c>
      <c r="Q243" s="216">
        <v>3349.35</v>
      </c>
      <c r="R243" s="68" t="s">
        <v>638</v>
      </c>
      <c r="S243" s="368"/>
      <c r="T243" s="278"/>
    </row>
    <row r="244" spans="1:20" ht="76.5">
      <c r="A244" s="192">
        <v>269</v>
      </c>
      <c r="B244" s="68"/>
      <c r="C244" s="214" t="s">
        <v>109</v>
      </c>
      <c r="D244" s="215">
        <v>44564</v>
      </c>
      <c r="E244" s="192" t="s">
        <v>2661</v>
      </c>
      <c r="F244" s="192" t="s">
        <v>3</v>
      </c>
      <c r="G244" s="192">
        <v>2086570</v>
      </c>
      <c r="H244" s="68"/>
      <c r="I244" s="198" t="s">
        <v>3776</v>
      </c>
      <c r="J244" s="68"/>
      <c r="K244" s="68"/>
      <c r="L244" s="68"/>
      <c r="M244" s="68"/>
      <c r="N244" s="366"/>
      <c r="O244" s="366"/>
      <c r="P244" s="216">
        <v>0</v>
      </c>
      <c r="Q244" s="216">
        <v>5255.28</v>
      </c>
      <c r="R244" s="68" t="s">
        <v>638</v>
      </c>
      <c r="S244" s="368"/>
      <c r="T244" s="278"/>
    </row>
    <row r="245" spans="1:20" ht="76.5">
      <c r="A245" s="192">
        <v>269</v>
      </c>
      <c r="B245" s="68"/>
      <c r="C245" s="214" t="s">
        <v>109</v>
      </c>
      <c r="D245" s="215">
        <v>44564</v>
      </c>
      <c r="E245" s="192" t="s">
        <v>2661</v>
      </c>
      <c r="F245" s="192" t="s">
        <v>3</v>
      </c>
      <c r="G245" s="192">
        <v>2086570</v>
      </c>
      <c r="H245" s="68"/>
      <c r="I245" s="198" t="s">
        <v>3776</v>
      </c>
      <c r="J245" s="68"/>
      <c r="K245" s="68"/>
      <c r="L245" s="68"/>
      <c r="M245" s="68"/>
      <c r="N245" s="366"/>
      <c r="O245" s="366"/>
      <c r="P245" s="216">
        <v>0</v>
      </c>
      <c r="Q245" s="216">
        <v>10723.62</v>
      </c>
      <c r="R245" s="68" t="s">
        <v>638</v>
      </c>
      <c r="S245" s="368"/>
      <c r="T245" s="278"/>
    </row>
    <row r="246" spans="1:20" ht="76.5">
      <c r="A246" s="192">
        <v>283</v>
      </c>
      <c r="B246" s="68"/>
      <c r="C246" s="214" t="s">
        <v>115</v>
      </c>
      <c r="D246" s="215">
        <v>44564</v>
      </c>
      <c r="E246" s="192" t="s">
        <v>2661</v>
      </c>
      <c r="F246" s="192" t="s">
        <v>3</v>
      </c>
      <c r="G246" s="192">
        <v>2086570</v>
      </c>
      <c r="H246" s="68"/>
      <c r="I246" s="198" t="s">
        <v>3776</v>
      </c>
      <c r="J246" s="68"/>
      <c r="K246" s="68"/>
      <c r="L246" s="68"/>
      <c r="M246" s="68"/>
      <c r="N246" s="366"/>
      <c r="O246" s="366"/>
      <c r="P246" s="216">
        <v>0</v>
      </c>
      <c r="Q246" s="216">
        <v>2890.56</v>
      </c>
      <c r="R246" s="68" t="s">
        <v>638</v>
      </c>
      <c r="S246" s="368"/>
      <c r="T246" s="278"/>
    </row>
    <row r="247" spans="1:20" ht="76.5">
      <c r="A247" s="192">
        <v>660</v>
      </c>
      <c r="B247" s="68"/>
      <c r="C247" s="214" t="s">
        <v>176</v>
      </c>
      <c r="D247" s="215">
        <v>44564</v>
      </c>
      <c r="E247" s="192" t="s">
        <v>2661</v>
      </c>
      <c r="F247" s="192" t="s">
        <v>3</v>
      </c>
      <c r="G247" s="192">
        <v>2086570</v>
      </c>
      <c r="H247" s="68"/>
      <c r="I247" s="198" t="s">
        <v>3776</v>
      </c>
      <c r="J247" s="68"/>
      <c r="K247" s="68"/>
      <c r="L247" s="68"/>
      <c r="M247" s="68"/>
      <c r="N247" s="366"/>
      <c r="O247" s="366"/>
      <c r="P247" s="216">
        <v>0</v>
      </c>
      <c r="Q247" s="216">
        <v>1938.7</v>
      </c>
      <c r="R247" s="68" t="s">
        <v>638</v>
      </c>
      <c r="S247" s="368"/>
      <c r="T247" s="278"/>
    </row>
    <row r="248" spans="1:20" ht="76.5">
      <c r="A248" s="192">
        <v>15</v>
      </c>
      <c r="B248" s="68"/>
      <c r="C248" s="214" t="s">
        <v>39</v>
      </c>
      <c r="D248" s="215">
        <v>44564</v>
      </c>
      <c r="E248" s="192" t="s">
        <v>2661</v>
      </c>
      <c r="F248" s="192" t="s">
        <v>3</v>
      </c>
      <c r="G248" s="192">
        <v>2086570</v>
      </c>
      <c r="H248" s="68"/>
      <c r="I248" s="198" t="s">
        <v>3776</v>
      </c>
      <c r="J248" s="68"/>
      <c r="K248" s="68"/>
      <c r="L248" s="68"/>
      <c r="M248" s="68"/>
      <c r="N248" s="366"/>
      <c r="O248" s="366"/>
      <c r="P248" s="216">
        <v>0</v>
      </c>
      <c r="Q248" s="216">
        <v>1625.36</v>
      </c>
      <c r="R248" s="68" t="s">
        <v>638</v>
      </c>
      <c r="S248" s="368"/>
      <c r="T248" s="278"/>
    </row>
    <row r="249" spans="1:20" ht="76.5">
      <c r="A249" s="192">
        <v>15</v>
      </c>
      <c r="B249" s="68"/>
      <c r="C249" s="214" t="s">
        <v>39</v>
      </c>
      <c r="D249" s="215">
        <v>44564</v>
      </c>
      <c r="E249" s="192" t="s">
        <v>2661</v>
      </c>
      <c r="F249" s="192" t="s">
        <v>3</v>
      </c>
      <c r="G249" s="192">
        <v>2086570</v>
      </c>
      <c r="H249" s="68"/>
      <c r="I249" s="198" t="s">
        <v>3776</v>
      </c>
      <c r="J249" s="68"/>
      <c r="K249" s="68"/>
      <c r="L249" s="68"/>
      <c r="M249" s="68"/>
      <c r="N249" s="366"/>
      <c r="O249" s="366"/>
      <c r="P249" s="216">
        <v>0</v>
      </c>
      <c r="Q249" s="216">
        <v>3694</v>
      </c>
      <c r="R249" s="68" t="s">
        <v>638</v>
      </c>
      <c r="S249" s="368"/>
      <c r="T249" s="278"/>
    </row>
    <row r="250" spans="1:20" ht="76.5">
      <c r="A250" s="192">
        <v>272</v>
      </c>
      <c r="B250" s="68"/>
      <c r="C250" s="214" t="s">
        <v>112</v>
      </c>
      <c r="D250" s="215">
        <v>44564</v>
      </c>
      <c r="E250" s="192" t="s">
        <v>2661</v>
      </c>
      <c r="F250" s="192" t="s">
        <v>3</v>
      </c>
      <c r="G250" s="192">
        <v>2086570</v>
      </c>
      <c r="H250" s="68"/>
      <c r="I250" s="198" t="s">
        <v>3776</v>
      </c>
      <c r="J250" s="68"/>
      <c r="K250" s="68"/>
      <c r="L250" s="68"/>
      <c r="M250" s="68"/>
      <c r="N250" s="366"/>
      <c r="O250" s="366"/>
      <c r="P250" s="216">
        <v>0</v>
      </c>
      <c r="Q250" s="216">
        <v>7165.8</v>
      </c>
      <c r="R250" s="68" t="s">
        <v>638</v>
      </c>
      <c r="S250" s="368"/>
      <c r="T250" s="278"/>
    </row>
    <row r="251" spans="1:20" ht="76.5">
      <c r="A251" s="192">
        <v>265</v>
      </c>
      <c r="B251" s="68"/>
      <c r="C251" s="214" t="s">
        <v>106</v>
      </c>
      <c r="D251" s="215">
        <v>44564</v>
      </c>
      <c r="E251" s="192" t="s">
        <v>2661</v>
      </c>
      <c r="F251" s="192" t="s">
        <v>3</v>
      </c>
      <c r="G251" s="192">
        <v>2086570</v>
      </c>
      <c r="H251" s="68"/>
      <c r="I251" s="198" t="s">
        <v>3776</v>
      </c>
      <c r="J251" s="68"/>
      <c r="K251" s="68"/>
      <c r="L251" s="68"/>
      <c r="M251" s="68"/>
      <c r="N251" s="366"/>
      <c r="O251" s="366"/>
      <c r="P251" s="216">
        <v>0</v>
      </c>
      <c r="Q251" s="216">
        <v>17283.14</v>
      </c>
      <c r="R251" s="68" t="s">
        <v>638</v>
      </c>
      <c r="S251" s="368"/>
      <c r="T251" s="278"/>
    </row>
    <row r="252" spans="1:20" ht="76.5">
      <c r="A252" s="192">
        <v>265</v>
      </c>
      <c r="B252" s="68"/>
      <c r="C252" s="214" t="s">
        <v>106</v>
      </c>
      <c r="D252" s="215">
        <v>44564</v>
      </c>
      <c r="E252" s="192" t="s">
        <v>2661</v>
      </c>
      <c r="F252" s="192" t="s">
        <v>3</v>
      </c>
      <c r="G252" s="192">
        <v>2086570</v>
      </c>
      <c r="H252" s="68"/>
      <c r="I252" s="198" t="s">
        <v>3776</v>
      </c>
      <c r="J252" s="68"/>
      <c r="K252" s="68"/>
      <c r="L252" s="68"/>
      <c r="M252" s="68"/>
      <c r="N252" s="366"/>
      <c r="O252" s="366"/>
      <c r="P252" s="216">
        <v>0</v>
      </c>
      <c r="Q252" s="216">
        <v>16748.62</v>
      </c>
      <c r="R252" s="68" t="s">
        <v>638</v>
      </c>
      <c r="S252" s="368"/>
      <c r="T252" s="278"/>
    </row>
    <row r="253" spans="1:20" ht="76.5">
      <c r="A253" s="192">
        <v>265</v>
      </c>
      <c r="B253" s="68"/>
      <c r="C253" s="214" t="s">
        <v>106</v>
      </c>
      <c r="D253" s="215">
        <v>44564</v>
      </c>
      <c r="E253" s="192" t="s">
        <v>2661</v>
      </c>
      <c r="F253" s="192" t="s">
        <v>3</v>
      </c>
      <c r="G253" s="192">
        <v>2086570</v>
      </c>
      <c r="H253" s="68"/>
      <c r="I253" s="198" t="s">
        <v>3776</v>
      </c>
      <c r="J253" s="68"/>
      <c r="K253" s="68"/>
      <c r="L253" s="68"/>
      <c r="M253" s="68"/>
      <c r="N253" s="366"/>
      <c r="O253" s="366"/>
      <c r="P253" s="216">
        <v>0</v>
      </c>
      <c r="Q253" s="216">
        <v>45699.040000000001</v>
      </c>
      <c r="R253" s="68" t="s">
        <v>638</v>
      </c>
      <c r="S253" s="368"/>
      <c r="T253" s="278"/>
    </row>
    <row r="254" spans="1:20" ht="76.5">
      <c r="A254" s="192">
        <v>265</v>
      </c>
      <c r="B254" s="68"/>
      <c r="C254" s="214" t="s">
        <v>106</v>
      </c>
      <c r="D254" s="215">
        <v>44564</v>
      </c>
      <c r="E254" s="192" t="s">
        <v>2661</v>
      </c>
      <c r="F254" s="192" t="s">
        <v>3</v>
      </c>
      <c r="G254" s="192">
        <v>2086570</v>
      </c>
      <c r="H254" s="68"/>
      <c r="I254" s="198" t="s">
        <v>3776</v>
      </c>
      <c r="J254" s="68"/>
      <c r="K254" s="68"/>
      <c r="L254" s="68"/>
      <c r="M254" s="68"/>
      <c r="N254" s="366"/>
      <c r="O254" s="366"/>
      <c r="P254" s="216">
        <v>0</v>
      </c>
      <c r="Q254" s="216">
        <v>13673.8</v>
      </c>
      <c r="R254" s="68" t="s">
        <v>638</v>
      </c>
      <c r="S254" s="368"/>
      <c r="T254" s="278"/>
    </row>
    <row r="255" spans="1:20" ht="76.5">
      <c r="A255" s="192">
        <v>271</v>
      </c>
      <c r="B255" s="68"/>
      <c r="C255" s="214" t="s">
        <v>111</v>
      </c>
      <c r="D255" s="215">
        <v>44564</v>
      </c>
      <c r="E255" s="192" t="s">
        <v>2661</v>
      </c>
      <c r="F255" s="192" t="s">
        <v>3</v>
      </c>
      <c r="G255" s="192">
        <v>2086570</v>
      </c>
      <c r="H255" s="68"/>
      <c r="I255" s="198" t="s">
        <v>3776</v>
      </c>
      <c r="J255" s="68"/>
      <c r="K255" s="68"/>
      <c r="L255" s="68"/>
      <c r="M255" s="68"/>
      <c r="N255" s="366"/>
      <c r="O255" s="366"/>
      <c r="P255" s="216">
        <v>0</v>
      </c>
      <c r="Q255" s="216">
        <v>15235.04</v>
      </c>
      <c r="R255" s="68" t="s">
        <v>638</v>
      </c>
      <c r="S255" s="368"/>
      <c r="T255" s="278"/>
    </row>
    <row r="256" spans="1:20" ht="76.5">
      <c r="A256" s="192">
        <v>271</v>
      </c>
      <c r="B256" s="68"/>
      <c r="C256" s="214" t="s">
        <v>111</v>
      </c>
      <c r="D256" s="215">
        <v>44564</v>
      </c>
      <c r="E256" s="192" t="s">
        <v>2661</v>
      </c>
      <c r="F256" s="192" t="s">
        <v>3</v>
      </c>
      <c r="G256" s="192">
        <v>2086570</v>
      </c>
      <c r="H256" s="68"/>
      <c r="I256" s="198" t="s">
        <v>3776</v>
      </c>
      <c r="J256" s="68"/>
      <c r="K256" s="68"/>
      <c r="L256" s="68"/>
      <c r="M256" s="68"/>
      <c r="N256" s="366"/>
      <c r="O256" s="366"/>
      <c r="P256" s="216">
        <v>0</v>
      </c>
      <c r="Q256" s="216">
        <v>3848.54</v>
      </c>
      <c r="R256" s="68" t="s">
        <v>638</v>
      </c>
      <c r="S256" s="368"/>
      <c r="T256" s="278"/>
    </row>
    <row r="257" spans="1:20" ht="76.5">
      <c r="A257" s="192">
        <v>15</v>
      </c>
      <c r="B257" s="68"/>
      <c r="C257" s="214" t="s">
        <v>39</v>
      </c>
      <c r="D257" s="215">
        <v>44564</v>
      </c>
      <c r="E257" s="192" t="s">
        <v>2661</v>
      </c>
      <c r="F257" s="192" t="s">
        <v>3</v>
      </c>
      <c r="G257" s="192">
        <v>2086570</v>
      </c>
      <c r="H257" s="68"/>
      <c r="I257" s="198" t="s">
        <v>3776</v>
      </c>
      <c r="J257" s="68"/>
      <c r="K257" s="68"/>
      <c r="L257" s="68"/>
      <c r="M257" s="68"/>
      <c r="N257" s="366"/>
      <c r="O257" s="366"/>
      <c r="P257" s="216">
        <v>0</v>
      </c>
      <c r="Q257" s="216">
        <v>4335.74</v>
      </c>
      <c r="R257" s="68" t="s">
        <v>638</v>
      </c>
      <c r="S257" s="368"/>
      <c r="T257" s="278"/>
    </row>
    <row r="258" spans="1:20" ht="76.5">
      <c r="A258" s="192">
        <v>271</v>
      </c>
      <c r="B258" s="68"/>
      <c r="C258" s="214" t="s">
        <v>111</v>
      </c>
      <c r="D258" s="215">
        <v>44564</v>
      </c>
      <c r="E258" s="192" t="s">
        <v>2661</v>
      </c>
      <c r="F258" s="192" t="s">
        <v>3</v>
      </c>
      <c r="G258" s="192">
        <v>2086570</v>
      </c>
      <c r="H258" s="68"/>
      <c r="I258" s="198" t="s">
        <v>3776</v>
      </c>
      <c r="J258" s="68"/>
      <c r="K258" s="68"/>
      <c r="L258" s="68"/>
      <c r="M258" s="68"/>
      <c r="N258" s="366"/>
      <c r="O258" s="366"/>
      <c r="P258" s="216">
        <v>0</v>
      </c>
      <c r="Q258" s="216">
        <v>9773.7199999999993</v>
      </c>
      <c r="R258" s="68" t="s">
        <v>638</v>
      </c>
      <c r="S258" s="368"/>
      <c r="T258" s="278"/>
    </row>
    <row r="259" spans="1:20" ht="76.5">
      <c r="A259" s="192">
        <v>271</v>
      </c>
      <c r="B259" s="68"/>
      <c r="C259" s="214" t="s">
        <v>111</v>
      </c>
      <c r="D259" s="215">
        <v>44564</v>
      </c>
      <c r="E259" s="192" t="s">
        <v>2661</v>
      </c>
      <c r="F259" s="192" t="s">
        <v>3</v>
      </c>
      <c r="G259" s="192">
        <v>2086570</v>
      </c>
      <c r="H259" s="68"/>
      <c r="I259" s="198" t="s">
        <v>3776</v>
      </c>
      <c r="J259" s="68"/>
      <c r="K259" s="68"/>
      <c r="L259" s="68"/>
      <c r="M259" s="68"/>
      <c r="N259" s="366"/>
      <c r="O259" s="366"/>
      <c r="P259" s="216">
        <v>0</v>
      </c>
      <c r="Q259" s="216">
        <v>54687.73</v>
      </c>
      <c r="R259" s="68" t="s">
        <v>638</v>
      </c>
      <c r="S259" s="368"/>
      <c r="T259" s="278"/>
    </row>
    <row r="260" spans="1:20" ht="76.5">
      <c r="A260" s="192">
        <v>271</v>
      </c>
      <c r="B260" s="68"/>
      <c r="C260" s="214" t="s">
        <v>111</v>
      </c>
      <c r="D260" s="215">
        <v>44564</v>
      </c>
      <c r="E260" s="192" t="s">
        <v>2661</v>
      </c>
      <c r="F260" s="192" t="s">
        <v>3</v>
      </c>
      <c r="G260" s="192">
        <v>2086570</v>
      </c>
      <c r="H260" s="68"/>
      <c r="I260" s="198" t="s">
        <v>3776</v>
      </c>
      <c r="J260" s="68"/>
      <c r="K260" s="68"/>
      <c r="L260" s="68"/>
      <c r="M260" s="68"/>
      <c r="N260" s="366"/>
      <c r="O260" s="366"/>
      <c r="P260" s="216">
        <v>0</v>
      </c>
      <c r="Q260" s="216">
        <v>5898.6</v>
      </c>
      <c r="R260" s="68" t="s">
        <v>638</v>
      </c>
      <c r="S260" s="368"/>
      <c r="T260" s="278"/>
    </row>
    <row r="261" spans="1:20" ht="76.5">
      <c r="A261" s="192">
        <v>271</v>
      </c>
      <c r="B261" s="68"/>
      <c r="C261" s="214" t="s">
        <v>111</v>
      </c>
      <c r="D261" s="215">
        <v>44564</v>
      </c>
      <c r="E261" s="192" t="s">
        <v>2661</v>
      </c>
      <c r="F261" s="192" t="s">
        <v>3</v>
      </c>
      <c r="G261" s="192">
        <v>2086570</v>
      </c>
      <c r="H261" s="68"/>
      <c r="I261" s="198" t="s">
        <v>3776</v>
      </c>
      <c r="J261" s="68"/>
      <c r="K261" s="68"/>
      <c r="L261" s="68"/>
      <c r="M261" s="68"/>
      <c r="N261" s="366"/>
      <c r="O261" s="366"/>
      <c r="P261" s="216">
        <v>0</v>
      </c>
      <c r="Q261" s="216">
        <v>13588.31</v>
      </c>
      <c r="R261" s="68" t="s">
        <v>638</v>
      </c>
      <c r="S261" s="368"/>
      <c r="T261" s="278"/>
    </row>
    <row r="262" spans="1:20" ht="76.5">
      <c r="A262" s="192">
        <v>271</v>
      </c>
      <c r="B262" s="68"/>
      <c r="C262" s="214" t="s">
        <v>111</v>
      </c>
      <c r="D262" s="215">
        <v>44564</v>
      </c>
      <c r="E262" s="192" t="s">
        <v>2661</v>
      </c>
      <c r="F262" s="192" t="s">
        <v>3</v>
      </c>
      <c r="G262" s="192">
        <v>2086570</v>
      </c>
      <c r="H262" s="68"/>
      <c r="I262" s="198" t="s">
        <v>3776</v>
      </c>
      <c r="J262" s="68"/>
      <c r="K262" s="68"/>
      <c r="L262" s="68"/>
      <c r="M262" s="68"/>
      <c r="N262" s="366"/>
      <c r="O262" s="366"/>
      <c r="P262" s="216">
        <v>0</v>
      </c>
      <c r="Q262" s="216">
        <v>5400.72</v>
      </c>
      <c r="R262" s="68" t="s">
        <v>638</v>
      </c>
      <c r="S262" s="368"/>
      <c r="T262" s="278"/>
    </row>
    <row r="263" spans="1:20" ht="76.5">
      <c r="A263" s="192">
        <v>271</v>
      </c>
      <c r="B263" s="68"/>
      <c r="C263" s="214" t="s">
        <v>111</v>
      </c>
      <c r="D263" s="215">
        <v>44564</v>
      </c>
      <c r="E263" s="192" t="s">
        <v>2661</v>
      </c>
      <c r="F263" s="192" t="s">
        <v>3</v>
      </c>
      <c r="G263" s="192">
        <v>2086570</v>
      </c>
      <c r="H263" s="68"/>
      <c r="I263" s="198" t="s">
        <v>3776</v>
      </c>
      <c r="J263" s="68"/>
      <c r="K263" s="68"/>
      <c r="L263" s="68"/>
      <c r="M263" s="68"/>
      <c r="N263" s="366"/>
      <c r="O263" s="366"/>
      <c r="P263" s="216">
        <v>0</v>
      </c>
      <c r="Q263" s="216">
        <v>6183.25</v>
      </c>
      <c r="R263" s="68" t="s">
        <v>638</v>
      </c>
      <c r="S263" s="368"/>
      <c r="T263" s="278"/>
    </row>
    <row r="264" spans="1:20" ht="76.5">
      <c r="A264" s="192">
        <v>271</v>
      </c>
      <c r="B264" s="68"/>
      <c r="C264" s="214" t="s">
        <v>111</v>
      </c>
      <c r="D264" s="215">
        <v>44564</v>
      </c>
      <c r="E264" s="192" t="s">
        <v>2661</v>
      </c>
      <c r="F264" s="192" t="s">
        <v>3</v>
      </c>
      <c r="G264" s="192">
        <v>2086570</v>
      </c>
      <c r="H264" s="68"/>
      <c r="I264" s="198" t="s">
        <v>3776</v>
      </c>
      <c r="J264" s="68"/>
      <c r="K264" s="68"/>
      <c r="L264" s="68"/>
      <c r="M264" s="68"/>
      <c r="N264" s="366"/>
      <c r="O264" s="366"/>
      <c r="P264" s="216">
        <v>0</v>
      </c>
      <c r="Q264" s="216">
        <v>13929.06</v>
      </c>
      <c r="R264" s="68" t="s">
        <v>638</v>
      </c>
      <c r="S264" s="368"/>
      <c r="T264" s="278"/>
    </row>
    <row r="265" spans="1:20" ht="76.5">
      <c r="A265" s="192">
        <v>15</v>
      </c>
      <c r="B265" s="68"/>
      <c r="C265" s="214" t="s">
        <v>39</v>
      </c>
      <c r="D265" s="215">
        <v>44564</v>
      </c>
      <c r="E265" s="192" t="s">
        <v>2661</v>
      </c>
      <c r="F265" s="192" t="s">
        <v>3</v>
      </c>
      <c r="G265" s="192">
        <v>2086570</v>
      </c>
      <c r="H265" s="68"/>
      <c r="I265" s="198" t="s">
        <v>3776</v>
      </c>
      <c r="J265" s="68"/>
      <c r="K265" s="68"/>
      <c r="L265" s="68"/>
      <c r="M265" s="68"/>
      <c r="N265" s="366"/>
      <c r="O265" s="366"/>
      <c r="P265" s="216">
        <v>0</v>
      </c>
      <c r="Q265" s="216">
        <v>4335.74</v>
      </c>
      <c r="R265" s="68" t="s">
        <v>638</v>
      </c>
      <c r="S265" s="368"/>
      <c r="T265" s="278"/>
    </row>
    <row r="266" spans="1:20" ht="38.25">
      <c r="A266" s="192" t="s">
        <v>550</v>
      </c>
      <c r="B266" s="68"/>
      <c r="C266" s="214" t="s">
        <v>589</v>
      </c>
      <c r="D266" s="215">
        <v>44950</v>
      </c>
      <c r="E266" s="192" t="s">
        <v>1831</v>
      </c>
      <c r="F266" s="192" t="s">
        <v>3</v>
      </c>
      <c r="G266" s="192">
        <v>2086874</v>
      </c>
      <c r="H266" s="68"/>
      <c r="I266" s="198" t="s">
        <v>2335</v>
      </c>
      <c r="J266" s="68"/>
      <c r="K266" s="68"/>
      <c r="L266" s="68"/>
      <c r="M266" s="68"/>
      <c r="N266" s="366"/>
      <c r="O266" s="366"/>
      <c r="P266" s="216">
        <v>0</v>
      </c>
      <c r="Q266" s="216">
        <v>1713.97</v>
      </c>
      <c r="R266" s="68" t="s">
        <v>638</v>
      </c>
      <c r="S266" s="368"/>
      <c r="T266" s="278"/>
    </row>
    <row r="267" spans="1:20" ht="51">
      <c r="A267" s="192">
        <v>15</v>
      </c>
      <c r="B267" s="68"/>
      <c r="C267" s="214" t="s">
        <v>39</v>
      </c>
      <c r="D267" s="215">
        <v>44950</v>
      </c>
      <c r="E267" s="192" t="s">
        <v>1832</v>
      </c>
      <c r="F267" s="192" t="s">
        <v>3</v>
      </c>
      <c r="G267" s="192">
        <v>2086882</v>
      </c>
      <c r="H267" s="68"/>
      <c r="I267" s="198" t="s">
        <v>2336</v>
      </c>
      <c r="J267" s="68"/>
      <c r="K267" s="68"/>
      <c r="L267" s="68"/>
      <c r="M267" s="68"/>
      <c r="N267" s="366"/>
      <c r="O267" s="366"/>
      <c r="P267" s="216">
        <v>0</v>
      </c>
      <c r="Q267" s="216">
        <v>3556</v>
      </c>
      <c r="R267" s="68" t="s">
        <v>638</v>
      </c>
      <c r="S267" s="368"/>
      <c r="T267" s="278"/>
    </row>
    <row r="268" spans="1:20" ht="51">
      <c r="A268" s="192">
        <v>599</v>
      </c>
      <c r="B268" s="68"/>
      <c r="C268" s="214" t="s">
        <v>1249</v>
      </c>
      <c r="D268" s="215">
        <v>44950</v>
      </c>
      <c r="E268" s="192" t="s">
        <v>1833</v>
      </c>
      <c r="F268" s="192" t="s">
        <v>3</v>
      </c>
      <c r="G268" s="192">
        <v>2086884</v>
      </c>
      <c r="H268" s="68"/>
      <c r="I268" s="198" t="s">
        <v>2337</v>
      </c>
      <c r="J268" s="68"/>
      <c r="K268" s="68"/>
      <c r="L268" s="68"/>
      <c r="M268" s="68"/>
      <c r="N268" s="366"/>
      <c r="O268" s="366"/>
      <c r="P268" s="216">
        <v>0</v>
      </c>
      <c r="Q268" s="216">
        <v>6.5</v>
      </c>
      <c r="R268" s="68" t="s">
        <v>638</v>
      </c>
      <c r="S268" s="368"/>
      <c r="T268" s="278"/>
    </row>
    <row r="269" spans="1:20" ht="51">
      <c r="A269" s="192" t="s">
        <v>550</v>
      </c>
      <c r="B269" s="68"/>
      <c r="C269" s="214" t="s">
        <v>589</v>
      </c>
      <c r="D269" s="215">
        <v>44950</v>
      </c>
      <c r="E269" s="192" t="s">
        <v>1834</v>
      </c>
      <c r="F269" s="192" t="s">
        <v>3</v>
      </c>
      <c r="G269" s="192">
        <v>2086886</v>
      </c>
      <c r="H269" s="68"/>
      <c r="I269" s="198" t="s">
        <v>2338</v>
      </c>
      <c r="J269" s="68"/>
      <c r="K269" s="68"/>
      <c r="L269" s="68"/>
      <c r="M269" s="68"/>
      <c r="N269" s="366"/>
      <c r="O269" s="366"/>
      <c r="P269" s="216">
        <v>0</v>
      </c>
      <c r="Q269" s="216">
        <v>493.97</v>
      </c>
      <c r="R269" s="68" t="s">
        <v>638</v>
      </c>
      <c r="S269" s="368"/>
      <c r="T269" s="278"/>
    </row>
    <row r="270" spans="1:20" ht="63.75">
      <c r="A270" s="192">
        <v>46</v>
      </c>
      <c r="B270" s="68"/>
      <c r="C270" s="214" t="s">
        <v>1380</v>
      </c>
      <c r="D270" s="215">
        <v>44950</v>
      </c>
      <c r="E270" s="192" t="s">
        <v>1835</v>
      </c>
      <c r="F270" s="192" t="s">
        <v>3</v>
      </c>
      <c r="G270" s="192">
        <v>2086897</v>
      </c>
      <c r="H270" s="68"/>
      <c r="I270" s="198" t="s">
        <v>2339</v>
      </c>
      <c r="J270" s="68"/>
      <c r="K270" s="68"/>
      <c r="L270" s="68"/>
      <c r="M270" s="68"/>
      <c r="N270" s="366"/>
      <c r="O270" s="366"/>
      <c r="P270" s="216">
        <v>0</v>
      </c>
      <c r="Q270" s="216">
        <v>2780</v>
      </c>
      <c r="R270" s="68" t="s">
        <v>638</v>
      </c>
      <c r="S270" s="368"/>
      <c r="T270" s="278"/>
    </row>
    <row r="271" spans="1:20" ht="51">
      <c r="A271" s="192">
        <v>417</v>
      </c>
      <c r="B271" s="68"/>
      <c r="C271" s="214" t="s">
        <v>147</v>
      </c>
      <c r="D271" s="215">
        <v>44950</v>
      </c>
      <c r="E271" s="192" t="s">
        <v>1836</v>
      </c>
      <c r="F271" s="192" t="s">
        <v>3</v>
      </c>
      <c r="G271" s="192">
        <v>2086912</v>
      </c>
      <c r="H271" s="68"/>
      <c r="I271" s="198" t="s">
        <v>2340</v>
      </c>
      <c r="J271" s="68"/>
      <c r="K271" s="68"/>
      <c r="L271" s="68"/>
      <c r="M271" s="68"/>
      <c r="N271" s="366"/>
      <c r="O271" s="366"/>
      <c r="P271" s="216">
        <v>0</v>
      </c>
      <c r="Q271" s="216">
        <v>49085.33</v>
      </c>
      <c r="R271" s="68" t="s">
        <v>638</v>
      </c>
      <c r="S271" s="368"/>
      <c r="T271" s="278"/>
    </row>
    <row r="272" spans="1:20" ht="51">
      <c r="A272" s="192" t="s">
        <v>550</v>
      </c>
      <c r="B272" s="68"/>
      <c r="C272" s="214" t="s">
        <v>589</v>
      </c>
      <c r="D272" s="215">
        <v>44950</v>
      </c>
      <c r="E272" s="192" t="s">
        <v>1837</v>
      </c>
      <c r="F272" s="192" t="s">
        <v>3</v>
      </c>
      <c r="G272" s="192">
        <v>2086920</v>
      </c>
      <c r="H272" s="68"/>
      <c r="I272" s="198" t="s">
        <v>2341</v>
      </c>
      <c r="J272" s="68"/>
      <c r="K272" s="68"/>
      <c r="L272" s="68"/>
      <c r="M272" s="68"/>
      <c r="N272" s="366"/>
      <c r="O272" s="366"/>
      <c r="P272" s="216">
        <v>0</v>
      </c>
      <c r="Q272" s="216">
        <v>859.04</v>
      </c>
      <c r="R272" s="68" t="s">
        <v>638</v>
      </c>
      <c r="S272" s="368"/>
      <c r="T272" s="278"/>
    </row>
    <row r="273" spans="1:20" ht="63.75">
      <c r="A273" s="192">
        <v>46</v>
      </c>
      <c r="B273" s="68"/>
      <c r="C273" s="214" t="s">
        <v>1380</v>
      </c>
      <c r="D273" s="215">
        <v>44950</v>
      </c>
      <c r="E273" s="192" t="s">
        <v>1838</v>
      </c>
      <c r="F273" s="192" t="s">
        <v>3</v>
      </c>
      <c r="G273" s="192">
        <v>2086922</v>
      </c>
      <c r="H273" s="68"/>
      <c r="I273" s="198" t="s">
        <v>2342</v>
      </c>
      <c r="J273" s="68"/>
      <c r="K273" s="68"/>
      <c r="L273" s="68"/>
      <c r="M273" s="68"/>
      <c r="N273" s="366"/>
      <c r="O273" s="366"/>
      <c r="P273" s="216">
        <v>0</v>
      </c>
      <c r="Q273" s="216">
        <v>1000</v>
      </c>
      <c r="R273" s="68" t="s">
        <v>638</v>
      </c>
      <c r="S273" s="368"/>
      <c r="T273" s="278"/>
    </row>
    <row r="274" spans="1:20" ht="51">
      <c r="A274" s="192" t="s">
        <v>550</v>
      </c>
      <c r="B274" s="68"/>
      <c r="C274" s="214" t="s">
        <v>589</v>
      </c>
      <c r="D274" s="215">
        <v>44950</v>
      </c>
      <c r="E274" s="192" t="s">
        <v>1839</v>
      </c>
      <c r="F274" s="192" t="s">
        <v>3</v>
      </c>
      <c r="G274" s="192">
        <v>2086923</v>
      </c>
      <c r="H274" s="68"/>
      <c r="I274" s="198" t="s">
        <v>2343</v>
      </c>
      <c r="J274" s="68"/>
      <c r="K274" s="68"/>
      <c r="L274" s="68"/>
      <c r="M274" s="68"/>
      <c r="N274" s="366"/>
      <c r="O274" s="366"/>
      <c r="P274" s="216">
        <v>0</v>
      </c>
      <c r="Q274" s="216">
        <v>1265.94</v>
      </c>
      <c r="R274" s="68" t="s">
        <v>638</v>
      </c>
      <c r="S274" s="368"/>
      <c r="T274" s="278"/>
    </row>
    <row r="275" spans="1:20" ht="51">
      <c r="A275" s="192" t="s">
        <v>550</v>
      </c>
      <c r="B275" s="68"/>
      <c r="C275" s="214" t="s">
        <v>589</v>
      </c>
      <c r="D275" s="215">
        <v>44950</v>
      </c>
      <c r="E275" s="192" t="s">
        <v>1840</v>
      </c>
      <c r="F275" s="192" t="s">
        <v>3</v>
      </c>
      <c r="G275" s="192">
        <v>2086926</v>
      </c>
      <c r="H275" s="68"/>
      <c r="I275" s="198" t="s">
        <v>2344</v>
      </c>
      <c r="J275" s="68"/>
      <c r="K275" s="68"/>
      <c r="L275" s="68"/>
      <c r="M275" s="68"/>
      <c r="N275" s="366"/>
      <c r="O275" s="366"/>
      <c r="P275" s="216">
        <v>0</v>
      </c>
      <c r="Q275" s="216">
        <v>697.47</v>
      </c>
      <c r="R275" s="68" t="s">
        <v>638</v>
      </c>
      <c r="S275" s="368"/>
      <c r="T275" s="278"/>
    </row>
    <row r="276" spans="1:20" ht="51">
      <c r="A276" s="192" t="s">
        <v>550</v>
      </c>
      <c r="B276" s="68"/>
      <c r="C276" s="214" t="s">
        <v>589</v>
      </c>
      <c r="D276" s="215">
        <v>44950</v>
      </c>
      <c r="E276" s="192" t="s">
        <v>1841</v>
      </c>
      <c r="F276" s="192" t="s">
        <v>3</v>
      </c>
      <c r="G276" s="192">
        <v>2086928</v>
      </c>
      <c r="H276" s="68"/>
      <c r="I276" s="198" t="s">
        <v>2345</v>
      </c>
      <c r="J276" s="68"/>
      <c r="K276" s="68"/>
      <c r="L276" s="68"/>
      <c r="M276" s="68"/>
      <c r="N276" s="366"/>
      <c r="O276" s="366"/>
      <c r="P276" s="216">
        <v>0</v>
      </c>
      <c r="Q276" s="216">
        <v>775.75</v>
      </c>
      <c r="R276" s="68" t="s">
        <v>638</v>
      </c>
      <c r="S276" s="368"/>
      <c r="T276" s="278"/>
    </row>
    <row r="277" spans="1:20" ht="51">
      <c r="A277" s="192" t="s">
        <v>550</v>
      </c>
      <c r="B277" s="68"/>
      <c r="C277" s="214" t="s">
        <v>589</v>
      </c>
      <c r="D277" s="215">
        <v>44950</v>
      </c>
      <c r="E277" s="192" t="s">
        <v>1842</v>
      </c>
      <c r="F277" s="192" t="s">
        <v>3</v>
      </c>
      <c r="G277" s="192">
        <v>2086965</v>
      </c>
      <c r="H277" s="68"/>
      <c r="I277" s="198" t="s">
        <v>2346</v>
      </c>
      <c r="J277" s="68"/>
      <c r="K277" s="68"/>
      <c r="L277" s="68"/>
      <c r="M277" s="68"/>
      <c r="N277" s="366"/>
      <c r="O277" s="366"/>
      <c r="P277" s="216">
        <v>0</v>
      </c>
      <c r="Q277" s="216">
        <v>150.94</v>
      </c>
      <c r="R277" s="68" t="s">
        <v>638</v>
      </c>
      <c r="S277" s="368"/>
      <c r="T277" s="278"/>
    </row>
    <row r="278" spans="1:20" ht="51">
      <c r="A278" s="192">
        <v>132</v>
      </c>
      <c r="B278" s="68"/>
      <c r="C278" s="214" t="s">
        <v>59</v>
      </c>
      <c r="D278" s="215">
        <v>44950</v>
      </c>
      <c r="E278" s="192" t="s">
        <v>1843</v>
      </c>
      <c r="F278" s="192" t="s">
        <v>3</v>
      </c>
      <c r="G278" s="192">
        <v>2086971</v>
      </c>
      <c r="H278" s="68"/>
      <c r="I278" s="198" t="s">
        <v>2347</v>
      </c>
      <c r="J278" s="68"/>
      <c r="K278" s="68"/>
      <c r="L278" s="68"/>
      <c r="M278" s="68"/>
      <c r="N278" s="366"/>
      <c r="O278" s="366"/>
      <c r="P278" s="216">
        <v>0</v>
      </c>
      <c r="Q278" s="216">
        <v>6600</v>
      </c>
      <c r="R278" s="68" t="s">
        <v>638</v>
      </c>
      <c r="S278" s="368"/>
      <c r="T278" s="278"/>
    </row>
    <row r="279" spans="1:20" ht="51">
      <c r="A279" s="192">
        <v>46</v>
      </c>
      <c r="B279" s="68"/>
      <c r="C279" s="214" t="s">
        <v>1380</v>
      </c>
      <c r="D279" s="215">
        <v>44950</v>
      </c>
      <c r="E279" s="192" t="s">
        <v>1844</v>
      </c>
      <c r="F279" s="192" t="s">
        <v>3</v>
      </c>
      <c r="G279" s="192">
        <v>2086973</v>
      </c>
      <c r="H279" s="68"/>
      <c r="I279" s="198" t="s">
        <v>2348</v>
      </c>
      <c r="J279" s="68"/>
      <c r="K279" s="68"/>
      <c r="L279" s="68"/>
      <c r="M279" s="68"/>
      <c r="N279" s="366"/>
      <c r="O279" s="366"/>
      <c r="P279" s="216">
        <v>0</v>
      </c>
      <c r="Q279" s="216">
        <v>840</v>
      </c>
      <c r="R279" s="68" t="s">
        <v>638</v>
      </c>
      <c r="S279" s="368"/>
      <c r="T279" s="278"/>
    </row>
    <row r="280" spans="1:20" ht="51">
      <c r="A280" s="192" t="s">
        <v>550</v>
      </c>
      <c r="B280" s="68"/>
      <c r="C280" s="214" t="s">
        <v>589</v>
      </c>
      <c r="D280" s="215">
        <v>44950</v>
      </c>
      <c r="E280" s="192" t="s">
        <v>1845</v>
      </c>
      <c r="F280" s="192" t="s">
        <v>3</v>
      </c>
      <c r="G280" s="192">
        <v>2086977</v>
      </c>
      <c r="H280" s="68"/>
      <c r="I280" s="198" t="s">
        <v>2349</v>
      </c>
      <c r="J280" s="68"/>
      <c r="K280" s="68"/>
      <c r="L280" s="68"/>
      <c r="M280" s="68"/>
      <c r="N280" s="366"/>
      <c r="O280" s="366"/>
      <c r="P280" s="216">
        <v>0</v>
      </c>
      <c r="Q280" s="216">
        <v>4638.59</v>
      </c>
      <c r="R280" s="68" t="s">
        <v>638</v>
      </c>
      <c r="S280" s="368"/>
      <c r="T280" s="278"/>
    </row>
    <row r="281" spans="1:20" ht="51">
      <c r="A281" s="192">
        <v>389</v>
      </c>
      <c r="B281" s="68"/>
      <c r="C281" s="214" t="s">
        <v>1428</v>
      </c>
      <c r="D281" s="215">
        <v>44951</v>
      </c>
      <c r="E281" s="192" t="s">
        <v>1846</v>
      </c>
      <c r="F281" s="192" t="s">
        <v>3</v>
      </c>
      <c r="G281" s="192">
        <v>2087195</v>
      </c>
      <c r="H281" s="68"/>
      <c r="I281" s="198" t="s">
        <v>2350</v>
      </c>
      <c r="J281" s="68"/>
      <c r="K281" s="68"/>
      <c r="L281" s="68"/>
      <c r="M281" s="68"/>
      <c r="N281" s="366"/>
      <c r="O281" s="366"/>
      <c r="P281" s="216">
        <v>0</v>
      </c>
      <c r="Q281" s="216">
        <v>888</v>
      </c>
      <c r="R281" s="68" t="s">
        <v>638</v>
      </c>
      <c r="S281" s="368"/>
      <c r="T281" s="278"/>
    </row>
    <row r="282" spans="1:20" ht="51">
      <c r="A282" s="192">
        <v>389</v>
      </c>
      <c r="B282" s="68"/>
      <c r="C282" s="214" t="s">
        <v>1428</v>
      </c>
      <c r="D282" s="215">
        <v>44951</v>
      </c>
      <c r="E282" s="192" t="s">
        <v>1847</v>
      </c>
      <c r="F282" s="192" t="s">
        <v>3</v>
      </c>
      <c r="G282" s="192">
        <v>2087196</v>
      </c>
      <c r="H282" s="68"/>
      <c r="I282" s="198" t="s">
        <v>2351</v>
      </c>
      <c r="J282" s="68"/>
      <c r="K282" s="68"/>
      <c r="L282" s="68"/>
      <c r="M282" s="68"/>
      <c r="N282" s="366"/>
      <c r="O282" s="366"/>
      <c r="P282" s="216">
        <v>0</v>
      </c>
      <c r="Q282" s="216">
        <v>888</v>
      </c>
      <c r="R282" s="68" t="s">
        <v>638</v>
      </c>
      <c r="S282" s="368"/>
      <c r="T282" s="278"/>
    </row>
    <row r="283" spans="1:20" ht="51">
      <c r="A283" s="192">
        <v>15</v>
      </c>
      <c r="B283" s="68"/>
      <c r="C283" s="214" t="s">
        <v>39</v>
      </c>
      <c r="D283" s="215">
        <v>44951</v>
      </c>
      <c r="E283" s="192" t="s">
        <v>1848</v>
      </c>
      <c r="F283" s="192" t="s">
        <v>3</v>
      </c>
      <c r="G283" s="192">
        <v>2087208</v>
      </c>
      <c r="H283" s="68"/>
      <c r="I283" s="198" t="s">
        <v>2352</v>
      </c>
      <c r="J283" s="68"/>
      <c r="K283" s="68"/>
      <c r="L283" s="68"/>
      <c r="M283" s="68"/>
      <c r="N283" s="366"/>
      <c r="O283" s="366"/>
      <c r="P283" s="216">
        <v>0</v>
      </c>
      <c r="Q283" s="216">
        <v>1364.9</v>
      </c>
      <c r="R283" s="68" t="s">
        <v>638</v>
      </c>
      <c r="S283" s="368"/>
      <c r="T283" s="278"/>
    </row>
    <row r="284" spans="1:20" ht="51">
      <c r="A284" s="192">
        <v>132</v>
      </c>
      <c r="B284" s="68"/>
      <c r="C284" s="214" t="s">
        <v>59</v>
      </c>
      <c r="D284" s="215">
        <v>44951</v>
      </c>
      <c r="E284" s="192" t="s">
        <v>1849</v>
      </c>
      <c r="F284" s="192" t="s">
        <v>3</v>
      </c>
      <c r="G284" s="192">
        <v>2087238</v>
      </c>
      <c r="H284" s="68"/>
      <c r="I284" s="198" t="s">
        <v>2353</v>
      </c>
      <c r="J284" s="68"/>
      <c r="K284" s="68"/>
      <c r="L284" s="68"/>
      <c r="M284" s="68"/>
      <c r="N284" s="366"/>
      <c r="O284" s="366"/>
      <c r="P284" s="216">
        <v>0</v>
      </c>
      <c r="Q284" s="216">
        <v>742</v>
      </c>
      <c r="R284" s="68" t="s">
        <v>638</v>
      </c>
      <c r="S284" s="368"/>
      <c r="T284" s="278"/>
    </row>
    <row r="285" spans="1:20" ht="51">
      <c r="A285" s="192" t="s">
        <v>550</v>
      </c>
      <c r="B285" s="68"/>
      <c r="C285" s="214" t="s">
        <v>589</v>
      </c>
      <c r="D285" s="215">
        <v>44951</v>
      </c>
      <c r="E285" s="192" t="s">
        <v>1850</v>
      </c>
      <c r="F285" s="192" t="s">
        <v>3</v>
      </c>
      <c r="G285" s="192">
        <v>2087261</v>
      </c>
      <c r="H285" s="68"/>
      <c r="I285" s="198" t="s">
        <v>2354</v>
      </c>
      <c r="J285" s="68"/>
      <c r="K285" s="68"/>
      <c r="L285" s="68"/>
      <c r="M285" s="68"/>
      <c r="N285" s="366"/>
      <c r="O285" s="366"/>
      <c r="P285" s="216">
        <v>0</v>
      </c>
      <c r="Q285" s="216">
        <v>456.62</v>
      </c>
      <c r="R285" s="68" t="s">
        <v>638</v>
      </c>
      <c r="S285" s="368"/>
      <c r="T285" s="278"/>
    </row>
    <row r="286" spans="1:20" ht="63.75">
      <c r="A286" s="192" t="s">
        <v>550</v>
      </c>
      <c r="B286" s="68"/>
      <c r="C286" s="214" t="s">
        <v>589</v>
      </c>
      <c r="D286" s="215">
        <v>44951</v>
      </c>
      <c r="E286" s="192" t="s">
        <v>1851</v>
      </c>
      <c r="F286" s="192" t="s">
        <v>3</v>
      </c>
      <c r="G286" s="192">
        <v>2087264</v>
      </c>
      <c r="H286" s="68"/>
      <c r="I286" s="198" t="s">
        <v>2355</v>
      </c>
      <c r="J286" s="68"/>
      <c r="K286" s="68"/>
      <c r="L286" s="68"/>
      <c r="M286" s="68"/>
      <c r="N286" s="366"/>
      <c r="O286" s="366"/>
      <c r="P286" s="216">
        <v>0</v>
      </c>
      <c r="Q286" s="216">
        <v>1300.26</v>
      </c>
      <c r="R286" s="68" t="s">
        <v>638</v>
      </c>
      <c r="S286" s="368"/>
      <c r="T286" s="278"/>
    </row>
    <row r="287" spans="1:20" ht="51">
      <c r="A287" s="192">
        <v>46</v>
      </c>
      <c r="B287" s="68"/>
      <c r="C287" s="214" t="s">
        <v>1380</v>
      </c>
      <c r="D287" s="215">
        <v>44951</v>
      </c>
      <c r="E287" s="192" t="s">
        <v>1852</v>
      </c>
      <c r="F287" s="192" t="s">
        <v>3</v>
      </c>
      <c r="G287" s="192">
        <v>2087292</v>
      </c>
      <c r="H287" s="68"/>
      <c r="I287" s="198" t="s">
        <v>2356</v>
      </c>
      <c r="J287" s="68"/>
      <c r="K287" s="68"/>
      <c r="L287" s="68"/>
      <c r="M287" s="68"/>
      <c r="N287" s="366"/>
      <c r="O287" s="366"/>
      <c r="P287" s="216">
        <v>0</v>
      </c>
      <c r="Q287" s="216">
        <v>5000</v>
      </c>
      <c r="R287" s="68" t="s">
        <v>638</v>
      </c>
      <c r="S287" s="368"/>
      <c r="T287" s="278"/>
    </row>
    <row r="288" spans="1:20" ht="51">
      <c r="A288" s="192" t="s">
        <v>550</v>
      </c>
      <c r="B288" s="68"/>
      <c r="C288" s="214" t="s">
        <v>589</v>
      </c>
      <c r="D288" s="215">
        <v>44951</v>
      </c>
      <c r="E288" s="192" t="s">
        <v>1853</v>
      </c>
      <c r="F288" s="192" t="s">
        <v>3</v>
      </c>
      <c r="G288" s="192">
        <v>2087297</v>
      </c>
      <c r="H288" s="68"/>
      <c r="I288" s="198" t="s">
        <v>2357</v>
      </c>
      <c r="J288" s="68"/>
      <c r="K288" s="68"/>
      <c r="L288" s="68"/>
      <c r="M288" s="68"/>
      <c r="N288" s="366"/>
      <c r="O288" s="366"/>
      <c r="P288" s="216">
        <v>0</v>
      </c>
      <c r="Q288" s="216">
        <v>75.16</v>
      </c>
      <c r="R288" s="68" t="s">
        <v>638</v>
      </c>
      <c r="S288" s="368"/>
      <c r="T288" s="278"/>
    </row>
    <row r="289" spans="1:20" ht="51">
      <c r="A289" s="192">
        <v>292</v>
      </c>
      <c r="B289" s="68"/>
      <c r="C289" s="214" t="s">
        <v>120</v>
      </c>
      <c r="D289" s="215">
        <v>44951</v>
      </c>
      <c r="E289" s="192" t="s">
        <v>1854</v>
      </c>
      <c r="F289" s="192" t="s">
        <v>3</v>
      </c>
      <c r="G289" s="192">
        <v>2087301</v>
      </c>
      <c r="H289" s="68"/>
      <c r="I289" s="198" t="s">
        <v>2358</v>
      </c>
      <c r="J289" s="68"/>
      <c r="K289" s="68"/>
      <c r="L289" s="68"/>
      <c r="M289" s="68"/>
      <c r="N289" s="366"/>
      <c r="O289" s="366"/>
      <c r="P289" s="216">
        <v>0</v>
      </c>
      <c r="Q289" s="216">
        <v>54</v>
      </c>
      <c r="R289" s="68" t="s">
        <v>638</v>
      </c>
      <c r="S289" s="368"/>
      <c r="T289" s="278"/>
    </row>
    <row r="290" spans="1:20" ht="51">
      <c r="A290" s="192">
        <v>422</v>
      </c>
      <c r="B290" s="68"/>
      <c r="C290" s="214" t="s">
        <v>149</v>
      </c>
      <c r="D290" s="215">
        <v>44951</v>
      </c>
      <c r="E290" s="192" t="s">
        <v>1855</v>
      </c>
      <c r="F290" s="192" t="s">
        <v>3</v>
      </c>
      <c r="G290" s="192">
        <v>2087327</v>
      </c>
      <c r="H290" s="68"/>
      <c r="I290" s="198" t="s">
        <v>2359</v>
      </c>
      <c r="J290" s="68"/>
      <c r="K290" s="68"/>
      <c r="L290" s="68"/>
      <c r="M290" s="68"/>
      <c r="N290" s="366"/>
      <c r="O290" s="366"/>
      <c r="P290" s="216">
        <v>0</v>
      </c>
      <c r="Q290" s="216">
        <v>38111.18</v>
      </c>
      <c r="R290" s="68" t="s">
        <v>638</v>
      </c>
      <c r="S290" s="368"/>
      <c r="T290" s="278"/>
    </row>
    <row r="291" spans="1:20" ht="51">
      <c r="A291" s="192" t="s">
        <v>550</v>
      </c>
      <c r="B291" s="68"/>
      <c r="C291" s="214" t="s">
        <v>589</v>
      </c>
      <c r="D291" s="215">
        <v>44951</v>
      </c>
      <c r="E291" s="192" t="s">
        <v>1856</v>
      </c>
      <c r="F291" s="192" t="s">
        <v>3</v>
      </c>
      <c r="G291" s="192">
        <v>2087390</v>
      </c>
      <c r="H291" s="68"/>
      <c r="I291" s="198" t="s">
        <v>2360</v>
      </c>
      <c r="J291" s="68"/>
      <c r="K291" s="68"/>
      <c r="L291" s="68"/>
      <c r="M291" s="68"/>
      <c r="N291" s="366"/>
      <c r="O291" s="366"/>
      <c r="P291" s="216">
        <v>0</v>
      </c>
      <c r="Q291" s="216">
        <v>188.33</v>
      </c>
      <c r="R291" s="68" t="s">
        <v>638</v>
      </c>
      <c r="S291" s="368"/>
      <c r="T291" s="278"/>
    </row>
    <row r="292" spans="1:20" ht="51">
      <c r="A292" s="192" t="s">
        <v>550</v>
      </c>
      <c r="B292" s="68"/>
      <c r="C292" s="214" t="s">
        <v>589</v>
      </c>
      <c r="D292" s="215">
        <v>44951</v>
      </c>
      <c r="E292" s="192" t="s">
        <v>1857</v>
      </c>
      <c r="F292" s="192" t="s">
        <v>3</v>
      </c>
      <c r="G292" s="192">
        <v>2087192</v>
      </c>
      <c r="H292" s="68"/>
      <c r="I292" s="198" t="s">
        <v>2361</v>
      </c>
      <c r="J292" s="68"/>
      <c r="K292" s="68"/>
      <c r="L292" s="68"/>
      <c r="M292" s="68"/>
      <c r="N292" s="366"/>
      <c r="O292" s="366"/>
      <c r="P292" s="216">
        <v>0</v>
      </c>
      <c r="Q292" s="216">
        <v>3024</v>
      </c>
      <c r="R292" s="68" t="s">
        <v>638</v>
      </c>
      <c r="S292" s="368"/>
      <c r="T292" s="278"/>
    </row>
    <row r="293" spans="1:20" ht="51">
      <c r="A293" s="192" t="s">
        <v>550</v>
      </c>
      <c r="B293" s="68"/>
      <c r="C293" s="214" t="s">
        <v>589</v>
      </c>
      <c r="D293" s="215">
        <v>44951</v>
      </c>
      <c r="E293" s="192" t="s">
        <v>1858</v>
      </c>
      <c r="F293" s="192" t="s">
        <v>3</v>
      </c>
      <c r="G293" s="192">
        <v>2087260</v>
      </c>
      <c r="H293" s="68"/>
      <c r="I293" s="198" t="s">
        <v>2362</v>
      </c>
      <c r="J293" s="68"/>
      <c r="K293" s="68"/>
      <c r="L293" s="68"/>
      <c r="M293" s="68"/>
      <c r="N293" s="366"/>
      <c r="O293" s="366"/>
      <c r="P293" s="216">
        <v>0</v>
      </c>
      <c r="Q293" s="216">
        <v>936.24</v>
      </c>
      <c r="R293" s="68" t="s">
        <v>638</v>
      </c>
      <c r="S293" s="368"/>
      <c r="T293" s="278"/>
    </row>
    <row r="294" spans="1:20" ht="51">
      <c r="A294" s="192">
        <v>6</v>
      </c>
      <c r="B294" s="68"/>
      <c r="C294" s="214" t="s">
        <v>37</v>
      </c>
      <c r="D294" s="215">
        <v>44952</v>
      </c>
      <c r="E294" s="192" t="s">
        <v>1859</v>
      </c>
      <c r="F294" s="192" t="s">
        <v>3</v>
      </c>
      <c r="G294" s="192">
        <v>2087599</v>
      </c>
      <c r="H294" s="68"/>
      <c r="I294" s="198" t="s">
        <v>2363</v>
      </c>
      <c r="J294" s="68"/>
      <c r="K294" s="68"/>
      <c r="L294" s="68"/>
      <c r="M294" s="68"/>
      <c r="N294" s="366"/>
      <c r="O294" s="366"/>
      <c r="P294" s="216">
        <v>0</v>
      </c>
      <c r="Q294" s="216">
        <v>0.25</v>
      </c>
      <c r="R294" s="68" t="s">
        <v>638</v>
      </c>
      <c r="S294" s="368"/>
      <c r="T294" s="278"/>
    </row>
    <row r="295" spans="1:20" ht="51">
      <c r="A295" s="192">
        <v>46</v>
      </c>
      <c r="B295" s="68"/>
      <c r="C295" s="214" t="s">
        <v>1380</v>
      </c>
      <c r="D295" s="215">
        <v>44952</v>
      </c>
      <c r="E295" s="192" t="s">
        <v>1860</v>
      </c>
      <c r="F295" s="192" t="s">
        <v>3</v>
      </c>
      <c r="G295" s="192">
        <v>2087600</v>
      </c>
      <c r="H295" s="68"/>
      <c r="I295" s="198" t="s">
        <v>2364</v>
      </c>
      <c r="J295" s="68"/>
      <c r="K295" s="68"/>
      <c r="L295" s="68"/>
      <c r="M295" s="68"/>
      <c r="N295" s="366"/>
      <c r="O295" s="366"/>
      <c r="P295" s="216">
        <v>0</v>
      </c>
      <c r="Q295" s="216">
        <v>1000</v>
      </c>
      <c r="R295" s="68" t="s">
        <v>638</v>
      </c>
      <c r="S295" s="368"/>
      <c r="T295" s="278"/>
    </row>
    <row r="296" spans="1:20" ht="63.75">
      <c r="A296" s="192">
        <v>15</v>
      </c>
      <c r="B296" s="68"/>
      <c r="C296" s="214" t="s">
        <v>39</v>
      </c>
      <c r="D296" s="215">
        <v>44952</v>
      </c>
      <c r="E296" s="192" t="s">
        <v>1861</v>
      </c>
      <c r="F296" s="192" t="s">
        <v>3</v>
      </c>
      <c r="G296" s="192">
        <v>2087604</v>
      </c>
      <c r="H296" s="68"/>
      <c r="I296" s="198" t="s">
        <v>2365</v>
      </c>
      <c r="J296" s="68"/>
      <c r="K296" s="68"/>
      <c r="L296" s="68"/>
      <c r="M296" s="68"/>
      <c r="N296" s="366"/>
      <c r="O296" s="366"/>
      <c r="P296" s="216">
        <v>0</v>
      </c>
      <c r="Q296" s="216">
        <v>1000</v>
      </c>
      <c r="R296" s="68" t="s">
        <v>638</v>
      </c>
      <c r="S296" s="368"/>
      <c r="T296" s="278"/>
    </row>
    <row r="297" spans="1:20" ht="38.25">
      <c r="A297" s="192" t="s">
        <v>550</v>
      </c>
      <c r="B297" s="68"/>
      <c r="C297" s="214" t="s">
        <v>589</v>
      </c>
      <c r="D297" s="215">
        <v>44952</v>
      </c>
      <c r="E297" s="192" t="s">
        <v>1862</v>
      </c>
      <c r="F297" s="192" t="s">
        <v>3</v>
      </c>
      <c r="G297" s="192">
        <v>2087627</v>
      </c>
      <c r="H297" s="68"/>
      <c r="I297" s="198" t="s">
        <v>2366</v>
      </c>
      <c r="J297" s="68"/>
      <c r="K297" s="68"/>
      <c r="L297" s="68"/>
      <c r="M297" s="68"/>
      <c r="N297" s="366"/>
      <c r="O297" s="366"/>
      <c r="P297" s="216">
        <v>0</v>
      </c>
      <c r="Q297" s="216">
        <v>706.68</v>
      </c>
      <c r="R297" s="68" t="s">
        <v>638</v>
      </c>
      <c r="S297" s="368"/>
      <c r="T297" s="278"/>
    </row>
    <row r="298" spans="1:20" ht="51">
      <c r="A298" s="192">
        <v>46</v>
      </c>
      <c r="B298" s="68"/>
      <c r="C298" s="214" t="s">
        <v>1380</v>
      </c>
      <c r="D298" s="215">
        <v>44952</v>
      </c>
      <c r="E298" s="192" t="s">
        <v>1863</v>
      </c>
      <c r="F298" s="192" t="s">
        <v>3</v>
      </c>
      <c r="G298" s="192">
        <v>2087636</v>
      </c>
      <c r="H298" s="68"/>
      <c r="I298" s="198" t="s">
        <v>2367</v>
      </c>
      <c r="J298" s="68"/>
      <c r="K298" s="68"/>
      <c r="L298" s="68"/>
      <c r="M298" s="68"/>
      <c r="N298" s="366"/>
      <c r="O298" s="366"/>
      <c r="P298" s="216">
        <v>0</v>
      </c>
      <c r="Q298" s="216">
        <v>5000</v>
      </c>
      <c r="R298" s="68" t="s">
        <v>638</v>
      </c>
      <c r="S298" s="368"/>
      <c r="T298" s="278"/>
    </row>
    <row r="299" spans="1:20" ht="51">
      <c r="A299" s="192">
        <v>16</v>
      </c>
      <c r="B299" s="68"/>
      <c r="C299" s="214" t="s">
        <v>40</v>
      </c>
      <c r="D299" s="215">
        <v>44952</v>
      </c>
      <c r="E299" s="192" t="s">
        <v>1864</v>
      </c>
      <c r="F299" s="192" t="s">
        <v>3</v>
      </c>
      <c r="G299" s="192">
        <v>2087640</v>
      </c>
      <c r="H299" s="68"/>
      <c r="I299" s="198" t="s">
        <v>2368</v>
      </c>
      <c r="J299" s="68"/>
      <c r="K299" s="68"/>
      <c r="L299" s="68"/>
      <c r="M299" s="68"/>
      <c r="N299" s="366"/>
      <c r="O299" s="366"/>
      <c r="P299" s="216">
        <v>0</v>
      </c>
      <c r="Q299" s="216">
        <v>6646.67</v>
      </c>
      <c r="R299" s="68" t="s">
        <v>638</v>
      </c>
      <c r="S299" s="368"/>
      <c r="T299" s="278"/>
    </row>
    <row r="300" spans="1:20" ht="51">
      <c r="A300" s="192">
        <v>81</v>
      </c>
      <c r="B300" s="68"/>
      <c r="C300" s="214" t="s">
        <v>49</v>
      </c>
      <c r="D300" s="215">
        <v>44952</v>
      </c>
      <c r="E300" s="192" t="s">
        <v>1865</v>
      </c>
      <c r="F300" s="192" t="s">
        <v>3</v>
      </c>
      <c r="G300" s="192">
        <v>2087644</v>
      </c>
      <c r="H300" s="68"/>
      <c r="I300" s="198" t="s">
        <v>2369</v>
      </c>
      <c r="J300" s="68"/>
      <c r="K300" s="68"/>
      <c r="L300" s="68"/>
      <c r="M300" s="68"/>
      <c r="N300" s="366"/>
      <c r="O300" s="366"/>
      <c r="P300" s="216">
        <v>0</v>
      </c>
      <c r="Q300" s="216">
        <v>111.3</v>
      </c>
      <c r="R300" s="68" t="s">
        <v>638</v>
      </c>
      <c r="S300" s="368"/>
      <c r="T300" s="278"/>
    </row>
    <row r="301" spans="1:20" ht="51">
      <c r="A301" s="192">
        <v>81</v>
      </c>
      <c r="B301" s="68"/>
      <c r="C301" s="214" t="s">
        <v>49</v>
      </c>
      <c r="D301" s="215">
        <v>44952</v>
      </c>
      <c r="E301" s="192" t="s">
        <v>1866</v>
      </c>
      <c r="F301" s="192" t="s">
        <v>3</v>
      </c>
      <c r="G301" s="192">
        <v>2087645</v>
      </c>
      <c r="H301" s="68"/>
      <c r="I301" s="198" t="s">
        <v>2370</v>
      </c>
      <c r="J301" s="68"/>
      <c r="K301" s="68"/>
      <c r="L301" s="68"/>
      <c r="M301" s="68"/>
      <c r="N301" s="366"/>
      <c r="O301" s="366"/>
      <c r="P301" s="216">
        <v>0</v>
      </c>
      <c r="Q301" s="216">
        <v>111.3</v>
      </c>
      <c r="R301" s="68" t="s">
        <v>638</v>
      </c>
      <c r="S301" s="368"/>
      <c r="T301" s="278"/>
    </row>
    <row r="302" spans="1:20" ht="51">
      <c r="A302" s="192" t="s">
        <v>550</v>
      </c>
      <c r="B302" s="68"/>
      <c r="C302" s="214" t="s">
        <v>589</v>
      </c>
      <c r="D302" s="215">
        <v>44952</v>
      </c>
      <c r="E302" s="192" t="s">
        <v>1867</v>
      </c>
      <c r="F302" s="192" t="s">
        <v>3</v>
      </c>
      <c r="G302" s="192">
        <v>2087688</v>
      </c>
      <c r="H302" s="68"/>
      <c r="I302" s="198" t="s">
        <v>2371</v>
      </c>
      <c r="J302" s="68"/>
      <c r="K302" s="68"/>
      <c r="L302" s="68"/>
      <c r="M302" s="68"/>
      <c r="N302" s="366"/>
      <c r="O302" s="366"/>
      <c r="P302" s="216">
        <v>0</v>
      </c>
      <c r="Q302" s="216">
        <v>100</v>
      </c>
      <c r="R302" s="68" t="s">
        <v>638</v>
      </c>
      <c r="S302" s="368"/>
      <c r="T302" s="278"/>
    </row>
    <row r="303" spans="1:20" ht="38.25">
      <c r="A303" s="192">
        <v>266</v>
      </c>
      <c r="B303" s="68"/>
      <c r="C303" s="214" t="s">
        <v>1269</v>
      </c>
      <c r="D303" s="215">
        <v>44952</v>
      </c>
      <c r="E303" s="192" t="s">
        <v>1868</v>
      </c>
      <c r="F303" s="192" t="s">
        <v>3</v>
      </c>
      <c r="G303" s="192">
        <v>2087702</v>
      </c>
      <c r="H303" s="68"/>
      <c r="I303" s="198" t="s">
        <v>2372</v>
      </c>
      <c r="J303" s="68"/>
      <c r="K303" s="68"/>
      <c r="L303" s="68"/>
      <c r="M303" s="68"/>
      <c r="N303" s="366"/>
      <c r="O303" s="366"/>
      <c r="P303" s="216">
        <v>0</v>
      </c>
      <c r="Q303" s="216">
        <v>952.77</v>
      </c>
      <c r="R303" s="68" t="s">
        <v>638</v>
      </c>
      <c r="S303" s="368"/>
      <c r="T303" s="278"/>
    </row>
    <row r="304" spans="1:20" ht="51">
      <c r="A304" s="192">
        <v>86</v>
      </c>
      <c r="B304" s="68"/>
      <c r="C304" s="214" t="s">
        <v>50</v>
      </c>
      <c r="D304" s="215">
        <v>44952</v>
      </c>
      <c r="E304" s="192" t="s">
        <v>1869</v>
      </c>
      <c r="F304" s="192" t="s">
        <v>3</v>
      </c>
      <c r="G304" s="192">
        <v>2087704</v>
      </c>
      <c r="H304" s="68"/>
      <c r="I304" s="198" t="s">
        <v>2373</v>
      </c>
      <c r="J304" s="68"/>
      <c r="K304" s="68"/>
      <c r="L304" s="68"/>
      <c r="M304" s="68"/>
      <c r="N304" s="366"/>
      <c r="O304" s="366"/>
      <c r="P304" s="216">
        <v>0</v>
      </c>
      <c r="Q304" s="216">
        <v>11319.07</v>
      </c>
      <c r="R304" s="68" t="s">
        <v>638</v>
      </c>
      <c r="S304" s="368"/>
      <c r="T304" s="278"/>
    </row>
    <row r="305" spans="1:20" ht="51">
      <c r="A305" s="192" t="s">
        <v>541</v>
      </c>
      <c r="B305" s="68"/>
      <c r="C305" s="214" t="s">
        <v>590</v>
      </c>
      <c r="D305" s="215">
        <v>44952</v>
      </c>
      <c r="E305" s="192" t="s">
        <v>1870</v>
      </c>
      <c r="F305" s="192" t="s">
        <v>3</v>
      </c>
      <c r="G305" s="192">
        <v>2087585</v>
      </c>
      <c r="H305" s="68"/>
      <c r="I305" s="198" t="s">
        <v>2374</v>
      </c>
      <c r="J305" s="68"/>
      <c r="K305" s="68"/>
      <c r="L305" s="68"/>
      <c r="M305" s="68"/>
      <c r="N305" s="366"/>
      <c r="O305" s="366"/>
      <c r="P305" s="216">
        <v>0</v>
      </c>
      <c r="Q305" s="216">
        <v>11221.06</v>
      </c>
      <c r="R305" s="68" t="s">
        <v>638</v>
      </c>
      <c r="S305" s="368"/>
      <c r="T305" s="278"/>
    </row>
    <row r="306" spans="1:20" ht="63.75">
      <c r="A306" s="192">
        <v>86</v>
      </c>
      <c r="B306" s="68"/>
      <c r="C306" s="214" t="s">
        <v>50</v>
      </c>
      <c r="D306" s="215">
        <v>44952</v>
      </c>
      <c r="E306" s="192" t="s">
        <v>1871</v>
      </c>
      <c r="F306" s="192" t="s">
        <v>3</v>
      </c>
      <c r="G306" s="192">
        <v>2087589</v>
      </c>
      <c r="H306" s="68"/>
      <c r="I306" s="198" t="s">
        <v>2375</v>
      </c>
      <c r="J306" s="68"/>
      <c r="K306" s="68"/>
      <c r="L306" s="68"/>
      <c r="M306" s="68"/>
      <c r="N306" s="366"/>
      <c r="O306" s="366"/>
      <c r="P306" s="216">
        <v>0</v>
      </c>
      <c r="Q306" s="216">
        <v>1188003.1499999999</v>
      </c>
      <c r="R306" s="68" t="s">
        <v>638</v>
      </c>
      <c r="S306" s="368"/>
      <c r="T306" s="278"/>
    </row>
    <row r="307" spans="1:20" ht="51">
      <c r="A307" s="192" t="s">
        <v>550</v>
      </c>
      <c r="B307" s="68"/>
      <c r="C307" s="214" t="s">
        <v>589</v>
      </c>
      <c r="D307" s="215">
        <v>44952</v>
      </c>
      <c r="E307" s="192" t="s">
        <v>1872</v>
      </c>
      <c r="F307" s="192" t="s">
        <v>3</v>
      </c>
      <c r="G307" s="192">
        <v>2087608</v>
      </c>
      <c r="H307" s="68"/>
      <c r="I307" s="198" t="s">
        <v>2376</v>
      </c>
      <c r="J307" s="68"/>
      <c r="K307" s="68"/>
      <c r="L307" s="68"/>
      <c r="M307" s="68"/>
      <c r="N307" s="366"/>
      <c r="O307" s="366"/>
      <c r="P307" s="216">
        <v>0</v>
      </c>
      <c r="Q307" s="216">
        <v>456.58</v>
      </c>
      <c r="R307" s="68" t="s">
        <v>638</v>
      </c>
      <c r="S307" s="368"/>
      <c r="T307" s="278"/>
    </row>
    <row r="308" spans="1:20" ht="63.75">
      <c r="A308" s="192" t="s">
        <v>550</v>
      </c>
      <c r="B308" s="68"/>
      <c r="C308" s="214" t="s">
        <v>589</v>
      </c>
      <c r="D308" s="215">
        <v>44953</v>
      </c>
      <c r="E308" s="192" t="s">
        <v>1873</v>
      </c>
      <c r="F308" s="192" t="s">
        <v>3</v>
      </c>
      <c r="G308" s="192">
        <v>2087890</v>
      </c>
      <c r="H308" s="68"/>
      <c r="I308" s="198" t="s">
        <v>2377</v>
      </c>
      <c r="J308" s="68"/>
      <c r="K308" s="68"/>
      <c r="L308" s="68"/>
      <c r="M308" s="68"/>
      <c r="N308" s="366"/>
      <c r="O308" s="366"/>
      <c r="P308" s="216">
        <v>0</v>
      </c>
      <c r="Q308" s="216">
        <v>14.36</v>
      </c>
      <c r="R308" s="68" t="s">
        <v>638</v>
      </c>
      <c r="S308" s="368"/>
      <c r="T308" s="278"/>
    </row>
    <row r="309" spans="1:20" ht="51">
      <c r="A309" s="192">
        <v>81</v>
      </c>
      <c r="B309" s="68"/>
      <c r="C309" s="214" t="s">
        <v>49</v>
      </c>
      <c r="D309" s="215">
        <v>44953</v>
      </c>
      <c r="E309" s="192" t="s">
        <v>1874</v>
      </c>
      <c r="F309" s="192" t="s">
        <v>3</v>
      </c>
      <c r="G309" s="192">
        <v>2087908</v>
      </c>
      <c r="H309" s="68"/>
      <c r="I309" s="198" t="s">
        <v>2378</v>
      </c>
      <c r="J309" s="68"/>
      <c r="K309" s="68"/>
      <c r="L309" s="68"/>
      <c r="M309" s="68"/>
      <c r="N309" s="366"/>
      <c r="O309" s="366"/>
      <c r="P309" s="216">
        <v>0</v>
      </c>
      <c r="Q309" s="216">
        <v>25</v>
      </c>
      <c r="R309" s="68" t="s">
        <v>638</v>
      </c>
      <c r="S309" s="368"/>
      <c r="T309" s="278"/>
    </row>
    <row r="310" spans="1:20" ht="38.25">
      <c r="A310" s="192" t="s">
        <v>550</v>
      </c>
      <c r="B310" s="68"/>
      <c r="C310" s="214" t="s">
        <v>589</v>
      </c>
      <c r="D310" s="215">
        <v>44953</v>
      </c>
      <c r="E310" s="192" t="s">
        <v>1875</v>
      </c>
      <c r="F310" s="192" t="s">
        <v>3</v>
      </c>
      <c r="G310" s="192">
        <v>2087922</v>
      </c>
      <c r="H310" s="68"/>
      <c r="I310" s="198" t="s">
        <v>2379</v>
      </c>
      <c r="J310" s="68"/>
      <c r="K310" s="68"/>
      <c r="L310" s="68"/>
      <c r="M310" s="68"/>
      <c r="N310" s="366"/>
      <c r="O310" s="366"/>
      <c r="P310" s="216">
        <v>0</v>
      </c>
      <c r="Q310" s="216">
        <v>1500</v>
      </c>
      <c r="R310" s="68" t="s">
        <v>638</v>
      </c>
      <c r="S310" s="368"/>
      <c r="T310" s="278"/>
    </row>
    <row r="311" spans="1:20" ht="76.5">
      <c r="A311" s="192">
        <v>46</v>
      </c>
      <c r="B311" s="68"/>
      <c r="C311" s="214" t="s">
        <v>1380</v>
      </c>
      <c r="D311" s="215">
        <v>44953</v>
      </c>
      <c r="E311" s="192" t="s">
        <v>1876</v>
      </c>
      <c r="F311" s="192" t="s">
        <v>3</v>
      </c>
      <c r="G311" s="192">
        <v>2087926</v>
      </c>
      <c r="H311" s="68"/>
      <c r="I311" s="198" t="s">
        <v>2380</v>
      </c>
      <c r="J311" s="68"/>
      <c r="K311" s="68"/>
      <c r="L311" s="68"/>
      <c r="M311" s="68"/>
      <c r="N311" s="366"/>
      <c r="O311" s="366"/>
      <c r="P311" s="216">
        <v>0</v>
      </c>
      <c r="Q311" s="216">
        <v>549</v>
      </c>
      <c r="R311" s="68" t="s">
        <v>638</v>
      </c>
      <c r="S311" s="368"/>
      <c r="T311" s="278"/>
    </row>
    <row r="312" spans="1:20" ht="63.75">
      <c r="A312" s="192">
        <v>46</v>
      </c>
      <c r="B312" s="68"/>
      <c r="C312" s="214" t="s">
        <v>1380</v>
      </c>
      <c r="D312" s="215">
        <v>44953</v>
      </c>
      <c r="E312" s="192" t="s">
        <v>1877</v>
      </c>
      <c r="F312" s="192" t="s">
        <v>3</v>
      </c>
      <c r="G312" s="192">
        <v>2087927</v>
      </c>
      <c r="H312" s="68"/>
      <c r="I312" s="198" t="s">
        <v>2381</v>
      </c>
      <c r="J312" s="68"/>
      <c r="K312" s="68"/>
      <c r="L312" s="68"/>
      <c r="M312" s="68"/>
      <c r="N312" s="366"/>
      <c r="O312" s="366"/>
      <c r="P312" s="216">
        <v>0</v>
      </c>
      <c r="Q312" s="216">
        <v>394.2</v>
      </c>
      <c r="R312" s="68" t="s">
        <v>638</v>
      </c>
      <c r="S312" s="368"/>
      <c r="T312" s="278"/>
    </row>
    <row r="313" spans="1:20" ht="76.5">
      <c r="A313" s="192">
        <v>46</v>
      </c>
      <c r="B313" s="68"/>
      <c r="C313" s="214" t="s">
        <v>1380</v>
      </c>
      <c r="D313" s="215">
        <v>44953</v>
      </c>
      <c r="E313" s="192" t="s">
        <v>1878</v>
      </c>
      <c r="F313" s="192" t="s">
        <v>3</v>
      </c>
      <c r="G313" s="192">
        <v>2087928</v>
      </c>
      <c r="H313" s="68"/>
      <c r="I313" s="198" t="s">
        <v>2382</v>
      </c>
      <c r="J313" s="68"/>
      <c r="K313" s="68"/>
      <c r="L313" s="68"/>
      <c r="M313" s="68"/>
      <c r="N313" s="366"/>
      <c r="O313" s="366"/>
      <c r="P313" s="216">
        <v>0</v>
      </c>
      <c r="Q313" s="216">
        <v>160.6</v>
      </c>
      <c r="R313" s="68" t="s">
        <v>638</v>
      </c>
      <c r="S313" s="368"/>
      <c r="T313" s="278"/>
    </row>
    <row r="314" spans="1:20" ht="63.75">
      <c r="A314" s="192">
        <v>46</v>
      </c>
      <c r="B314" s="68"/>
      <c r="C314" s="214" t="s">
        <v>1380</v>
      </c>
      <c r="D314" s="215">
        <v>44953</v>
      </c>
      <c r="E314" s="192" t="s">
        <v>1879</v>
      </c>
      <c r="F314" s="192" t="s">
        <v>3</v>
      </c>
      <c r="G314" s="192">
        <v>2087982</v>
      </c>
      <c r="H314" s="68"/>
      <c r="I314" s="198" t="s">
        <v>2383</v>
      </c>
      <c r="J314" s="68"/>
      <c r="K314" s="68"/>
      <c r="L314" s="68"/>
      <c r="M314" s="68"/>
      <c r="N314" s="366"/>
      <c r="O314" s="366"/>
      <c r="P314" s="216">
        <v>0</v>
      </c>
      <c r="Q314" s="216">
        <v>1670</v>
      </c>
      <c r="R314" s="68" t="s">
        <v>638</v>
      </c>
      <c r="S314" s="368"/>
      <c r="T314" s="278"/>
    </row>
    <row r="315" spans="1:20" ht="51">
      <c r="A315" s="192">
        <v>291</v>
      </c>
      <c r="B315" s="68"/>
      <c r="C315" s="214" t="s">
        <v>119</v>
      </c>
      <c r="D315" s="215">
        <v>44953</v>
      </c>
      <c r="E315" s="192" t="s">
        <v>1880</v>
      </c>
      <c r="F315" s="192" t="s">
        <v>3</v>
      </c>
      <c r="G315" s="192">
        <v>2087987</v>
      </c>
      <c r="H315" s="68"/>
      <c r="I315" s="198" t="s">
        <v>2384</v>
      </c>
      <c r="J315" s="68"/>
      <c r="K315" s="68"/>
      <c r="L315" s="68"/>
      <c r="M315" s="68"/>
      <c r="N315" s="366"/>
      <c r="O315" s="366"/>
      <c r="P315" s="216">
        <v>0</v>
      </c>
      <c r="Q315" s="216">
        <v>70</v>
      </c>
      <c r="R315" s="68" t="s">
        <v>638</v>
      </c>
      <c r="S315" s="368"/>
      <c r="T315" s="278"/>
    </row>
    <row r="316" spans="1:20" ht="63.75">
      <c r="A316" s="192" t="s">
        <v>550</v>
      </c>
      <c r="B316" s="68"/>
      <c r="C316" s="214" t="s">
        <v>589</v>
      </c>
      <c r="D316" s="215">
        <v>44953</v>
      </c>
      <c r="E316" s="192" t="s">
        <v>1881</v>
      </c>
      <c r="F316" s="192" t="s">
        <v>3</v>
      </c>
      <c r="G316" s="192">
        <v>2087998</v>
      </c>
      <c r="H316" s="68"/>
      <c r="I316" s="198" t="s">
        <v>2385</v>
      </c>
      <c r="J316" s="68"/>
      <c r="K316" s="68"/>
      <c r="L316" s="68"/>
      <c r="M316" s="68"/>
      <c r="N316" s="366"/>
      <c r="O316" s="366"/>
      <c r="P316" s="216">
        <v>0</v>
      </c>
      <c r="Q316" s="216">
        <v>1105.0999999999999</v>
      </c>
      <c r="R316" s="68" t="s">
        <v>638</v>
      </c>
      <c r="S316" s="368"/>
      <c r="T316" s="278"/>
    </row>
    <row r="317" spans="1:20" ht="51">
      <c r="A317" s="192" t="s">
        <v>550</v>
      </c>
      <c r="B317" s="68"/>
      <c r="C317" s="214" t="s">
        <v>589</v>
      </c>
      <c r="D317" s="215">
        <v>44953</v>
      </c>
      <c r="E317" s="192" t="s">
        <v>1882</v>
      </c>
      <c r="F317" s="192" t="s">
        <v>3</v>
      </c>
      <c r="G317" s="192">
        <v>2088008</v>
      </c>
      <c r="H317" s="68"/>
      <c r="I317" s="198" t="s">
        <v>2386</v>
      </c>
      <c r="J317" s="68"/>
      <c r="K317" s="68"/>
      <c r="L317" s="68"/>
      <c r="M317" s="68"/>
      <c r="N317" s="366"/>
      <c r="O317" s="366"/>
      <c r="P317" s="216">
        <v>0</v>
      </c>
      <c r="Q317" s="216">
        <v>4172.74</v>
      </c>
      <c r="R317" s="68" t="s">
        <v>638</v>
      </c>
      <c r="S317" s="368"/>
      <c r="T317" s="278"/>
    </row>
    <row r="318" spans="1:20" ht="51">
      <c r="A318" s="192" t="s">
        <v>550</v>
      </c>
      <c r="B318" s="68"/>
      <c r="C318" s="214" t="s">
        <v>589</v>
      </c>
      <c r="D318" s="215">
        <v>44953</v>
      </c>
      <c r="E318" s="192" t="s">
        <v>1883</v>
      </c>
      <c r="F318" s="192" t="s">
        <v>3</v>
      </c>
      <c r="G318" s="192">
        <v>2088025</v>
      </c>
      <c r="H318" s="68"/>
      <c r="I318" s="198" t="s">
        <v>2387</v>
      </c>
      <c r="J318" s="68"/>
      <c r="K318" s="68"/>
      <c r="L318" s="68"/>
      <c r="M318" s="68"/>
      <c r="N318" s="366"/>
      <c r="O318" s="366"/>
      <c r="P318" s="216">
        <v>0</v>
      </c>
      <c r="Q318" s="216">
        <v>1291.1199999999999</v>
      </c>
      <c r="R318" s="68" t="s">
        <v>638</v>
      </c>
      <c r="S318" s="368"/>
      <c r="T318" s="278"/>
    </row>
    <row r="319" spans="1:20" ht="38.25">
      <c r="A319" s="192">
        <v>251</v>
      </c>
      <c r="B319" s="68"/>
      <c r="C319" s="214" t="s">
        <v>103</v>
      </c>
      <c r="D319" s="215">
        <v>44953</v>
      </c>
      <c r="E319" s="192" t="s">
        <v>1884</v>
      </c>
      <c r="F319" s="192" t="s">
        <v>3</v>
      </c>
      <c r="G319" s="192">
        <v>2088059</v>
      </c>
      <c r="H319" s="68"/>
      <c r="I319" s="198" t="s">
        <v>2388</v>
      </c>
      <c r="J319" s="68"/>
      <c r="K319" s="68"/>
      <c r="L319" s="68"/>
      <c r="M319" s="68"/>
      <c r="N319" s="366"/>
      <c r="O319" s="366"/>
      <c r="P319" s="216">
        <v>0</v>
      </c>
      <c r="Q319" s="216">
        <v>1600</v>
      </c>
      <c r="R319" s="68" t="s">
        <v>638</v>
      </c>
      <c r="S319" s="368"/>
      <c r="T319" s="278"/>
    </row>
    <row r="320" spans="1:20" ht="51">
      <c r="A320" s="192" t="s">
        <v>550</v>
      </c>
      <c r="B320" s="68"/>
      <c r="C320" s="214" t="s">
        <v>589</v>
      </c>
      <c r="D320" s="215">
        <v>44953</v>
      </c>
      <c r="E320" s="192" t="s">
        <v>1885</v>
      </c>
      <c r="F320" s="192" t="s">
        <v>3</v>
      </c>
      <c r="G320" s="192">
        <v>2088088</v>
      </c>
      <c r="H320" s="68"/>
      <c r="I320" s="198" t="s">
        <v>2389</v>
      </c>
      <c r="J320" s="68"/>
      <c r="K320" s="68"/>
      <c r="L320" s="68"/>
      <c r="M320" s="68"/>
      <c r="N320" s="366"/>
      <c r="O320" s="366"/>
      <c r="P320" s="216">
        <v>0</v>
      </c>
      <c r="Q320" s="216">
        <v>36</v>
      </c>
      <c r="R320" s="68" t="s">
        <v>638</v>
      </c>
      <c r="S320" s="368"/>
      <c r="T320" s="278"/>
    </row>
    <row r="321" spans="1:20" ht="51">
      <c r="A321" s="192" t="s">
        <v>550</v>
      </c>
      <c r="B321" s="68"/>
      <c r="C321" s="214" t="s">
        <v>589</v>
      </c>
      <c r="D321" s="215">
        <v>44956</v>
      </c>
      <c r="E321" s="192" t="s">
        <v>1886</v>
      </c>
      <c r="F321" s="192" t="s">
        <v>3</v>
      </c>
      <c r="G321" s="192">
        <v>2088248</v>
      </c>
      <c r="H321" s="68"/>
      <c r="I321" s="198" t="s">
        <v>2390</v>
      </c>
      <c r="J321" s="68"/>
      <c r="K321" s="68"/>
      <c r="L321" s="68"/>
      <c r="M321" s="68"/>
      <c r="N321" s="366"/>
      <c r="O321" s="366"/>
      <c r="P321" s="216">
        <v>0</v>
      </c>
      <c r="Q321" s="216">
        <v>1375.92</v>
      </c>
      <c r="R321" s="68" t="s">
        <v>638</v>
      </c>
      <c r="S321" s="368"/>
      <c r="T321" s="278"/>
    </row>
    <row r="322" spans="1:20" ht="51">
      <c r="A322" s="192" t="s">
        <v>550</v>
      </c>
      <c r="B322" s="68"/>
      <c r="C322" s="214" t="s">
        <v>589</v>
      </c>
      <c r="D322" s="215">
        <v>44956</v>
      </c>
      <c r="E322" s="192" t="s">
        <v>1887</v>
      </c>
      <c r="F322" s="192" t="s">
        <v>3</v>
      </c>
      <c r="G322" s="192">
        <v>2088293</v>
      </c>
      <c r="H322" s="68"/>
      <c r="I322" s="198" t="s">
        <v>2391</v>
      </c>
      <c r="J322" s="68"/>
      <c r="K322" s="68"/>
      <c r="L322" s="68"/>
      <c r="M322" s="68"/>
      <c r="N322" s="366"/>
      <c r="O322" s="366"/>
      <c r="P322" s="216">
        <v>0</v>
      </c>
      <c r="Q322" s="216">
        <v>633.53</v>
      </c>
      <c r="R322" s="68" t="s">
        <v>638</v>
      </c>
      <c r="S322" s="368"/>
      <c r="T322" s="278"/>
    </row>
    <row r="323" spans="1:20" ht="38.25">
      <c r="A323" s="192" t="s">
        <v>550</v>
      </c>
      <c r="B323" s="68"/>
      <c r="C323" s="214" t="s">
        <v>589</v>
      </c>
      <c r="D323" s="215">
        <v>44956</v>
      </c>
      <c r="E323" s="192" t="s">
        <v>1888</v>
      </c>
      <c r="F323" s="192" t="s">
        <v>3</v>
      </c>
      <c r="G323" s="192">
        <v>2088298</v>
      </c>
      <c r="H323" s="68"/>
      <c r="I323" s="198" t="s">
        <v>2392</v>
      </c>
      <c r="J323" s="68"/>
      <c r="K323" s="68"/>
      <c r="L323" s="68"/>
      <c r="M323" s="68"/>
      <c r="N323" s="366"/>
      <c r="O323" s="366"/>
      <c r="P323" s="216">
        <v>0</v>
      </c>
      <c r="Q323" s="216">
        <v>500</v>
      </c>
      <c r="R323" s="68" t="s">
        <v>638</v>
      </c>
      <c r="S323" s="368"/>
      <c r="T323" s="278"/>
    </row>
    <row r="324" spans="1:20" ht="38.25">
      <c r="A324" s="192">
        <v>15</v>
      </c>
      <c r="B324" s="68"/>
      <c r="C324" s="214" t="s">
        <v>39</v>
      </c>
      <c r="D324" s="215">
        <v>44956</v>
      </c>
      <c r="E324" s="192" t="s">
        <v>1889</v>
      </c>
      <c r="F324" s="192" t="s">
        <v>3</v>
      </c>
      <c r="G324" s="192">
        <v>2088309</v>
      </c>
      <c r="H324" s="68"/>
      <c r="I324" s="198" t="s">
        <v>2393</v>
      </c>
      <c r="J324" s="68"/>
      <c r="K324" s="68"/>
      <c r="L324" s="68"/>
      <c r="M324" s="68"/>
      <c r="N324" s="366"/>
      <c r="O324" s="366"/>
      <c r="P324" s="216">
        <v>0</v>
      </c>
      <c r="Q324" s="216">
        <v>20000</v>
      </c>
      <c r="R324" s="68" t="s">
        <v>638</v>
      </c>
      <c r="S324" s="368"/>
      <c r="T324" s="278"/>
    </row>
    <row r="325" spans="1:20" ht="51">
      <c r="A325" s="192" t="s">
        <v>550</v>
      </c>
      <c r="B325" s="68"/>
      <c r="C325" s="214" t="s">
        <v>589</v>
      </c>
      <c r="D325" s="215">
        <v>44956</v>
      </c>
      <c r="E325" s="192" t="s">
        <v>1890</v>
      </c>
      <c r="F325" s="192" t="s">
        <v>3</v>
      </c>
      <c r="G325" s="192">
        <v>2088313</v>
      </c>
      <c r="H325" s="68"/>
      <c r="I325" s="198" t="s">
        <v>1432</v>
      </c>
      <c r="J325" s="68"/>
      <c r="K325" s="68"/>
      <c r="L325" s="68"/>
      <c r="M325" s="68"/>
      <c r="N325" s="366"/>
      <c r="O325" s="366"/>
      <c r="P325" s="216">
        <v>0</v>
      </c>
      <c r="Q325" s="216">
        <v>200</v>
      </c>
      <c r="R325" s="68" t="s">
        <v>638</v>
      </c>
      <c r="S325" s="368"/>
      <c r="T325" s="278"/>
    </row>
    <row r="326" spans="1:20" ht="63.75">
      <c r="A326" s="192">
        <v>266</v>
      </c>
      <c r="B326" s="68"/>
      <c r="C326" s="214" t="s">
        <v>1269</v>
      </c>
      <c r="D326" s="215">
        <v>44956</v>
      </c>
      <c r="E326" s="192" t="s">
        <v>1891</v>
      </c>
      <c r="F326" s="192" t="s">
        <v>3</v>
      </c>
      <c r="G326" s="192">
        <v>2088326</v>
      </c>
      <c r="H326" s="68"/>
      <c r="I326" s="198" t="s">
        <v>2394</v>
      </c>
      <c r="J326" s="68"/>
      <c r="K326" s="68"/>
      <c r="L326" s="68"/>
      <c r="M326" s="68"/>
      <c r="N326" s="366"/>
      <c r="O326" s="366"/>
      <c r="P326" s="216">
        <v>0</v>
      </c>
      <c r="Q326" s="216">
        <v>297.31</v>
      </c>
      <c r="R326" s="68" t="s">
        <v>638</v>
      </c>
      <c r="S326" s="368"/>
      <c r="T326" s="278"/>
    </row>
    <row r="327" spans="1:20" ht="38.25">
      <c r="A327" s="192">
        <v>46</v>
      </c>
      <c r="B327" s="68"/>
      <c r="C327" s="214" t="s">
        <v>1380</v>
      </c>
      <c r="D327" s="215">
        <v>44956</v>
      </c>
      <c r="E327" s="192" t="s">
        <v>1892</v>
      </c>
      <c r="F327" s="192" t="s">
        <v>3</v>
      </c>
      <c r="G327" s="192">
        <v>2088340</v>
      </c>
      <c r="H327" s="68"/>
      <c r="I327" s="198" t="s">
        <v>2395</v>
      </c>
      <c r="J327" s="68"/>
      <c r="K327" s="68"/>
      <c r="L327" s="68"/>
      <c r="M327" s="68"/>
      <c r="N327" s="366"/>
      <c r="O327" s="366"/>
      <c r="P327" s="216">
        <v>0</v>
      </c>
      <c r="Q327" s="216">
        <v>4500</v>
      </c>
      <c r="R327" s="68" t="s">
        <v>638</v>
      </c>
      <c r="S327" s="368"/>
      <c r="T327" s="278"/>
    </row>
    <row r="328" spans="1:20" ht="38.25">
      <c r="A328" s="192">
        <v>35</v>
      </c>
      <c r="B328" s="68"/>
      <c r="C328" s="214" t="s">
        <v>43</v>
      </c>
      <c r="D328" s="215">
        <v>44956</v>
      </c>
      <c r="E328" s="192" t="s">
        <v>1893</v>
      </c>
      <c r="F328" s="192" t="s">
        <v>3</v>
      </c>
      <c r="G328" s="192">
        <v>2088424</v>
      </c>
      <c r="H328" s="68"/>
      <c r="I328" s="198" t="s">
        <v>2396</v>
      </c>
      <c r="J328" s="68"/>
      <c r="K328" s="68"/>
      <c r="L328" s="68"/>
      <c r="M328" s="68"/>
      <c r="N328" s="366"/>
      <c r="O328" s="366"/>
      <c r="P328" s="216">
        <v>0</v>
      </c>
      <c r="Q328" s="216">
        <v>900</v>
      </c>
      <c r="R328" s="68" t="s">
        <v>638</v>
      </c>
      <c r="S328" s="368"/>
      <c r="T328" s="278"/>
    </row>
    <row r="329" spans="1:20" ht="51">
      <c r="A329" s="192" t="s">
        <v>550</v>
      </c>
      <c r="B329" s="68"/>
      <c r="C329" s="214" t="s">
        <v>589</v>
      </c>
      <c r="D329" s="215">
        <v>44956</v>
      </c>
      <c r="E329" s="192" t="s">
        <v>1894</v>
      </c>
      <c r="F329" s="192" t="s">
        <v>3</v>
      </c>
      <c r="G329" s="192">
        <v>2088431</v>
      </c>
      <c r="H329" s="68"/>
      <c r="I329" s="198" t="s">
        <v>2397</v>
      </c>
      <c r="J329" s="68"/>
      <c r="K329" s="68"/>
      <c r="L329" s="68"/>
      <c r="M329" s="68"/>
      <c r="N329" s="366"/>
      <c r="O329" s="366"/>
      <c r="P329" s="216">
        <v>0</v>
      </c>
      <c r="Q329" s="216">
        <v>18</v>
      </c>
      <c r="R329" s="68" t="s">
        <v>638</v>
      </c>
      <c r="S329" s="368"/>
      <c r="T329" s="278"/>
    </row>
    <row r="330" spans="1:20" ht="51">
      <c r="A330" s="192" t="s">
        <v>550</v>
      </c>
      <c r="B330" s="68"/>
      <c r="C330" s="214" t="s">
        <v>589</v>
      </c>
      <c r="D330" s="215">
        <v>44956</v>
      </c>
      <c r="E330" s="192" t="s">
        <v>1895</v>
      </c>
      <c r="F330" s="192" t="s">
        <v>3</v>
      </c>
      <c r="G330" s="192">
        <v>2088437</v>
      </c>
      <c r="H330" s="68"/>
      <c r="I330" s="198" t="s">
        <v>2398</v>
      </c>
      <c r="J330" s="68"/>
      <c r="K330" s="68"/>
      <c r="L330" s="68"/>
      <c r="M330" s="68"/>
      <c r="N330" s="366"/>
      <c r="O330" s="366"/>
      <c r="P330" s="216">
        <v>0</v>
      </c>
      <c r="Q330" s="216">
        <v>72</v>
      </c>
      <c r="R330" s="68" t="s">
        <v>638</v>
      </c>
      <c r="S330" s="368"/>
      <c r="T330" s="278"/>
    </row>
    <row r="331" spans="1:20" ht="51">
      <c r="A331" s="192">
        <v>132</v>
      </c>
      <c r="B331" s="68"/>
      <c r="C331" s="214" t="s">
        <v>59</v>
      </c>
      <c r="D331" s="215">
        <v>44956</v>
      </c>
      <c r="E331" s="192" t="s">
        <v>1896</v>
      </c>
      <c r="F331" s="192" t="s">
        <v>3</v>
      </c>
      <c r="G331" s="192">
        <v>2088336</v>
      </c>
      <c r="H331" s="68"/>
      <c r="I331" s="198" t="s">
        <v>2399</v>
      </c>
      <c r="J331" s="68"/>
      <c r="K331" s="68"/>
      <c r="L331" s="68"/>
      <c r="M331" s="68"/>
      <c r="N331" s="366"/>
      <c r="O331" s="366"/>
      <c r="P331" s="216">
        <v>0</v>
      </c>
      <c r="Q331" s="216">
        <v>222</v>
      </c>
      <c r="R331" s="68" t="s">
        <v>638</v>
      </c>
      <c r="S331" s="368"/>
      <c r="T331" s="278"/>
    </row>
    <row r="332" spans="1:20" ht="51">
      <c r="A332" s="192" t="s">
        <v>550</v>
      </c>
      <c r="B332" s="68"/>
      <c r="C332" s="214" t="s">
        <v>589</v>
      </c>
      <c r="D332" s="215">
        <v>44957</v>
      </c>
      <c r="E332" s="192" t="s">
        <v>1897</v>
      </c>
      <c r="F332" s="192" t="s">
        <v>3</v>
      </c>
      <c r="G332" s="192">
        <v>2088593</v>
      </c>
      <c r="H332" s="68"/>
      <c r="I332" s="198" t="s">
        <v>2400</v>
      </c>
      <c r="J332" s="68"/>
      <c r="K332" s="68"/>
      <c r="L332" s="68"/>
      <c r="M332" s="68"/>
      <c r="N332" s="366"/>
      <c r="O332" s="366"/>
      <c r="P332" s="216">
        <v>0</v>
      </c>
      <c r="Q332" s="216">
        <v>1609.18</v>
      </c>
      <c r="R332" s="68" t="s">
        <v>638</v>
      </c>
      <c r="S332" s="368"/>
      <c r="T332" s="278"/>
    </row>
    <row r="333" spans="1:20" ht="38.25">
      <c r="A333" s="192">
        <v>46</v>
      </c>
      <c r="B333" s="68"/>
      <c r="C333" s="214" t="s">
        <v>1380</v>
      </c>
      <c r="D333" s="215">
        <v>44957</v>
      </c>
      <c r="E333" s="192" t="s">
        <v>1898</v>
      </c>
      <c r="F333" s="192" t="s">
        <v>3</v>
      </c>
      <c r="G333" s="192">
        <v>2088601</v>
      </c>
      <c r="H333" s="68"/>
      <c r="I333" s="198" t="s">
        <v>2401</v>
      </c>
      <c r="J333" s="68"/>
      <c r="K333" s="68"/>
      <c r="L333" s="68"/>
      <c r="M333" s="68"/>
      <c r="N333" s="366"/>
      <c r="O333" s="366"/>
      <c r="P333" s="216">
        <v>0</v>
      </c>
      <c r="Q333" s="216">
        <v>5000</v>
      </c>
      <c r="R333" s="68" t="s">
        <v>638</v>
      </c>
      <c r="S333" s="368"/>
      <c r="T333" s="278"/>
    </row>
    <row r="334" spans="1:20" ht="51">
      <c r="A334" s="192" t="s">
        <v>550</v>
      </c>
      <c r="B334" s="68"/>
      <c r="C334" s="214" t="s">
        <v>589</v>
      </c>
      <c r="D334" s="215">
        <v>44957</v>
      </c>
      <c r="E334" s="192" t="s">
        <v>1899</v>
      </c>
      <c r="F334" s="192" t="s">
        <v>3</v>
      </c>
      <c r="G334" s="192">
        <v>2088657</v>
      </c>
      <c r="H334" s="68"/>
      <c r="I334" s="198" t="s">
        <v>2402</v>
      </c>
      <c r="J334" s="68"/>
      <c r="K334" s="68"/>
      <c r="L334" s="68"/>
      <c r="M334" s="68"/>
      <c r="N334" s="366"/>
      <c r="O334" s="366"/>
      <c r="P334" s="216">
        <v>0</v>
      </c>
      <c r="Q334" s="216">
        <v>7209.5</v>
      </c>
      <c r="R334" s="68" t="s">
        <v>638</v>
      </c>
      <c r="S334" s="368"/>
      <c r="T334" s="278"/>
    </row>
    <row r="335" spans="1:20" ht="51">
      <c r="A335" s="192" t="s">
        <v>550</v>
      </c>
      <c r="B335" s="68"/>
      <c r="C335" s="214" t="s">
        <v>589</v>
      </c>
      <c r="D335" s="215">
        <v>44957</v>
      </c>
      <c r="E335" s="192" t="s">
        <v>1900</v>
      </c>
      <c r="F335" s="192" t="s">
        <v>3</v>
      </c>
      <c r="G335" s="192">
        <v>2088709</v>
      </c>
      <c r="H335" s="68"/>
      <c r="I335" s="198" t="s">
        <v>2403</v>
      </c>
      <c r="J335" s="68"/>
      <c r="K335" s="68"/>
      <c r="L335" s="68"/>
      <c r="M335" s="68"/>
      <c r="N335" s="366"/>
      <c r="O335" s="366"/>
      <c r="P335" s="216">
        <v>0</v>
      </c>
      <c r="Q335" s="216">
        <v>0.13</v>
      </c>
      <c r="R335" s="68" t="s">
        <v>638</v>
      </c>
      <c r="S335" s="368"/>
      <c r="T335" s="278"/>
    </row>
    <row r="336" spans="1:20" ht="51">
      <c r="A336" s="192">
        <v>46</v>
      </c>
      <c r="B336" s="68"/>
      <c r="C336" s="214" t="s">
        <v>1380</v>
      </c>
      <c r="D336" s="215">
        <v>44957</v>
      </c>
      <c r="E336" s="192" t="s">
        <v>1901</v>
      </c>
      <c r="F336" s="192" t="s">
        <v>3</v>
      </c>
      <c r="G336" s="192">
        <v>2088716</v>
      </c>
      <c r="H336" s="68"/>
      <c r="I336" s="198" t="s">
        <v>2404</v>
      </c>
      <c r="J336" s="68"/>
      <c r="K336" s="68"/>
      <c r="L336" s="68"/>
      <c r="M336" s="68"/>
      <c r="N336" s="366"/>
      <c r="O336" s="366"/>
      <c r="P336" s="216">
        <v>0</v>
      </c>
      <c r="Q336" s="216">
        <v>840</v>
      </c>
      <c r="R336" s="68" t="s">
        <v>638</v>
      </c>
      <c r="S336" s="368"/>
      <c r="T336" s="278"/>
    </row>
    <row r="337" spans="1:20" ht="51">
      <c r="A337" s="192">
        <v>650</v>
      </c>
      <c r="B337" s="68"/>
      <c r="C337" s="214" t="s">
        <v>175</v>
      </c>
      <c r="D337" s="215">
        <v>44957</v>
      </c>
      <c r="E337" s="192" t="s">
        <v>1902</v>
      </c>
      <c r="F337" s="192" t="s">
        <v>3</v>
      </c>
      <c r="G337" s="192">
        <v>2088720</v>
      </c>
      <c r="H337" s="68"/>
      <c r="I337" s="198" t="s">
        <v>2405</v>
      </c>
      <c r="J337" s="68"/>
      <c r="K337" s="68"/>
      <c r="L337" s="68"/>
      <c r="M337" s="68"/>
      <c r="N337" s="366"/>
      <c r="O337" s="366"/>
      <c r="P337" s="216">
        <v>0</v>
      </c>
      <c r="Q337" s="216">
        <v>1080</v>
      </c>
      <c r="R337" s="68" t="s">
        <v>638</v>
      </c>
      <c r="S337" s="368"/>
      <c r="T337" s="278"/>
    </row>
    <row r="338" spans="1:20" ht="51">
      <c r="A338" s="192">
        <v>46</v>
      </c>
      <c r="B338" s="68"/>
      <c r="C338" s="214" t="s">
        <v>1380</v>
      </c>
      <c r="D338" s="215">
        <v>44957</v>
      </c>
      <c r="E338" s="192" t="s">
        <v>1903</v>
      </c>
      <c r="F338" s="192" t="s">
        <v>3</v>
      </c>
      <c r="G338" s="192">
        <v>2088739</v>
      </c>
      <c r="H338" s="68"/>
      <c r="I338" s="198" t="s">
        <v>2406</v>
      </c>
      <c r="J338" s="68"/>
      <c r="K338" s="68"/>
      <c r="L338" s="68"/>
      <c r="M338" s="68"/>
      <c r="N338" s="366"/>
      <c r="O338" s="366"/>
      <c r="P338" s="216">
        <v>0</v>
      </c>
      <c r="Q338" s="216">
        <v>5000</v>
      </c>
      <c r="R338" s="68" t="s">
        <v>638</v>
      </c>
      <c r="S338" s="368"/>
      <c r="T338" s="278"/>
    </row>
    <row r="339" spans="1:20" ht="51">
      <c r="A339" s="192">
        <v>46</v>
      </c>
      <c r="B339" s="68"/>
      <c r="C339" s="214" t="s">
        <v>1380</v>
      </c>
      <c r="D339" s="215">
        <v>44957</v>
      </c>
      <c r="E339" s="192" t="s">
        <v>1904</v>
      </c>
      <c r="F339" s="192" t="s">
        <v>3</v>
      </c>
      <c r="G339" s="192">
        <v>2088774</v>
      </c>
      <c r="H339" s="68"/>
      <c r="I339" s="198" t="s">
        <v>2407</v>
      </c>
      <c r="J339" s="68"/>
      <c r="K339" s="68"/>
      <c r="L339" s="68"/>
      <c r="M339" s="68"/>
      <c r="N339" s="366"/>
      <c r="O339" s="366"/>
      <c r="P339" s="216">
        <v>0</v>
      </c>
      <c r="Q339" s="216">
        <v>10000</v>
      </c>
      <c r="R339" s="68" t="s">
        <v>638</v>
      </c>
      <c r="S339" s="368"/>
      <c r="T339" s="278"/>
    </row>
    <row r="340" spans="1:20" ht="38.25">
      <c r="A340" s="192">
        <v>15</v>
      </c>
      <c r="B340" s="68"/>
      <c r="C340" s="214" t="s">
        <v>39</v>
      </c>
      <c r="D340" s="215">
        <v>44957</v>
      </c>
      <c r="E340" s="192" t="s">
        <v>1905</v>
      </c>
      <c r="F340" s="192" t="s">
        <v>3</v>
      </c>
      <c r="G340" s="192">
        <v>2088801</v>
      </c>
      <c r="H340" s="68"/>
      <c r="I340" s="198" t="s">
        <v>2408</v>
      </c>
      <c r="J340" s="68"/>
      <c r="K340" s="68"/>
      <c r="L340" s="68"/>
      <c r="M340" s="68"/>
      <c r="N340" s="366"/>
      <c r="O340" s="366"/>
      <c r="P340" s="216">
        <v>0</v>
      </c>
      <c r="Q340" s="216">
        <v>2000</v>
      </c>
      <c r="R340" s="68" t="s">
        <v>638</v>
      </c>
      <c r="S340" s="368"/>
      <c r="T340" s="278"/>
    </row>
    <row r="341" spans="1:20" ht="51">
      <c r="A341" s="192">
        <v>15</v>
      </c>
      <c r="B341" s="68"/>
      <c r="C341" s="214" t="s">
        <v>39</v>
      </c>
      <c r="D341" s="215">
        <v>44957</v>
      </c>
      <c r="E341" s="192" t="s">
        <v>1906</v>
      </c>
      <c r="F341" s="192" t="s">
        <v>3</v>
      </c>
      <c r="G341" s="192">
        <v>2088810</v>
      </c>
      <c r="H341" s="68"/>
      <c r="I341" s="198" t="s">
        <v>2409</v>
      </c>
      <c r="J341" s="68"/>
      <c r="K341" s="68"/>
      <c r="L341" s="68"/>
      <c r="M341" s="68"/>
      <c r="N341" s="366"/>
      <c r="O341" s="366"/>
      <c r="P341" s="216">
        <v>0</v>
      </c>
      <c r="Q341" s="216">
        <v>296.73</v>
      </c>
      <c r="R341" s="68" t="s">
        <v>638</v>
      </c>
      <c r="S341" s="368"/>
      <c r="T341" s="278"/>
    </row>
    <row r="342" spans="1:20" ht="51">
      <c r="A342" s="192">
        <v>15</v>
      </c>
      <c r="B342" s="68"/>
      <c r="C342" s="214" t="s">
        <v>39</v>
      </c>
      <c r="D342" s="215">
        <v>44957</v>
      </c>
      <c r="E342" s="192" t="s">
        <v>1907</v>
      </c>
      <c r="F342" s="192" t="s">
        <v>3</v>
      </c>
      <c r="G342" s="192">
        <v>2088811</v>
      </c>
      <c r="H342" s="68"/>
      <c r="I342" s="198" t="s">
        <v>2410</v>
      </c>
      <c r="J342" s="68"/>
      <c r="K342" s="68"/>
      <c r="L342" s="68"/>
      <c r="M342" s="68"/>
      <c r="N342" s="366"/>
      <c r="O342" s="366"/>
      <c r="P342" s="216">
        <v>0</v>
      </c>
      <c r="Q342" s="216">
        <v>114.51</v>
      </c>
      <c r="R342" s="68" t="s">
        <v>638</v>
      </c>
      <c r="S342" s="368"/>
      <c r="T342" s="278"/>
    </row>
    <row r="343" spans="1:20" ht="51">
      <c r="A343" s="192">
        <v>417</v>
      </c>
      <c r="B343" s="68"/>
      <c r="C343" s="214" t="s">
        <v>147</v>
      </c>
      <c r="D343" s="215">
        <v>44957</v>
      </c>
      <c r="E343" s="192" t="s">
        <v>1908</v>
      </c>
      <c r="F343" s="192" t="s">
        <v>3</v>
      </c>
      <c r="G343" s="192">
        <v>2088638</v>
      </c>
      <c r="H343" s="68"/>
      <c r="I343" s="198" t="s">
        <v>2411</v>
      </c>
      <c r="J343" s="68"/>
      <c r="K343" s="68"/>
      <c r="L343" s="68"/>
      <c r="M343" s="68"/>
      <c r="N343" s="366"/>
      <c r="O343" s="366"/>
      <c r="P343" s="216">
        <v>0</v>
      </c>
      <c r="Q343" s="216">
        <v>12790.75</v>
      </c>
      <c r="R343" s="68" t="s">
        <v>638</v>
      </c>
      <c r="S343" s="368"/>
      <c r="T343" s="278"/>
    </row>
    <row r="344" spans="1:20" ht="51">
      <c r="A344" s="192" t="s">
        <v>550</v>
      </c>
      <c r="B344" s="68"/>
      <c r="C344" s="214" t="s">
        <v>589</v>
      </c>
      <c r="D344" s="215">
        <v>44957</v>
      </c>
      <c r="E344" s="192" t="s">
        <v>1909</v>
      </c>
      <c r="F344" s="192" t="s">
        <v>3</v>
      </c>
      <c r="G344" s="192">
        <v>2088644</v>
      </c>
      <c r="H344" s="68"/>
      <c r="I344" s="198" t="s">
        <v>2412</v>
      </c>
      <c r="J344" s="68"/>
      <c r="K344" s="68"/>
      <c r="L344" s="68"/>
      <c r="M344" s="68"/>
      <c r="N344" s="366"/>
      <c r="O344" s="366"/>
      <c r="P344" s="216">
        <v>0</v>
      </c>
      <c r="Q344" s="216">
        <v>654888.05000000005</v>
      </c>
      <c r="R344" s="68" t="s">
        <v>638</v>
      </c>
      <c r="S344" s="368"/>
      <c r="T344" s="278"/>
    </row>
    <row r="345" spans="1:20" ht="51">
      <c r="A345" s="192">
        <v>46</v>
      </c>
      <c r="B345" s="68"/>
      <c r="C345" s="214" t="s">
        <v>1380</v>
      </c>
      <c r="D345" s="215">
        <v>44957</v>
      </c>
      <c r="E345" s="192" t="s">
        <v>1910</v>
      </c>
      <c r="F345" s="192" t="s">
        <v>3</v>
      </c>
      <c r="G345" s="192">
        <v>2088696</v>
      </c>
      <c r="H345" s="68"/>
      <c r="I345" s="198" t="s">
        <v>2413</v>
      </c>
      <c r="J345" s="68"/>
      <c r="K345" s="68"/>
      <c r="L345" s="68"/>
      <c r="M345" s="68"/>
      <c r="N345" s="366"/>
      <c r="O345" s="366"/>
      <c r="P345" s="216">
        <v>0</v>
      </c>
      <c r="Q345" s="216">
        <v>750.83</v>
      </c>
      <c r="R345" s="68" t="s">
        <v>638</v>
      </c>
      <c r="S345" s="368"/>
      <c r="T345" s="278"/>
    </row>
    <row r="346" spans="1:20" ht="89.25">
      <c r="A346" s="192" t="s">
        <v>542</v>
      </c>
      <c r="B346" s="68"/>
      <c r="C346" s="214" t="s">
        <v>691</v>
      </c>
      <c r="D346" s="215">
        <v>44929</v>
      </c>
      <c r="E346" s="192" t="s">
        <v>1911</v>
      </c>
      <c r="F346" s="192" t="s">
        <v>12</v>
      </c>
      <c r="G346" s="192">
        <v>1051423</v>
      </c>
      <c r="H346" s="68"/>
      <c r="I346" s="198" t="s">
        <v>2414</v>
      </c>
      <c r="J346" s="68"/>
      <c r="K346" s="68"/>
      <c r="L346" s="68"/>
      <c r="M346" s="68"/>
      <c r="N346" s="366"/>
      <c r="O346" s="366"/>
      <c r="P346" s="216">
        <v>18486</v>
      </c>
      <c r="Q346" s="216">
        <v>0</v>
      </c>
      <c r="R346" s="68" t="s">
        <v>638</v>
      </c>
      <c r="S346" s="368"/>
      <c r="T346" s="278"/>
    </row>
    <row r="347" spans="1:20" ht="89.25">
      <c r="A347" s="192" t="s">
        <v>542</v>
      </c>
      <c r="B347" s="68"/>
      <c r="C347" s="214" t="s">
        <v>691</v>
      </c>
      <c r="D347" s="215">
        <v>44929</v>
      </c>
      <c r="E347" s="192" t="s">
        <v>1912</v>
      </c>
      <c r="F347" s="192" t="s">
        <v>10</v>
      </c>
      <c r="G347" s="192">
        <v>1051423</v>
      </c>
      <c r="H347" s="68"/>
      <c r="I347" s="198" t="s">
        <v>2415</v>
      </c>
      <c r="J347" s="68"/>
      <c r="K347" s="68"/>
      <c r="L347" s="68"/>
      <c r="M347" s="68"/>
      <c r="N347" s="366"/>
      <c r="O347" s="366"/>
      <c r="P347" s="216">
        <v>50</v>
      </c>
      <c r="Q347" s="216">
        <v>0</v>
      </c>
      <c r="R347" s="68" t="s">
        <v>638</v>
      </c>
      <c r="S347" s="368"/>
      <c r="T347" s="278"/>
    </row>
    <row r="348" spans="1:20" ht="76.5">
      <c r="A348" s="192">
        <v>117</v>
      </c>
      <c r="B348" s="68"/>
      <c r="C348" s="214" t="s">
        <v>54</v>
      </c>
      <c r="D348" s="215">
        <v>44929</v>
      </c>
      <c r="E348" s="192" t="s">
        <v>1915</v>
      </c>
      <c r="F348" s="192" t="s">
        <v>10</v>
      </c>
      <c r="G348" s="192">
        <v>1051476</v>
      </c>
      <c r="H348" s="68"/>
      <c r="I348" s="198" t="s">
        <v>2420</v>
      </c>
      <c r="J348" s="68"/>
      <c r="K348" s="68"/>
      <c r="L348" s="68"/>
      <c r="M348" s="68"/>
      <c r="N348" s="366"/>
      <c r="O348" s="366"/>
      <c r="P348" s="216">
        <v>50</v>
      </c>
      <c r="Q348" s="216">
        <v>0</v>
      </c>
      <c r="R348" s="68" t="s">
        <v>638</v>
      </c>
      <c r="S348" s="368"/>
      <c r="T348" s="278"/>
    </row>
    <row r="349" spans="1:20" ht="51">
      <c r="A349" s="192" t="s">
        <v>541</v>
      </c>
      <c r="B349" s="68"/>
      <c r="C349" s="214" t="s">
        <v>590</v>
      </c>
      <c r="D349" s="215">
        <v>44930</v>
      </c>
      <c r="E349" s="192" t="s">
        <v>1916</v>
      </c>
      <c r="F349" s="192" t="s">
        <v>6</v>
      </c>
      <c r="G349" s="192">
        <v>1742322</v>
      </c>
      <c r="H349" s="68"/>
      <c r="I349" s="198" t="s">
        <v>2421</v>
      </c>
      <c r="J349" s="68"/>
      <c r="K349" s="68"/>
      <c r="L349" s="68"/>
      <c r="M349" s="68"/>
      <c r="N349" s="366"/>
      <c r="O349" s="366"/>
      <c r="P349" s="216">
        <v>0</v>
      </c>
      <c r="Q349" s="216">
        <v>283.52</v>
      </c>
      <c r="R349" s="68" t="s">
        <v>638</v>
      </c>
      <c r="S349" s="368"/>
      <c r="T349" s="278"/>
    </row>
    <row r="350" spans="1:20" ht="89.25">
      <c r="A350" s="192">
        <v>590</v>
      </c>
      <c r="B350" s="68"/>
      <c r="C350" s="214" t="s">
        <v>1287</v>
      </c>
      <c r="D350" s="215">
        <v>44930</v>
      </c>
      <c r="E350" s="192" t="s">
        <v>1917</v>
      </c>
      <c r="F350" s="192" t="s">
        <v>10</v>
      </c>
      <c r="G350" s="192">
        <v>1051506</v>
      </c>
      <c r="H350" s="68"/>
      <c r="I350" s="198" t="s">
        <v>2422</v>
      </c>
      <c r="J350" s="68"/>
      <c r="K350" s="68"/>
      <c r="L350" s="68"/>
      <c r="M350" s="68"/>
      <c r="N350" s="366"/>
      <c r="O350" s="366"/>
      <c r="P350" s="216">
        <v>883.76</v>
      </c>
      <c r="Q350" s="216">
        <v>0</v>
      </c>
      <c r="R350" s="68" t="s">
        <v>638</v>
      </c>
      <c r="S350" s="368"/>
      <c r="T350" s="278"/>
    </row>
    <row r="351" spans="1:20" ht="89.25">
      <c r="A351" s="192" t="s">
        <v>542</v>
      </c>
      <c r="B351" s="68"/>
      <c r="C351" s="214" t="s">
        <v>691</v>
      </c>
      <c r="D351" s="215">
        <v>44930</v>
      </c>
      <c r="E351" s="192" t="s">
        <v>1918</v>
      </c>
      <c r="F351" s="192" t="s">
        <v>12</v>
      </c>
      <c r="G351" s="192">
        <v>1051509</v>
      </c>
      <c r="H351" s="68"/>
      <c r="I351" s="198" t="s">
        <v>2423</v>
      </c>
      <c r="J351" s="68"/>
      <c r="K351" s="68"/>
      <c r="L351" s="68"/>
      <c r="M351" s="68"/>
      <c r="N351" s="366"/>
      <c r="O351" s="366"/>
      <c r="P351" s="216">
        <v>179725</v>
      </c>
      <c r="Q351" s="216">
        <v>0</v>
      </c>
      <c r="R351" s="68" t="s">
        <v>638</v>
      </c>
      <c r="S351" s="368"/>
      <c r="T351" s="278"/>
    </row>
    <row r="352" spans="1:20" ht="89.25">
      <c r="A352" s="192" t="s">
        <v>542</v>
      </c>
      <c r="B352" s="68"/>
      <c r="C352" s="214" t="s">
        <v>691</v>
      </c>
      <c r="D352" s="215">
        <v>44930</v>
      </c>
      <c r="E352" s="192" t="s">
        <v>1919</v>
      </c>
      <c r="F352" s="192" t="s">
        <v>10</v>
      </c>
      <c r="G352" s="192">
        <v>1051509</v>
      </c>
      <c r="H352" s="68"/>
      <c r="I352" s="198" t="s">
        <v>2424</v>
      </c>
      <c r="J352" s="68"/>
      <c r="K352" s="68"/>
      <c r="L352" s="68"/>
      <c r="M352" s="68"/>
      <c r="N352" s="366"/>
      <c r="O352" s="366"/>
      <c r="P352" s="216">
        <v>50</v>
      </c>
      <c r="Q352" s="216">
        <v>0</v>
      </c>
      <c r="R352" s="68" t="s">
        <v>638</v>
      </c>
      <c r="S352" s="368"/>
      <c r="T352" s="278"/>
    </row>
    <row r="353" spans="1:20" ht="76.5">
      <c r="A353" s="192">
        <v>117</v>
      </c>
      <c r="B353" s="68"/>
      <c r="C353" s="214" t="s">
        <v>54</v>
      </c>
      <c r="D353" s="215">
        <v>44930</v>
      </c>
      <c r="E353" s="192" t="s">
        <v>1920</v>
      </c>
      <c r="F353" s="192" t="s">
        <v>10</v>
      </c>
      <c r="G353" s="192">
        <v>1051521</v>
      </c>
      <c r="H353" s="68"/>
      <c r="I353" s="198" t="s">
        <v>2425</v>
      </c>
      <c r="J353" s="68"/>
      <c r="K353" s="68"/>
      <c r="L353" s="68"/>
      <c r="M353" s="68"/>
      <c r="N353" s="366"/>
      <c r="O353" s="366"/>
      <c r="P353" s="216">
        <v>50</v>
      </c>
      <c r="Q353" s="216">
        <v>0</v>
      </c>
      <c r="R353" s="68" t="s">
        <v>638</v>
      </c>
      <c r="S353" s="368"/>
      <c r="T353" s="278"/>
    </row>
    <row r="354" spans="1:20" ht="76.5">
      <c r="A354" s="192" t="s">
        <v>542</v>
      </c>
      <c r="B354" s="68"/>
      <c r="C354" s="214" t="s">
        <v>691</v>
      </c>
      <c r="D354" s="215">
        <v>44931</v>
      </c>
      <c r="E354" s="192" t="s">
        <v>1921</v>
      </c>
      <c r="F354" s="192" t="s">
        <v>10</v>
      </c>
      <c r="G354" s="192">
        <v>1051565</v>
      </c>
      <c r="H354" s="68"/>
      <c r="I354" s="198" t="s">
        <v>2426</v>
      </c>
      <c r="J354" s="68"/>
      <c r="K354" s="68"/>
      <c r="L354" s="68"/>
      <c r="M354" s="68"/>
      <c r="N354" s="366"/>
      <c r="O354" s="366"/>
      <c r="P354" s="216">
        <v>50</v>
      </c>
      <c r="Q354" s="216">
        <v>0</v>
      </c>
      <c r="R354" s="68" t="s">
        <v>638</v>
      </c>
      <c r="S354" s="368"/>
      <c r="T354" s="278"/>
    </row>
    <row r="355" spans="1:20" ht="89.25">
      <c r="A355" s="192" t="s">
        <v>542</v>
      </c>
      <c r="B355" s="68"/>
      <c r="C355" s="214" t="s">
        <v>691</v>
      </c>
      <c r="D355" s="215">
        <v>44931</v>
      </c>
      <c r="E355" s="192" t="s">
        <v>1922</v>
      </c>
      <c r="F355" s="192" t="s">
        <v>12</v>
      </c>
      <c r="G355" s="192">
        <v>1051565</v>
      </c>
      <c r="H355" s="68"/>
      <c r="I355" s="198" t="s">
        <v>2427</v>
      </c>
      <c r="J355" s="68"/>
      <c r="K355" s="68"/>
      <c r="L355" s="68"/>
      <c r="M355" s="68"/>
      <c r="N355" s="366"/>
      <c r="O355" s="366"/>
      <c r="P355" s="216">
        <v>54</v>
      </c>
      <c r="Q355" s="216">
        <v>0</v>
      </c>
      <c r="R355" s="68" t="s">
        <v>638</v>
      </c>
      <c r="S355" s="368"/>
      <c r="T355" s="278"/>
    </row>
    <row r="356" spans="1:20" ht="102">
      <c r="A356" s="192" t="s">
        <v>542</v>
      </c>
      <c r="B356" s="68"/>
      <c r="C356" s="214" t="s">
        <v>691</v>
      </c>
      <c r="D356" s="215">
        <v>44932</v>
      </c>
      <c r="E356" s="192" t="s">
        <v>1923</v>
      </c>
      <c r="F356" s="192" t="s">
        <v>20</v>
      </c>
      <c r="G356" s="192">
        <v>1051602</v>
      </c>
      <c r="H356" s="68"/>
      <c r="I356" s="198" t="s">
        <v>2428</v>
      </c>
      <c r="J356" s="68"/>
      <c r="K356" s="68"/>
      <c r="L356" s="68"/>
      <c r="M356" s="68"/>
      <c r="N356" s="366"/>
      <c r="O356" s="366"/>
      <c r="P356" s="216">
        <v>38646716.109999999</v>
      </c>
      <c r="Q356" s="216">
        <v>0</v>
      </c>
      <c r="R356" s="68" t="s">
        <v>638</v>
      </c>
      <c r="S356" s="368"/>
      <c r="T356" s="278"/>
    </row>
    <row r="357" spans="1:20" ht="76.5">
      <c r="A357" s="192">
        <v>513</v>
      </c>
      <c r="B357" s="68"/>
      <c r="C357" s="214" t="s">
        <v>160</v>
      </c>
      <c r="D357" s="215">
        <v>44932</v>
      </c>
      <c r="E357" s="192" t="s">
        <v>1924</v>
      </c>
      <c r="F357" s="192" t="s">
        <v>14</v>
      </c>
      <c r="G357" s="192">
        <v>2130568</v>
      </c>
      <c r="H357" s="68"/>
      <c r="I357" s="198" t="s">
        <v>2429</v>
      </c>
      <c r="J357" s="68"/>
      <c r="K357" s="68"/>
      <c r="L357" s="68"/>
      <c r="M357" s="68"/>
      <c r="N357" s="366"/>
      <c r="O357" s="366"/>
      <c r="P357" s="216">
        <v>48163.360000000001</v>
      </c>
      <c r="Q357" s="216">
        <v>0</v>
      </c>
      <c r="R357" s="68" t="s">
        <v>638</v>
      </c>
      <c r="S357" s="368"/>
      <c r="T357" s="278"/>
    </row>
    <row r="358" spans="1:20" ht="89.25">
      <c r="A358" s="192" t="s">
        <v>542</v>
      </c>
      <c r="B358" s="68"/>
      <c r="C358" s="214" t="s">
        <v>691</v>
      </c>
      <c r="D358" s="215">
        <v>44932</v>
      </c>
      <c r="E358" s="192" t="s">
        <v>1925</v>
      </c>
      <c r="F358" s="192" t="s">
        <v>12</v>
      </c>
      <c r="G358" s="192">
        <v>1051613</v>
      </c>
      <c r="H358" s="68"/>
      <c r="I358" s="198" t="s">
        <v>2430</v>
      </c>
      <c r="J358" s="68"/>
      <c r="K358" s="68"/>
      <c r="L358" s="68"/>
      <c r="M358" s="68"/>
      <c r="N358" s="366"/>
      <c r="O358" s="366"/>
      <c r="P358" s="216">
        <v>15405</v>
      </c>
      <c r="Q358" s="216">
        <v>0</v>
      </c>
      <c r="R358" s="68" t="s">
        <v>638</v>
      </c>
      <c r="S358" s="368"/>
      <c r="T358" s="278"/>
    </row>
    <row r="359" spans="1:20" ht="89.25">
      <c r="A359" s="192" t="s">
        <v>542</v>
      </c>
      <c r="B359" s="68"/>
      <c r="C359" s="214" t="s">
        <v>691</v>
      </c>
      <c r="D359" s="215">
        <v>44932</v>
      </c>
      <c r="E359" s="192" t="s">
        <v>1926</v>
      </c>
      <c r="F359" s="192" t="s">
        <v>10</v>
      </c>
      <c r="G359" s="192">
        <v>1051613</v>
      </c>
      <c r="H359" s="68"/>
      <c r="I359" s="198" t="s">
        <v>2431</v>
      </c>
      <c r="J359" s="68"/>
      <c r="K359" s="68"/>
      <c r="L359" s="68"/>
      <c r="M359" s="68"/>
      <c r="N359" s="366"/>
      <c r="O359" s="366"/>
      <c r="P359" s="216">
        <v>50</v>
      </c>
      <c r="Q359" s="216">
        <v>0</v>
      </c>
      <c r="R359" s="68" t="s">
        <v>638</v>
      </c>
      <c r="S359" s="368"/>
      <c r="T359" s="278"/>
    </row>
    <row r="360" spans="1:20" ht="76.5">
      <c r="A360" s="192" t="s">
        <v>542</v>
      </c>
      <c r="B360" s="68"/>
      <c r="C360" s="214" t="s">
        <v>691</v>
      </c>
      <c r="D360" s="215">
        <v>44932</v>
      </c>
      <c r="E360" s="192" t="s">
        <v>1927</v>
      </c>
      <c r="F360" s="192" t="s">
        <v>10</v>
      </c>
      <c r="G360" s="192">
        <v>1051632</v>
      </c>
      <c r="H360" s="68"/>
      <c r="I360" s="198" t="s">
        <v>2432</v>
      </c>
      <c r="J360" s="68"/>
      <c r="K360" s="68"/>
      <c r="L360" s="68"/>
      <c r="M360" s="68"/>
      <c r="N360" s="366"/>
      <c r="O360" s="366"/>
      <c r="P360" s="216">
        <v>555000</v>
      </c>
      <c r="Q360" s="216">
        <v>0</v>
      </c>
      <c r="R360" s="68" t="s">
        <v>638</v>
      </c>
      <c r="S360" s="368"/>
      <c r="T360" s="278"/>
    </row>
    <row r="361" spans="1:20" ht="76.5">
      <c r="A361" s="192" t="s">
        <v>542</v>
      </c>
      <c r="B361" s="68"/>
      <c r="C361" s="214" t="s">
        <v>691</v>
      </c>
      <c r="D361" s="215">
        <v>44932</v>
      </c>
      <c r="E361" s="192" t="s">
        <v>1928</v>
      </c>
      <c r="F361" s="192" t="s">
        <v>6</v>
      </c>
      <c r="G361" s="192">
        <v>40</v>
      </c>
      <c r="H361" s="68"/>
      <c r="I361" s="198" t="s">
        <v>2433</v>
      </c>
      <c r="J361" s="68"/>
      <c r="K361" s="68"/>
      <c r="L361" s="68"/>
      <c r="M361" s="68"/>
      <c r="N361" s="366"/>
      <c r="O361" s="366"/>
      <c r="P361" s="216">
        <v>915663461.53999996</v>
      </c>
      <c r="Q361" s="216">
        <v>0</v>
      </c>
      <c r="R361" s="68" t="s">
        <v>638</v>
      </c>
      <c r="S361" s="368"/>
      <c r="T361" s="278"/>
    </row>
    <row r="362" spans="1:20" ht="51">
      <c r="A362" s="192" t="s">
        <v>541</v>
      </c>
      <c r="B362" s="68"/>
      <c r="C362" s="214" t="s">
        <v>590</v>
      </c>
      <c r="D362" s="215">
        <v>44935</v>
      </c>
      <c r="E362" s="192" t="s">
        <v>1929</v>
      </c>
      <c r="F362" s="192" t="s">
        <v>639</v>
      </c>
      <c r="G362" s="192">
        <v>5071782</v>
      </c>
      <c r="H362" s="68"/>
      <c r="I362" s="198" t="s">
        <v>2434</v>
      </c>
      <c r="J362" s="68"/>
      <c r="K362" s="68"/>
      <c r="L362" s="68"/>
      <c r="M362" s="68"/>
      <c r="N362" s="366"/>
      <c r="O362" s="366"/>
      <c r="P362" s="216">
        <v>0</v>
      </c>
      <c r="Q362" s="216">
        <v>350000000</v>
      </c>
      <c r="R362" s="68" t="s">
        <v>638</v>
      </c>
      <c r="S362" s="368"/>
      <c r="T362" s="278"/>
    </row>
    <row r="363" spans="1:20" ht="89.25">
      <c r="A363" s="192">
        <v>249</v>
      </c>
      <c r="B363" s="68"/>
      <c r="C363" s="214" t="s">
        <v>102</v>
      </c>
      <c r="D363" s="215">
        <v>44935</v>
      </c>
      <c r="E363" s="192" t="s">
        <v>1930</v>
      </c>
      <c r="F363" s="192" t="s">
        <v>6</v>
      </c>
      <c r="G363" s="192">
        <v>1051649</v>
      </c>
      <c r="H363" s="68"/>
      <c r="I363" s="198" t="s">
        <v>2435</v>
      </c>
      <c r="J363" s="68"/>
      <c r="K363" s="68"/>
      <c r="L363" s="68"/>
      <c r="M363" s="68"/>
      <c r="N363" s="366"/>
      <c r="O363" s="366"/>
      <c r="P363" s="216">
        <v>0</v>
      </c>
      <c r="Q363" s="216">
        <v>14181.27</v>
      </c>
      <c r="R363" s="68" t="s">
        <v>638</v>
      </c>
      <c r="S363" s="368"/>
      <c r="T363" s="278"/>
    </row>
    <row r="364" spans="1:20" ht="89.25">
      <c r="A364" s="192">
        <v>291</v>
      </c>
      <c r="B364" s="68"/>
      <c r="C364" s="214" t="s">
        <v>119</v>
      </c>
      <c r="D364" s="215">
        <v>44935</v>
      </c>
      <c r="E364" s="192" t="s">
        <v>1931</v>
      </c>
      <c r="F364" s="192" t="s">
        <v>10</v>
      </c>
      <c r="G364" s="192">
        <v>1051650</v>
      </c>
      <c r="H364" s="68"/>
      <c r="I364" s="198" t="s">
        <v>2436</v>
      </c>
      <c r="J364" s="68"/>
      <c r="K364" s="68"/>
      <c r="L364" s="68"/>
      <c r="M364" s="68"/>
      <c r="N364" s="366"/>
      <c r="O364" s="366"/>
      <c r="P364" s="216">
        <v>270</v>
      </c>
      <c r="Q364" s="216">
        <v>0</v>
      </c>
      <c r="R364" s="68" t="s">
        <v>638</v>
      </c>
      <c r="S364" s="368"/>
      <c r="T364" s="278"/>
    </row>
    <row r="365" spans="1:20" ht="89.25">
      <c r="A365" s="192" t="s">
        <v>542</v>
      </c>
      <c r="B365" s="68"/>
      <c r="C365" s="214" t="s">
        <v>691</v>
      </c>
      <c r="D365" s="215">
        <v>44935</v>
      </c>
      <c r="E365" s="192" t="s">
        <v>1932</v>
      </c>
      <c r="F365" s="192" t="s">
        <v>10</v>
      </c>
      <c r="G365" s="192">
        <v>1051685</v>
      </c>
      <c r="H365" s="68"/>
      <c r="I365" s="198" t="s">
        <v>2437</v>
      </c>
      <c r="J365" s="68"/>
      <c r="K365" s="68"/>
      <c r="L365" s="68"/>
      <c r="M365" s="68"/>
      <c r="N365" s="366"/>
      <c r="O365" s="366"/>
      <c r="P365" s="216">
        <v>50</v>
      </c>
      <c r="Q365" s="216">
        <v>0</v>
      </c>
      <c r="R365" s="68" t="s">
        <v>638</v>
      </c>
      <c r="S365" s="368"/>
      <c r="T365" s="278"/>
    </row>
    <row r="366" spans="1:20" ht="89.25">
      <c r="A366" s="192" t="s">
        <v>542</v>
      </c>
      <c r="B366" s="68"/>
      <c r="C366" s="214" t="s">
        <v>691</v>
      </c>
      <c r="D366" s="215">
        <v>44935</v>
      </c>
      <c r="E366" s="192" t="s">
        <v>1933</v>
      </c>
      <c r="F366" s="192" t="s">
        <v>12</v>
      </c>
      <c r="G366" s="192">
        <v>1051685</v>
      </c>
      <c r="H366" s="68"/>
      <c r="I366" s="198" t="s">
        <v>2438</v>
      </c>
      <c r="J366" s="68"/>
      <c r="K366" s="68"/>
      <c r="L366" s="68"/>
      <c r="M366" s="68"/>
      <c r="N366" s="366"/>
      <c r="O366" s="366"/>
      <c r="P366" s="216">
        <v>71890</v>
      </c>
      <c r="Q366" s="216">
        <v>0</v>
      </c>
      <c r="R366" s="68" t="s">
        <v>638</v>
      </c>
      <c r="S366" s="368"/>
      <c r="T366" s="278"/>
    </row>
    <row r="367" spans="1:20" ht="89.25">
      <c r="A367" s="192" t="s">
        <v>541</v>
      </c>
      <c r="B367" s="68"/>
      <c r="C367" s="214" t="s">
        <v>590</v>
      </c>
      <c r="D367" s="215">
        <v>44935</v>
      </c>
      <c r="E367" s="192" t="s">
        <v>1934</v>
      </c>
      <c r="F367" s="192" t="s">
        <v>6</v>
      </c>
      <c r="G367" s="192">
        <v>11</v>
      </c>
      <c r="H367" s="68"/>
      <c r="I367" s="198" t="s">
        <v>2439</v>
      </c>
      <c r="J367" s="68"/>
      <c r="K367" s="68"/>
      <c r="L367" s="68"/>
      <c r="M367" s="68"/>
      <c r="N367" s="366"/>
      <c r="O367" s="366"/>
      <c r="P367" s="216">
        <v>0</v>
      </c>
      <c r="Q367" s="216">
        <v>6481.87</v>
      </c>
      <c r="R367" s="68" t="s">
        <v>638</v>
      </c>
      <c r="S367" s="368"/>
      <c r="T367" s="278"/>
    </row>
    <row r="368" spans="1:20" ht="102">
      <c r="A368" s="192">
        <v>41</v>
      </c>
      <c r="B368" s="68"/>
      <c r="C368" s="214" t="s">
        <v>44</v>
      </c>
      <c r="D368" s="215">
        <v>44936</v>
      </c>
      <c r="E368" s="192" t="s">
        <v>1935</v>
      </c>
      <c r="F368" s="192" t="s">
        <v>639</v>
      </c>
      <c r="G368" s="192">
        <v>5070957</v>
      </c>
      <c r="H368" s="68"/>
      <c r="I368" s="198" t="s">
        <v>2440</v>
      </c>
      <c r="J368" s="68"/>
      <c r="K368" s="68"/>
      <c r="L368" s="68"/>
      <c r="M368" s="68"/>
      <c r="N368" s="366"/>
      <c r="O368" s="366"/>
      <c r="P368" s="216">
        <v>0</v>
      </c>
      <c r="Q368" s="216">
        <v>553487.81999999995</v>
      </c>
      <c r="R368" s="68" t="s">
        <v>638</v>
      </c>
      <c r="S368" s="368"/>
      <c r="T368" s="278"/>
    </row>
    <row r="369" spans="1:20" ht="76.5">
      <c r="A369" s="192" t="s">
        <v>544</v>
      </c>
      <c r="B369" s="68"/>
      <c r="C369" s="214" t="s">
        <v>683</v>
      </c>
      <c r="D369" s="215">
        <v>44936</v>
      </c>
      <c r="E369" s="192" t="s">
        <v>1936</v>
      </c>
      <c r="F369" s="192" t="s">
        <v>6</v>
      </c>
      <c r="G369" s="192">
        <v>1745069</v>
      </c>
      <c r="H369" s="68"/>
      <c r="I369" s="198" t="s">
        <v>2441</v>
      </c>
      <c r="J369" s="68"/>
      <c r="K369" s="68"/>
      <c r="L369" s="68"/>
      <c r="M369" s="68"/>
      <c r="N369" s="366"/>
      <c r="O369" s="366"/>
      <c r="P369" s="216">
        <v>0</v>
      </c>
      <c r="Q369" s="216">
        <v>371413</v>
      </c>
      <c r="R369" s="68" t="s">
        <v>638</v>
      </c>
      <c r="S369" s="368"/>
      <c r="T369" s="278"/>
    </row>
    <row r="370" spans="1:20" ht="76.5">
      <c r="A370" s="192" t="s">
        <v>541</v>
      </c>
      <c r="B370" s="68"/>
      <c r="C370" s="214" t="s">
        <v>590</v>
      </c>
      <c r="D370" s="215">
        <v>44936</v>
      </c>
      <c r="E370" s="192" t="s">
        <v>1937</v>
      </c>
      <c r="F370" s="192" t="s">
        <v>6</v>
      </c>
      <c r="G370" s="192">
        <v>1745070</v>
      </c>
      <c r="H370" s="68"/>
      <c r="I370" s="198" t="s">
        <v>2442</v>
      </c>
      <c r="J370" s="68"/>
      <c r="K370" s="68"/>
      <c r="L370" s="68"/>
      <c r="M370" s="68"/>
      <c r="N370" s="366"/>
      <c r="O370" s="366"/>
      <c r="P370" s="216">
        <v>0</v>
      </c>
      <c r="Q370" s="216">
        <v>256733.45</v>
      </c>
      <c r="R370" s="68" t="s">
        <v>638</v>
      </c>
      <c r="S370" s="368"/>
      <c r="T370" s="278"/>
    </row>
    <row r="371" spans="1:20" ht="89.25">
      <c r="A371" s="192">
        <v>132</v>
      </c>
      <c r="B371" s="68"/>
      <c r="C371" s="214" t="s">
        <v>59</v>
      </c>
      <c r="D371" s="215">
        <v>44936</v>
      </c>
      <c r="E371" s="192" t="s">
        <v>1939</v>
      </c>
      <c r="F371" s="192" t="s">
        <v>10</v>
      </c>
      <c r="G371" s="192">
        <v>1051730</v>
      </c>
      <c r="H371" s="68"/>
      <c r="I371" s="198" t="s">
        <v>2444</v>
      </c>
      <c r="J371" s="68"/>
      <c r="K371" s="68"/>
      <c r="L371" s="68"/>
      <c r="M371" s="68"/>
      <c r="N371" s="366"/>
      <c r="O371" s="366"/>
      <c r="P371" s="216">
        <v>1488.13</v>
      </c>
      <c r="Q371" s="216">
        <v>0</v>
      </c>
      <c r="R371" s="68" t="s">
        <v>638</v>
      </c>
      <c r="S371" s="368"/>
      <c r="T371" s="278"/>
    </row>
    <row r="372" spans="1:20" ht="76.5">
      <c r="A372" s="192">
        <v>46</v>
      </c>
      <c r="B372" s="68"/>
      <c r="C372" s="214" t="s">
        <v>1380</v>
      </c>
      <c r="D372" s="215">
        <v>44937</v>
      </c>
      <c r="E372" s="192" t="s">
        <v>1940</v>
      </c>
      <c r="F372" s="192" t="s">
        <v>12</v>
      </c>
      <c r="G372" s="192">
        <v>1051872</v>
      </c>
      <c r="H372" s="68"/>
      <c r="I372" s="198" t="s">
        <v>2445</v>
      </c>
      <c r="J372" s="68"/>
      <c r="K372" s="68"/>
      <c r="L372" s="68"/>
      <c r="M372" s="68"/>
      <c r="N372" s="366"/>
      <c r="O372" s="366"/>
      <c r="P372" s="216">
        <v>242.97</v>
      </c>
      <c r="Q372" s="216">
        <v>0</v>
      </c>
      <c r="R372" s="68" t="s">
        <v>638</v>
      </c>
      <c r="S372" s="368"/>
      <c r="T372" s="278"/>
    </row>
    <row r="373" spans="1:20" ht="76.5">
      <c r="A373" s="192">
        <v>46</v>
      </c>
      <c r="B373" s="68"/>
      <c r="C373" s="214" t="s">
        <v>1380</v>
      </c>
      <c r="D373" s="215">
        <v>44937</v>
      </c>
      <c r="E373" s="192" t="s">
        <v>1941</v>
      </c>
      <c r="F373" s="192" t="s">
        <v>10</v>
      </c>
      <c r="G373" s="192">
        <v>1051872</v>
      </c>
      <c r="H373" s="68"/>
      <c r="I373" s="198" t="s">
        <v>2446</v>
      </c>
      <c r="J373" s="68"/>
      <c r="K373" s="68"/>
      <c r="L373" s="68"/>
      <c r="M373" s="68"/>
      <c r="N373" s="366"/>
      <c r="O373" s="366"/>
      <c r="P373" s="216">
        <v>50</v>
      </c>
      <c r="Q373" s="216">
        <v>0</v>
      </c>
      <c r="R373" s="68" t="s">
        <v>638</v>
      </c>
      <c r="S373" s="368"/>
      <c r="T373" s="278"/>
    </row>
    <row r="374" spans="1:20" ht="63.75">
      <c r="A374" s="192" t="s">
        <v>544</v>
      </c>
      <c r="B374" s="68"/>
      <c r="C374" s="214" t="s">
        <v>683</v>
      </c>
      <c r="D374" s="215">
        <v>44938</v>
      </c>
      <c r="E374" s="192" t="s">
        <v>1942</v>
      </c>
      <c r="F374" s="192" t="s">
        <v>6</v>
      </c>
      <c r="G374" s="192">
        <v>1746164</v>
      </c>
      <c r="H374" s="68"/>
      <c r="I374" s="198" t="s">
        <v>2447</v>
      </c>
      <c r="J374" s="68"/>
      <c r="K374" s="68"/>
      <c r="L374" s="68"/>
      <c r="M374" s="68"/>
      <c r="N374" s="366"/>
      <c r="O374" s="366"/>
      <c r="P374" s="216">
        <v>0</v>
      </c>
      <c r="Q374" s="216">
        <v>489.8</v>
      </c>
      <c r="R374" s="68" t="s">
        <v>638</v>
      </c>
      <c r="S374" s="368"/>
      <c r="T374" s="278"/>
    </row>
    <row r="375" spans="1:20" ht="89.25">
      <c r="A375" s="192">
        <v>132</v>
      </c>
      <c r="B375" s="68"/>
      <c r="C375" s="214" t="s">
        <v>59</v>
      </c>
      <c r="D375" s="215">
        <v>44938</v>
      </c>
      <c r="E375" s="192" t="s">
        <v>1943</v>
      </c>
      <c r="F375" s="192" t="s">
        <v>10</v>
      </c>
      <c r="G375" s="192">
        <v>1051911</v>
      </c>
      <c r="H375" s="68"/>
      <c r="I375" s="198" t="s">
        <v>2448</v>
      </c>
      <c r="J375" s="68"/>
      <c r="K375" s="68"/>
      <c r="L375" s="68"/>
      <c r="M375" s="68"/>
      <c r="N375" s="366"/>
      <c r="O375" s="366"/>
      <c r="P375" s="216">
        <v>862.22</v>
      </c>
      <c r="Q375" s="216">
        <v>0</v>
      </c>
      <c r="R375" s="68" t="s">
        <v>638</v>
      </c>
      <c r="S375" s="368"/>
      <c r="T375" s="278"/>
    </row>
    <row r="376" spans="1:20" ht="76.5">
      <c r="A376" s="192">
        <v>117</v>
      </c>
      <c r="B376" s="68"/>
      <c r="C376" s="214" t="s">
        <v>54</v>
      </c>
      <c r="D376" s="215">
        <v>44938</v>
      </c>
      <c r="E376" s="192" t="s">
        <v>1944</v>
      </c>
      <c r="F376" s="192" t="s">
        <v>10</v>
      </c>
      <c r="G376" s="192">
        <v>1051929</v>
      </c>
      <c r="H376" s="68"/>
      <c r="I376" s="198" t="s">
        <v>2449</v>
      </c>
      <c r="J376" s="68"/>
      <c r="K376" s="68"/>
      <c r="L376" s="68"/>
      <c r="M376" s="68"/>
      <c r="N376" s="366"/>
      <c r="O376" s="366"/>
      <c r="P376" s="216">
        <v>50</v>
      </c>
      <c r="Q376" s="216">
        <v>0</v>
      </c>
      <c r="R376" s="68" t="s">
        <v>638</v>
      </c>
      <c r="S376" s="368"/>
      <c r="T376" s="278"/>
    </row>
    <row r="377" spans="1:20" ht="76.5">
      <c r="A377" s="192">
        <v>117</v>
      </c>
      <c r="B377" s="68"/>
      <c r="C377" s="214" t="s">
        <v>54</v>
      </c>
      <c r="D377" s="215">
        <v>44938</v>
      </c>
      <c r="E377" s="192" t="s">
        <v>1945</v>
      </c>
      <c r="F377" s="192" t="s">
        <v>10</v>
      </c>
      <c r="G377" s="192">
        <v>1051904</v>
      </c>
      <c r="H377" s="68"/>
      <c r="I377" s="198" t="s">
        <v>2450</v>
      </c>
      <c r="J377" s="68"/>
      <c r="K377" s="68"/>
      <c r="L377" s="68"/>
      <c r="M377" s="68"/>
      <c r="N377" s="366"/>
      <c r="O377" s="366"/>
      <c r="P377" s="216">
        <v>50</v>
      </c>
      <c r="Q377" s="216">
        <v>0</v>
      </c>
      <c r="R377" s="68" t="s">
        <v>638</v>
      </c>
      <c r="S377" s="368"/>
      <c r="T377" s="278"/>
    </row>
    <row r="378" spans="1:20" ht="76.5">
      <c r="A378" s="192">
        <v>117</v>
      </c>
      <c r="B378" s="68"/>
      <c r="C378" s="214" t="s">
        <v>54</v>
      </c>
      <c r="D378" s="215">
        <v>44938</v>
      </c>
      <c r="E378" s="192" t="s">
        <v>1946</v>
      </c>
      <c r="F378" s="192" t="s">
        <v>10</v>
      </c>
      <c r="G378" s="192">
        <v>1051900</v>
      </c>
      <c r="H378" s="68"/>
      <c r="I378" s="198" t="s">
        <v>2451</v>
      </c>
      <c r="J378" s="68"/>
      <c r="K378" s="68"/>
      <c r="L378" s="68"/>
      <c r="M378" s="68"/>
      <c r="N378" s="366"/>
      <c r="O378" s="366"/>
      <c r="P378" s="216">
        <v>50</v>
      </c>
      <c r="Q378" s="216">
        <v>0</v>
      </c>
      <c r="R378" s="68" t="s">
        <v>638</v>
      </c>
      <c r="S378" s="368"/>
      <c r="T378" s="278"/>
    </row>
    <row r="379" spans="1:20" ht="76.5">
      <c r="A379" s="192" t="s">
        <v>544</v>
      </c>
      <c r="B379" s="68"/>
      <c r="C379" s="214" t="s">
        <v>683</v>
      </c>
      <c r="D379" s="215">
        <v>44939</v>
      </c>
      <c r="E379" s="192" t="s">
        <v>1947</v>
      </c>
      <c r="F379" s="192" t="s">
        <v>6</v>
      </c>
      <c r="G379" s="192">
        <v>1746818</v>
      </c>
      <c r="H379" s="68"/>
      <c r="I379" s="198" t="s">
        <v>2452</v>
      </c>
      <c r="J379" s="68"/>
      <c r="K379" s="68"/>
      <c r="L379" s="68"/>
      <c r="M379" s="68"/>
      <c r="N379" s="366"/>
      <c r="O379" s="366"/>
      <c r="P379" s="216">
        <v>0</v>
      </c>
      <c r="Q379" s="216">
        <v>110</v>
      </c>
      <c r="R379" s="68" t="s">
        <v>638</v>
      </c>
      <c r="S379" s="368"/>
      <c r="T379" s="278"/>
    </row>
    <row r="380" spans="1:20" ht="89.25">
      <c r="A380" s="192" t="s">
        <v>541</v>
      </c>
      <c r="B380" s="68"/>
      <c r="C380" s="214" t="s">
        <v>590</v>
      </c>
      <c r="D380" s="215">
        <v>44939</v>
      </c>
      <c r="E380" s="192" t="s">
        <v>1949</v>
      </c>
      <c r="F380" s="192" t="s">
        <v>639</v>
      </c>
      <c r="G380" s="192">
        <v>5075300</v>
      </c>
      <c r="H380" s="68"/>
      <c r="I380" s="198" t="s">
        <v>2454</v>
      </c>
      <c r="J380" s="68"/>
      <c r="K380" s="68"/>
      <c r="L380" s="68"/>
      <c r="M380" s="68"/>
      <c r="N380" s="366"/>
      <c r="O380" s="366"/>
      <c r="P380" s="216">
        <v>0</v>
      </c>
      <c r="Q380" s="216">
        <v>2038642</v>
      </c>
      <c r="R380" s="68" t="s">
        <v>638</v>
      </c>
      <c r="S380" s="368"/>
      <c r="T380" s="278"/>
    </row>
    <row r="381" spans="1:20" ht="89.25">
      <c r="A381" s="192" t="s">
        <v>541</v>
      </c>
      <c r="B381" s="68"/>
      <c r="C381" s="214" t="s">
        <v>590</v>
      </c>
      <c r="D381" s="215">
        <v>44939</v>
      </c>
      <c r="E381" s="192" t="s">
        <v>1950</v>
      </c>
      <c r="F381" s="192" t="s">
        <v>639</v>
      </c>
      <c r="G381" s="192">
        <v>5075296</v>
      </c>
      <c r="H381" s="68"/>
      <c r="I381" s="198" t="s">
        <v>2455</v>
      </c>
      <c r="J381" s="68"/>
      <c r="K381" s="68"/>
      <c r="L381" s="68"/>
      <c r="M381" s="68"/>
      <c r="N381" s="366"/>
      <c r="O381" s="366"/>
      <c r="P381" s="216">
        <v>0</v>
      </c>
      <c r="Q381" s="216">
        <v>1057225</v>
      </c>
      <c r="R381" s="68" t="s">
        <v>638</v>
      </c>
      <c r="S381" s="368"/>
      <c r="T381" s="278"/>
    </row>
    <row r="382" spans="1:20" ht="76.5">
      <c r="A382" s="192">
        <v>117</v>
      </c>
      <c r="B382" s="68"/>
      <c r="C382" s="214" t="s">
        <v>54</v>
      </c>
      <c r="D382" s="215">
        <v>44939</v>
      </c>
      <c r="E382" s="192" t="s">
        <v>1951</v>
      </c>
      <c r="F382" s="192" t="s">
        <v>10</v>
      </c>
      <c r="G382" s="192">
        <v>1052130</v>
      </c>
      <c r="H382" s="68"/>
      <c r="I382" s="198" t="s">
        <v>2456</v>
      </c>
      <c r="J382" s="68"/>
      <c r="K382" s="68"/>
      <c r="L382" s="68"/>
      <c r="M382" s="68"/>
      <c r="N382" s="366"/>
      <c r="O382" s="366"/>
      <c r="P382" s="216">
        <v>50</v>
      </c>
      <c r="Q382" s="216">
        <v>0</v>
      </c>
      <c r="R382" s="68" t="s">
        <v>638</v>
      </c>
      <c r="S382" s="368"/>
      <c r="T382" s="278"/>
    </row>
    <row r="383" spans="1:20" ht="76.5">
      <c r="A383" s="192">
        <v>117</v>
      </c>
      <c r="B383" s="68"/>
      <c r="C383" s="214" t="s">
        <v>54</v>
      </c>
      <c r="D383" s="215">
        <v>44939</v>
      </c>
      <c r="E383" s="192" t="s">
        <v>1952</v>
      </c>
      <c r="F383" s="192" t="s">
        <v>10</v>
      </c>
      <c r="G383" s="192">
        <v>1052137</v>
      </c>
      <c r="H383" s="68"/>
      <c r="I383" s="198" t="s">
        <v>2457</v>
      </c>
      <c r="J383" s="68"/>
      <c r="K383" s="68"/>
      <c r="L383" s="68"/>
      <c r="M383" s="68"/>
      <c r="N383" s="366"/>
      <c r="O383" s="366"/>
      <c r="P383" s="216">
        <v>50</v>
      </c>
      <c r="Q383" s="216">
        <v>0</v>
      </c>
      <c r="R383" s="68" t="s">
        <v>638</v>
      </c>
      <c r="S383" s="368"/>
      <c r="T383" s="278"/>
    </row>
    <row r="384" spans="1:20" ht="38.25">
      <c r="A384" s="192" t="s">
        <v>542</v>
      </c>
      <c r="B384" s="68"/>
      <c r="C384" s="214" t="s">
        <v>691</v>
      </c>
      <c r="D384" s="215">
        <v>44942</v>
      </c>
      <c r="E384" s="192" t="s">
        <v>1953</v>
      </c>
      <c r="F384" s="192" t="s">
        <v>600</v>
      </c>
      <c r="G384" s="192">
        <v>5077380</v>
      </c>
      <c r="H384" s="68"/>
      <c r="I384" s="198" t="s">
        <v>2458</v>
      </c>
      <c r="J384" s="68"/>
      <c r="K384" s="68"/>
      <c r="L384" s="68"/>
      <c r="M384" s="68"/>
      <c r="N384" s="366"/>
      <c r="O384" s="366"/>
      <c r="P384" s="216">
        <v>0</v>
      </c>
      <c r="Q384" s="216">
        <v>3968150.25</v>
      </c>
      <c r="R384" s="68" t="s">
        <v>638</v>
      </c>
      <c r="S384" s="368"/>
      <c r="T384" s="278"/>
    </row>
    <row r="385" spans="1:20" ht="76.5">
      <c r="A385" s="192" t="s">
        <v>544</v>
      </c>
      <c r="B385" s="68"/>
      <c r="C385" s="214" t="s">
        <v>683</v>
      </c>
      <c r="D385" s="215">
        <v>44942</v>
      </c>
      <c r="E385" s="192" t="s">
        <v>1954</v>
      </c>
      <c r="F385" s="192" t="s">
        <v>6</v>
      </c>
      <c r="G385" s="192">
        <v>1747722</v>
      </c>
      <c r="H385" s="68"/>
      <c r="I385" s="198" t="s">
        <v>2459</v>
      </c>
      <c r="J385" s="68"/>
      <c r="K385" s="68"/>
      <c r="L385" s="68"/>
      <c r="M385" s="68"/>
      <c r="N385" s="366"/>
      <c r="O385" s="366"/>
      <c r="P385" s="216">
        <v>0</v>
      </c>
      <c r="Q385" s="216">
        <v>1</v>
      </c>
      <c r="R385" s="68" t="s">
        <v>638</v>
      </c>
      <c r="S385" s="368"/>
      <c r="T385" s="278"/>
    </row>
    <row r="386" spans="1:20" ht="76.5">
      <c r="A386" s="192">
        <v>117</v>
      </c>
      <c r="B386" s="68"/>
      <c r="C386" s="214" t="s">
        <v>54</v>
      </c>
      <c r="D386" s="215">
        <v>44942</v>
      </c>
      <c r="E386" s="192" t="s">
        <v>1955</v>
      </c>
      <c r="F386" s="192" t="s">
        <v>10</v>
      </c>
      <c r="G386" s="192">
        <v>1052359</v>
      </c>
      <c r="H386" s="68"/>
      <c r="I386" s="198" t="s">
        <v>2460</v>
      </c>
      <c r="J386" s="68"/>
      <c r="K386" s="68"/>
      <c r="L386" s="68"/>
      <c r="M386" s="68"/>
      <c r="N386" s="366"/>
      <c r="O386" s="366"/>
      <c r="P386" s="216">
        <v>50</v>
      </c>
      <c r="Q386" s="216">
        <v>0</v>
      </c>
      <c r="R386" s="68" t="s">
        <v>638</v>
      </c>
      <c r="S386" s="368"/>
      <c r="T386" s="278"/>
    </row>
    <row r="387" spans="1:20" ht="89.25">
      <c r="A387" s="192">
        <v>862</v>
      </c>
      <c r="B387" s="68"/>
      <c r="C387" s="214" t="s">
        <v>187</v>
      </c>
      <c r="D387" s="215">
        <v>44942</v>
      </c>
      <c r="E387" s="192" t="s">
        <v>1956</v>
      </c>
      <c r="F387" s="192" t="s">
        <v>12</v>
      </c>
      <c r="G387" s="192">
        <v>1052369</v>
      </c>
      <c r="H387" s="68"/>
      <c r="I387" s="198" t="s">
        <v>2461</v>
      </c>
      <c r="J387" s="68"/>
      <c r="K387" s="68"/>
      <c r="L387" s="68"/>
      <c r="M387" s="68"/>
      <c r="N387" s="366"/>
      <c r="O387" s="366"/>
      <c r="P387" s="216">
        <v>95819.99</v>
      </c>
      <c r="Q387" s="216">
        <v>0</v>
      </c>
      <c r="R387" s="68" t="s">
        <v>638</v>
      </c>
      <c r="S387" s="368"/>
      <c r="T387" s="278"/>
    </row>
    <row r="388" spans="1:20" ht="89.25">
      <c r="A388" s="192">
        <v>862</v>
      </c>
      <c r="B388" s="68"/>
      <c r="C388" s="214" t="s">
        <v>187</v>
      </c>
      <c r="D388" s="215">
        <v>44942</v>
      </c>
      <c r="E388" s="192" t="s">
        <v>1957</v>
      </c>
      <c r="F388" s="192" t="s">
        <v>10</v>
      </c>
      <c r="G388" s="192">
        <v>1052368</v>
      </c>
      <c r="H388" s="68"/>
      <c r="I388" s="198" t="s">
        <v>2462</v>
      </c>
      <c r="J388" s="68"/>
      <c r="K388" s="68"/>
      <c r="L388" s="68"/>
      <c r="M388" s="68"/>
      <c r="N388" s="366"/>
      <c r="O388" s="366"/>
      <c r="P388" s="216">
        <v>50</v>
      </c>
      <c r="Q388" s="216">
        <v>0</v>
      </c>
      <c r="R388" s="68" t="s">
        <v>638</v>
      </c>
      <c r="S388" s="368"/>
      <c r="T388" s="278"/>
    </row>
    <row r="389" spans="1:20" ht="89.25">
      <c r="A389" s="192">
        <v>862</v>
      </c>
      <c r="B389" s="68"/>
      <c r="C389" s="214" t="s">
        <v>187</v>
      </c>
      <c r="D389" s="215">
        <v>44942</v>
      </c>
      <c r="E389" s="192" t="s">
        <v>1958</v>
      </c>
      <c r="F389" s="192" t="s">
        <v>10</v>
      </c>
      <c r="G389" s="192">
        <v>1052369</v>
      </c>
      <c r="H389" s="68"/>
      <c r="I389" s="198" t="s">
        <v>2462</v>
      </c>
      <c r="J389" s="68"/>
      <c r="K389" s="68"/>
      <c r="L389" s="68"/>
      <c r="M389" s="68"/>
      <c r="N389" s="366"/>
      <c r="O389" s="366"/>
      <c r="P389" s="216">
        <v>50</v>
      </c>
      <c r="Q389" s="216">
        <v>0</v>
      </c>
      <c r="R389" s="68" t="s">
        <v>638</v>
      </c>
      <c r="S389" s="368"/>
      <c r="T389" s="278"/>
    </row>
    <row r="390" spans="1:20" ht="89.25">
      <c r="A390" s="192">
        <v>117</v>
      </c>
      <c r="B390" s="68"/>
      <c r="C390" s="214" t="s">
        <v>54</v>
      </c>
      <c r="D390" s="215">
        <v>44942</v>
      </c>
      <c r="E390" s="192" t="s">
        <v>1959</v>
      </c>
      <c r="F390" s="192" t="s">
        <v>10</v>
      </c>
      <c r="G390" s="192">
        <v>1052364</v>
      </c>
      <c r="H390" s="68"/>
      <c r="I390" s="198" t="s">
        <v>2463</v>
      </c>
      <c r="J390" s="68"/>
      <c r="K390" s="68"/>
      <c r="L390" s="68"/>
      <c r="M390" s="68"/>
      <c r="N390" s="366"/>
      <c r="O390" s="366"/>
      <c r="P390" s="216">
        <v>50</v>
      </c>
      <c r="Q390" s="216">
        <v>0</v>
      </c>
      <c r="R390" s="68" t="s">
        <v>638</v>
      </c>
      <c r="S390" s="368"/>
      <c r="T390" s="278"/>
    </row>
    <row r="391" spans="1:20" ht="89.25">
      <c r="A391" s="192">
        <v>862</v>
      </c>
      <c r="B391" s="68"/>
      <c r="C391" s="214" t="s">
        <v>187</v>
      </c>
      <c r="D391" s="215">
        <v>44942</v>
      </c>
      <c r="E391" s="192" t="s">
        <v>1960</v>
      </c>
      <c r="F391" s="192" t="s">
        <v>12</v>
      </c>
      <c r="G391" s="192">
        <v>1052368</v>
      </c>
      <c r="H391" s="68"/>
      <c r="I391" s="198" t="s">
        <v>2464</v>
      </c>
      <c r="J391" s="68"/>
      <c r="K391" s="68"/>
      <c r="L391" s="68"/>
      <c r="M391" s="68"/>
      <c r="N391" s="366"/>
      <c r="O391" s="366"/>
      <c r="P391" s="216">
        <v>253343.1</v>
      </c>
      <c r="Q391" s="216">
        <v>0</v>
      </c>
      <c r="R391" s="68" t="s">
        <v>638</v>
      </c>
      <c r="S391" s="368"/>
      <c r="T391" s="278"/>
    </row>
    <row r="392" spans="1:20" ht="89.25">
      <c r="A392" s="192">
        <v>132</v>
      </c>
      <c r="B392" s="68"/>
      <c r="C392" s="214" t="s">
        <v>59</v>
      </c>
      <c r="D392" s="215">
        <v>44943</v>
      </c>
      <c r="E392" s="192" t="s">
        <v>1961</v>
      </c>
      <c r="F392" s="192" t="s">
        <v>10</v>
      </c>
      <c r="G392" s="192">
        <v>1052389</v>
      </c>
      <c r="H392" s="68"/>
      <c r="I392" s="198" t="s">
        <v>2465</v>
      </c>
      <c r="J392" s="68"/>
      <c r="K392" s="68"/>
      <c r="L392" s="68"/>
      <c r="M392" s="68"/>
      <c r="N392" s="366"/>
      <c r="O392" s="366"/>
      <c r="P392" s="216">
        <v>1029.1300000000001</v>
      </c>
      <c r="Q392" s="216">
        <v>0</v>
      </c>
      <c r="R392" s="68" t="s">
        <v>638</v>
      </c>
      <c r="S392" s="368"/>
      <c r="T392" s="278"/>
    </row>
    <row r="393" spans="1:20" ht="51">
      <c r="A393" s="192" t="s">
        <v>542</v>
      </c>
      <c r="B393" s="68"/>
      <c r="C393" s="214" t="s">
        <v>691</v>
      </c>
      <c r="D393" s="215">
        <v>44943</v>
      </c>
      <c r="E393" s="192" t="s">
        <v>1962</v>
      </c>
      <c r="F393" s="192" t="s">
        <v>10</v>
      </c>
      <c r="G393" s="192">
        <v>16920</v>
      </c>
      <c r="H393" s="68"/>
      <c r="I393" s="198" t="s">
        <v>2466</v>
      </c>
      <c r="J393" s="68"/>
      <c r="K393" s="68"/>
      <c r="L393" s="68"/>
      <c r="M393" s="68"/>
      <c r="N393" s="366"/>
      <c r="O393" s="366"/>
      <c r="P393" s="216">
        <v>275.42</v>
      </c>
      <c r="Q393" s="216">
        <v>0</v>
      </c>
      <c r="R393" s="68" t="s">
        <v>638</v>
      </c>
      <c r="S393" s="368"/>
      <c r="T393" s="278"/>
    </row>
    <row r="394" spans="1:20" ht="51">
      <c r="A394" s="192" t="s">
        <v>542</v>
      </c>
      <c r="B394" s="68"/>
      <c r="C394" s="214" t="s">
        <v>691</v>
      </c>
      <c r="D394" s="215">
        <v>44943</v>
      </c>
      <c r="E394" s="192" t="s">
        <v>1963</v>
      </c>
      <c r="F394" s="192" t="s">
        <v>10</v>
      </c>
      <c r="G394" s="192">
        <v>16954</v>
      </c>
      <c r="H394" s="68"/>
      <c r="I394" s="198" t="s">
        <v>2467</v>
      </c>
      <c r="J394" s="68"/>
      <c r="K394" s="68"/>
      <c r="L394" s="68"/>
      <c r="M394" s="68"/>
      <c r="N394" s="366"/>
      <c r="O394" s="366"/>
      <c r="P394" s="216">
        <v>450.42</v>
      </c>
      <c r="Q394" s="216">
        <v>0</v>
      </c>
      <c r="R394" s="68" t="s">
        <v>638</v>
      </c>
      <c r="S394" s="368"/>
      <c r="T394" s="278"/>
    </row>
    <row r="395" spans="1:20" ht="76.5">
      <c r="A395" s="192">
        <v>117</v>
      </c>
      <c r="B395" s="68"/>
      <c r="C395" s="214" t="s">
        <v>54</v>
      </c>
      <c r="D395" s="215">
        <v>44943</v>
      </c>
      <c r="E395" s="192" t="s">
        <v>1964</v>
      </c>
      <c r="F395" s="192" t="s">
        <v>10</v>
      </c>
      <c r="G395" s="192">
        <v>1052411</v>
      </c>
      <c r="H395" s="68"/>
      <c r="I395" s="198" t="s">
        <v>2468</v>
      </c>
      <c r="J395" s="68"/>
      <c r="K395" s="68"/>
      <c r="L395" s="68"/>
      <c r="M395" s="68"/>
      <c r="N395" s="366"/>
      <c r="O395" s="366"/>
      <c r="P395" s="216">
        <v>50</v>
      </c>
      <c r="Q395" s="216">
        <v>0</v>
      </c>
      <c r="R395" s="68" t="s">
        <v>638</v>
      </c>
      <c r="S395" s="368"/>
      <c r="T395" s="278"/>
    </row>
    <row r="396" spans="1:20" ht="76.5">
      <c r="A396" s="192">
        <v>117</v>
      </c>
      <c r="B396" s="68"/>
      <c r="C396" s="214" t="s">
        <v>54</v>
      </c>
      <c r="D396" s="215">
        <v>44943</v>
      </c>
      <c r="E396" s="192" t="s">
        <v>1965</v>
      </c>
      <c r="F396" s="192" t="s">
        <v>10</v>
      </c>
      <c r="G396" s="192">
        <v>1052440</v>
      </c>
      <c r="H396" s="68"/>
      <c r="I396" s="198" t="s">
        <v>2469</v>
      </c>
      <c r="J396" s="68"/>
      <c r="K396" s="68"/>
      <c r="L396" s="68"/>
      <c r="M396" s="68"/>
      <c r="N396" s="366"/>
      <c r="O396" s="366"/>
      <c r="P396" s="216">
        <v>50</v>
      </c>
      <c r="Q396" s="216">
        <v>0</v>
      </c>
      <c r="R396" s="68" t="s">
        <v>638</v>
      </c>
      <c r="S396" s="368"/>
      <c r="T396" s="278"/>
    </row>
    <row r="397" spans="1:20" ht="76.5">
      <c r="A397" s="192">
        <v>117</v>
      </c>
      <c r="B397" s="68"/>
      <c r="C397" s="214" t="s">
        <v>54</v>
      </c>
      <c r="D397" s="215">
        <v>44943</v>
      </c>
      <c r="E397" s="192" t="s">
        <v>1966</v>
      </c>
      <c r="F397" s="192" t="s">
        <v>10</v>
      </c>
      <c r="G397" s="192">
        <v>1052452</v>
      </c>
      <c r="H397" s="68"/>
      <c r="I397" s="198" t="s">
        <v>2470</v>
      </c>
      <c r="J397" s="68"/>
      <c r="K397" s="68"/>
      <c r="L397" s="68"/>
      <c r="M397" s="68"/>
      <c r="N397" s="366"/>
      <c r="O397" s="366"/>
      <c r="P397" s="216">
        <v>50</v>
      </c>
      <c r="Q397" s="216">
        <v>0</v>
      </c>
      <c r="R397" s="68" t="s">
        <v>638</v>
      </c>
      <c r="S397" s="368"/>
      <c r="T397" s="278"/>
    </row>
    <row r="398" spans="1:20" ht="76.5">
      <c r="A398" s="192">
        <v>291</v>
      </c>
      <c r="B398" s="68"/>
      <c r="C398" s="214" t="s">
        <v>119</v>
      </c>
      <c r="D398" s="215">
        <v>44944</v>
      </c>
      <c r="E398" s="192" t="s">
        <v>1967</v>
      </c>
      <c r="F398" s="192" t="s">
        <v>6</v>
      </c>
      <c r="G398" s="192">
        <v>1052512</v>
      </c>
      <c r="H398" s="68"/>
      <c r="I398" s="198" t="s">
        <v>2471</v>
      </c>
      <c r="J398" s="68"/>
      <c r="K398" s="68"/>
      <c r="L398" s="68"/>
      <c r="M398" s="68"/>
      <c r="N398" s="366"/>
      <c r="O398" s="366"/>
      <c r="P398" s="216">
        <v>0</v>
      </c>
      <c r="Q398" s="216">
        <v>1290979.28</v>
      </c>
      <c r="R398" s="68" t="s">
        <v>638</v>
      </c>
      <c r="S398" s="368"/>
      <c r="T398" s="278"/>
    </row>
    <row r="399" spans="1:20" ht="76.5">
      <c r="A399" s="192">
        <v>291</v>
      </c>
      <c r="B399" s="68"/>
      <c r="C399" s="214" t="s">
        <v>119</v>
      </c>
      <c r="D399" s="215">
        <v>44944</v>
      </c>
      <c r="E399" s="192" t="s">
        <v>1968</v>
      </c>
      <c r="F399" s="192" t="s">
        <v>10</v>
      </c>
      <c r="G399" s="192">
        <v>1052514</v>
      </c>
      <c r="H399" s="68"/>
      <c r="I399" s="198" t="s">
        <v>2472</v>
      </c>
      <c r="J399" s="68"/>
      <c r="K399" s="68"/>
      <c r="L399" s="68"/>
      <c r="M399" s="68"/>
      <c r="N399" s="366"/>
      <c r="O399" s="366"/>
      <c r="P399" s="216">
        <v>50</v>
      </c>
      <c r="Q399" s="216">
        <v>0</v>
      </c>
      <c r="R399" s="68" t="s">
        <v>638</v>
      </c>
      <c r="S399" s="368"/>
      <c r="T399" s="278"/>
    </row>
    <row r="400" spans="1:20" ht="76.5">
      <c r="A400" s="192">
        <v>117</v>
      </c>
      <c r="B400" s="68"/>
      <c r="C400" s="214" t="s">
        <v>54</v>
      </c>
      <c r="D400" s="215">
        <v>44944</v>
      </c>
      <c r="E400" s="192" t="s">
        <v>1969</v>
      </c>
      <c r="F400" s="192" t="s">
        <v>10</v>
      </c>
      <c r="G400" s="192">
        <v>1052492</v>
      </c>
      <c r="H400" s="68"/>
      <c r="I400" s="198" t="s">
        <v>2473</v>
      </c>
      <c r="J400" s="68"/>
      <c r="K400" s="68"/>
      <c r="L400" s="68"/>
      <c r="M400" s="68"/>
      <c r="N400" s="366"/>
      <c r="O400" s="366"/>
      <c r="P400" s="216">
        <v>50</v>
      </c>
      <c r="Q400" s="216">
        <v>0</v>
      </c>
      <c r="R400" s="68" t="s">
        <v>638</v>
      </c>
      <c r="S400" s="368"/>
      <c r="T400" s="278"/>
    </row>
    <row r="401" spans="1:20" ht="76.5">
      <c r="A401" s="192">
        <v>117</v>
      </c>
      <c r="B401" s="68"/>
      <c r="C401" s="214" t="s">
        <v>54</v>
      </c>
      <c r="D401" s="215">
        <v>44944</v>
      </c>
      <c r="E401" s="192" t="s">
        <v>1970</v>
      </c>
      <c r="F401" s="192" t="s">
        <v>10</v>
      </c>
      <c r="G401" s="192">
        <v>1052489</v>
      </c>
      <c r="H401" s="68"/>
      <c r="I401" s="198" t="s">
        <v>2474</v>
      </c>
      <c r="J401" s="68"/>
      <c r="K401" s="68"/>
      <c r="L401" s="68"/>
      <c r="M401" s="68"/>
      <c r="N401" s="366"/>
      <c r="O401" s="366"/>
      <c r="P401" s="216">
        <v>50</v>
      </c>
      <c r="Q401" s="216">
        <v>0</v>
      </c>
      <c r="R401" s="68" t="s">
        <v>638</v>
      </c>
      <c r="S401" s="368"/>
      <c r="T401" s="278"/>
    </row>
    <row r="402" spans="1:20" ht="89.25">
      <c r="A402" s="192" t="s">
        <v>541</v>
      </c>
      <c r="B402" s="68"/>
      <c r="C402" s="214" t="s">
        <v>590</v>
      </c>
      <c r="D402" s="215">
        <v>44944</v>
      </c>
      <c r="E402" s="192" t="s">
        <v>1971</v>
      </c>
      <c r="F402" s="192" t="s">
        <v>6</v>
      </c>
      <c r="G402" s="192">
        <v>24</v>
      </c>
      <c r="H402" s="68"/>
      <c r="I402" s="198" t="s">
        <v>2475</v>
      </c>
      <c r="J402" s="68"/>
      <c r="K402" s="68"/>
      <c r="L402" s="68"/>
      <c r="M402" s="68"/>
      <c r="N402" s="366"/>
      <c r="O402" s="366"/>
      <c r="P402" s="216">
        <v>0</v>
      </c>
      <c r="Q402" s="216">
        <v>17026.330000000002</v>
      </c>
      <c r="R402" s="68" t="s">
        <v>638</v>
      </c>
      <c r="S402" s="368"/>
      <c r="T402" s="278"/>
    </row>
    <row r="403" spans="1:20" ht="63.75">
      <c r="A403" s="192">
        <v>10</v>
      </c>
      <c r="B403" s="68"/>
      <c r="C403" s="214" t="s">
        <v>38</v>
      </c>
      <c r="D403" s="215">
        <v>44944</v>
      </c>
      <c r="E403" s="192" t="s">
        <v>1972</v>
      </c>
      <c r="F403" s="192" t="s">
        <v>14</v>
      </c>
      <c r="G403" s="192">
        <v>2143335</v>
      </c>
      <c r="H403" s="68"/>
      <c r="I403" s="198" t="s">
        <v>2476</v>
      </c>
      <c r="J403" s="68"/>
      <c r="K403" s="68"/>
      <c r="L403" s="68"/>
      <c r="M403" s="68"/>
      <c r="N403" s="366"/>
      <c r="O403" s="366"/>
      <c r="P403" s="216">
        <v>50</v>
      </c>
      <c r="Q403" s="216">
        <v>0</v>
      </c>
      <c r="R403" s="68" t="s">
        <v>638</v>
      </c>
      <c r="S403" s="368"/>
      <c r="T403" s="278"/>
    </row>
    <row r="404" spans="1:20" ht="51">
      <c r="A404" s="192" t="s">
        <v>541</v>
      </c>
      <c r="B404" s="68"/>
      <c r="C404" s="214" t="s">
        <v>590</v>
      </c>
      <c r="D404" s="215">
        <v>44945</v>
      </c>
      <c r="E404" s="192" t="s">
        <v>1973</v>
      </c>
      <c r="F404" s="192" t="s">
        <v>6</v>
      </c>
      <c r="G404" s="192">
        <v>1750116</v>
      </c>
      <c r="H404" s="68"/>
      <c r="I404" s="198" t="s">
        <v>2477</v>
      </c>
      <c r="J404" s="68"/>
      <c r="K404" s="68"/>
      <c r="L404" s="68"/>
      <c r="M404" s="68"/>
      <c r="N404" s="366"/>
      <c r="O404" s="366"/>
      <c r="P404" s="216">
        <v>0</v>
      </c>
      <c r="Q404" s="216">
        <v>279496.2</v>
      </c>
      <c r="R404" s="68" t="s">
        <v>638</v>
      </c>
      <c r="S404" s="368"/>
      <c r="T404" s="278"/>
    </row>
    <row r="405" spans="1:20" ht="63.75">
      <c r="A405" s="192">
        <v>132</v>
      </c>
      <c r="B405" s="68"/>
      <c r="C405" s="214" t="s">
        <v>59</v>
      </c>
      <c r="D405" s="215">
        <v>44945</v>
      </c>
      <c r="E405" s="192" t="s">
        <v>1974</v>
      </c>
      <c r="F405" s="192" t="s">
        <v>6</v>
      </c>
      <c r="G405" s="192">
        <v>2144792</v>
      </c>
      <c r="H405" s="68"/>
      <c r="I405" s="198" t="s">
        <v>2478</v>
      </c>
      <c r="J405" s="68"/>
      <c r="K405" s="68"/>
      <c r="L405" s="68"/>
      <c r="M405" s="68"/>
      <c r="N405" s="366"/>
      <c r="O405" s="366"/>
      <c r="P405" s="216">
        <v>0</v>
      </c>
      <c r="Q405" s="216">
        <v>52163.44</v>
      </c>
      <c r="R405" s="68" t="s">
        <v>638</v>
      </c>
      <c r="S405" s="368"/>
      <c r="T405" s="278"/>
    </row>
    <row r="406" spans="1:20" ht="63.75">
      <c r="A406" s="192">
        <v>132</v>
      </c>
      <c r="B406" s="68"/>
      <c r="C406" s="214" t="s">
        <v>59</v>
      </c>
      <c r="D406" s="215">
        <v>44945</v>
      </c>
      <c r="E406" s="192" t="s">
        <v>1975</v>
      </c>
      <c r="F406" s="192" t="s">
        <v>14</v>
      </c>
      <c r="G406" s="192">
        <v>2144793</v>
      </c>
      <c r="H406" s="68"/>
      <c r="I406" s="198" t="s">
        <v>2479</v>
      </c>
      <c r="J406" s="68"/>
      <c r="K406" s="68"/>
      <c r="L406" s="68"/>
      <c r="M406" s="68"/>
      <c r="N406" s="366"/>
      <c r="O406" s="366"/>
      <c r="P406" s="216">
        <v>50</v>
      </c>
      <c r="Q406" s="216">
        <v>0</v>
      </c>
      <c r="R406" s="68" t="s">
        <v>638</v>
      </c>
      <c r="S406" s="368"/>
      <c r="T406" s="278"/>
    </row>
    <row r="407" spans="1:20" ht="76.5">
      <c r="A407" s="192">
        <v>117</v>
      </c>
      <c r="B407" s="68"/>
      <c r="C407" s="214" t="s">
        <v>54</v>
      </c>
      <c r="D407" s="215">
        <v>44945</v>
      </c>
      <c r="E407" s="192" t="s">
        <v>1976</v>
      </c>
      <c r="F407" s="192" t="s">
        <v>10</v>
      </c>
      <c r="G407" s="192">
        <v>1052598</v>
      </c>
      <c r="H407" s="68"/>
      <c r="I407" s="198" t="s">
        <v>2480</v>
      </c>
      <c r="J407" s="68"/>
      <c r="K407" s="68"/>
      <c r="L407" s="68"/>
      <c r="M407" s="68"/>
      <c r="N407" s="366"/>
      <c r="O407" s="366"/>
      <c r="P407" s="216">
        <v>50</v>
      </c>
      <c r="Q407" s="216">
        <v>0</v>
      </c>
      <c r="R407" s="68" t="s">
        <v>638</v>
      </c>
      <c r="S407" s="368"/>
      <c r="T407" s="278"/>
    </row>
    <row r="408" spans="1:20" ht="51">
      <c r="A408" s="192">
        <v>573</v>
      </c>
      <c r="B408" s="68"/>
      <c r="C408" s="214" t="s">
        <v>167</v>
      </c>
      <c r="D408" s="215">
        <v>44946</v>
      </c>
      <c r="E408" s="192" t="s">
        <v>1977</v>
      </c>
      <c r="F408" s="192" t="s">
        <v>6</v>
      </c>
      <c r="G408" s="192">
        <v>367</v>
      </c>
      <c r="H408" s="68"/>
      <c r="I408" s="198" t="s">
        <v>2481</v>
      </c>
      <c r="J408" s="68"/>
      <c r="K408" s="68"/>
      <c r="L408" s="68"/>
      <c r="M408" s="68"/>
      <c r="N408" s="366"/>
      <c r="O408" s="366"/>
      <c r="P408" s="216">
        <v>0</v>
      </c>
      <c r="Q408" s="216">
        <v>172346002</v>
      </c>
      <c r="R408" s="68" t="s">
        <v>638</v>
      </c>
      <c r="S408" s="368"/>
      <c r="T408" s="278"/>
    </row>
    <row r="409" spans="1:20" ht="63.75">
      <c r="A409" s="192" t="s">
        <v>542</v>
      </c>
      <c r="B409" s="68"/>
      <c r="C409" s="214" t="s">
        <v>691</v>
      </c>
      <c r="D409" s="215">
        <v>44946</v>
      </c>
      <c r="E409" s="192" t="s">
        <v>1978</v>
      </c>
      <c r="F409" s="192" t="s">
        <v>10</v>
      </c>
      <c r="G409" s="192">
        <v>16976</v>
      </c>
      <c r="H409" s="68"/>
      <c r="I409" s="198" t="s">
        <v>2482</v>
      </c>
      <c r="J409" s="68"/>
      <c r="K409" s="68"/>
      <c r="L409" s="68"/>
      <c r="M409" s="68"/>
      <c r="N409" s="366"/>
      <c r="O409" s="366"/>
      <c r="P409" s="216">
        <v>25235.599999999999</v>
      </c>
      <c r="Q409" s="216">
        <v>0</v>
      </c>
      <c r="R409" s="68" t="s">
        <v>638</v>
      </c>
      <c r="S409" s="368"/>
      <c r="T409" s="278"/>
    </row>
    <row r="410" spans="1:20" ht="76.5">
      <c r="A410" s="192">
        <v>117</v>
      </c>
      <c r="B410" s="68"/>
      <c r="C410" s="214" t="s">
        <v>54</v>
      </c>
      <c r="D410" s="215">
        <v>44946</v>
      </c>
      <c r="E410" s="192" t="s">
        <v>1979</v>
      </c>
      <c r="F410" s="192" t="s">
        <v>10</v>
      </c>
      <c r="G410" s="192">
        <v>1052630</v>
      </c>
      <c r="H410" s="68"/>
      <c r="I410" s="198" t="s">
        <v>2483</v>
      </c>
      <c r="J410" s="68"/>
      <c r="K410" s="68"/>
      <c r="L410" s="68"/>
      <c r="M410" s="68"/>
      <c r="N410" s="366"/>
      <c r="O410" s="366"/>
      <c r="P410" s="216">
        <v>50</v>
      </c>
      <c r="Q410" s="216">
        <v>0</v>
      </c>
      <c r="R410" s="68" t="s">
        <v>638</v>
      </c>
      <c r="S410" s="368"/>
      <c r="T410" s="278"/>
    </row>
    <row r="411" spans="1:20" ht="76.5">
      <c r="A411" s="192">
        <v>291</v>
      </c>
      <c r="B411" s="68"/>
      <c r="C411" s="214" t="s">
        <v>119</v>
      </c>
      <c r="D411" s="215">
        <v>44946</v>
      </c>
      <c r="E411" s="192" t="s">
        <v>1980</v>
      </c>
      <c r="F411" s="192" t="s">
        <v>10</v>
      </c>
      <c r="G411" s="192">
        <v>1052635</v>
      </c>
      <c r="H411" s="68"/>
      <c r="I411" s="198" t="s">
        <v>2484</v>
      </c>
      <c r="J411" s="68"/>
      <c r="K411" s="68"/>
      <c r="L411" s="68"/>
      <c r="M411" s="68"/>
      <c r="N411" s="366"/>
      <c r="O411" s="366"/>
      <c r="P411" s="216">
        <v>270</v>
      </c>
      <c r="Q411" s="216">
        <v>0</v>
      </c>
      <c r="R411" s="68" t="s">
        <v>638</v>
      </c>
      <c r="S411" s="368"/>
      <c r="T411" s="278"/>
    </row>
    <row r="412" spans="1:20" ht="89.25">
      <c r="A412" s="192">
        <v>590</v>
      </c>
      <c r="B412" s="68"/>
      <c r="C412" s="214" t="s">
        <v>1287</v>
      </c>
      <c r="D412" s="215">
        <v>44946</v>
      </c>
      <c r="E412" s="192" t="s">
        <v>1981</v>
      </c>
      <c r="F412" s="192" t="s">
        <v>10</v>
      </c>
      <c r="G412" s="192">
        <v>1052666</v>
      </c>
      <c r="H412" s="68"/>
      <c r="I412" s="198" t="s">
        <v>2485</v>
      </c>
      <c r="J412" s="68"/>
      <c r="K412" s="68"/>
      <c r="L412" s="68"/>
      <c r="M412" s="68"/>
      <c r="N412" s="366"/>
      <c r="O412" s="366"/>
      <c r="P412" s="216">
        <v>2839.21</v>
      </c>
      <c r="Q412" s="216">
        <v>0</v>
      </c>
      <c r="R412" s="68" t="s">
        <v>638</v>
      </c>
      <c r="S412" s="368"/>
      <c r="T412" s="278"/>
    </row>
    <row r="413" spans="1:20" ht="89.25">
      <c r="A413" s="192">
        <v>291</v>
      </c>
      <c r="B413" s="68"/>
      <c r="C413" s="214" t="s">
        <v>119</v>
      </c>
      <c r="D413" s="215">
        <v>44946</v>
      </c>
      <c r="E413" s="192" t="s">
        <v>1982</v>
      </c>
      <c r="F413" s="192" t="s">
        <v>10</v>
      </c>
      <c r="G413" s="192">
        <v>1052639</v>
      </c>
      <c r="H413" s="68"/>
      <c r="I413" s="198" t="s">
        <v>2486</v>
      </c>
      <c r="J413" s="68"/>
      <c r="K413" s="68"/>
      <c r="L413" s="68"/>
      <c r="M413" s="68"/>
      <c r="N413" s="366"/>
      <c r="O413" s="366"/>
      <c r="P413" s="216">
        <v>270</v>
      </c>
      <c r="Q413" s="216">
        <v>0</v>
      </c>
      <c r="R413" s="68" t="s">
        <v>638</v>
      </c>
      <c r="S413" s="368"/>
      <c r="T413" s="278"/>
    </row>
    <row r="414" spans="1:20" ht="76.5">
      <c r="A414" s="192" t="s">
        <v>544</v>
      </c>
      <c r="B414" s="68"/>
      <c r="C414" s="214" t="s">
        <v>683</v>
      </c>
      <c r="D414" s="215">
        <v>44950</v>
      </c>
      <c r="E414" s="192" t="s">
        <v>1983</v>
      </c>
      <c r="F414" s="192" t="s">
        <v>6</v>
      </c>
      <c r="G414" s="192">
        <v>1751442</v>
      </c>
      <c r="H414" s="68"/>
      <c r="I414" s="198" t="s">
        <v>2487</v>
      </c>
      <c r="J414" s="68"/>
      <c r="K414" s="68"/>
      <c r="L414" s="68"/>
      <c r="M414" s="68"/>
      <c r="N414" s="366"/>
      <c r="O414" s="366"/>
      <c r="P414" s="216">
        <v>0</v>
      </c>
      <c r="Q414" s="216">
        <v>1500</v>
      </c>
      <c r="R414" s="68" t="s">
        <v>638</v>
      </c>
      <c r="S414" s="368"/>
      <c r="T414" s="278"/>
    </row>
    <row r="415" spans="1:20" ht="63.75">
      <c r="A415" s="192" t="s">
        <v>541</v>
      </c>
      <c r="B415" s="68"/>
      <c r="C415" s="214" t="s">
        <v>590</v>
      </c>
      <c r="D415" s="215">
        <v>44950</v>
      </c>
      <c r="E415" s="192" t="s">
        <v>1984</v>
      </c>
      <c r="F415" s="192" t="s">
        <v>6</v>
      </c>
      <c r="G415" s="192">
        <v>1751490</v>
      </c>
      <c r="H415" s="68"/>
      <c r="I415" s="198" t="s">
        <v>2488</v>
      </c>
      <c r="J415" s="68"/>
      <c r="K415" s="68"/>
      <c r="L415" s="68"/>
      <c r="M415" s="68"/>
      <c r="N415" s="366"/>
      <c r="O415" s="366"/>
      <c r="P415" s="216">
        <v>0</v>
      </c>
      <c r="Q415" s="216">
        <v>4022.28</v>
      </c>
      <c r="R415" s="68" t="s">
        <v>638</v>
      </c>
      <c r="S415" s="368"/>
      <c r="T415" s="278"/>
    </row>
    <row r="416" spans="1:20" ht="76.5">
      <c r="A416" s="192">
        <v>117</v>
      </c>
      <c r="B416" s="68"/>
      <c r="C416" s="214" t="s">
        <v>54</v>
      </c>
      <c r="D416" s="215">
        <v>44950</v>
      </c>
      <c r="E416" s="192" t="s">
        <v>1985</v>
      </c>
      <c r="F416" s="192" t="s">
        <v>10</v>
      </c>
      <c r="G416" s="192">
        <v>1052762</v>
      </c>
      <c r="H416" s="68"/>
      <c r="I416" s="198" t="s">
        <v>2489</v>
      </c>
      <c r="J416" s="68"/>
      <c r="K416" s="68"/>
      <c r="L416" s="68"/>
      <c r="M416" s="68"/>
      <c r="N416" s="366"/>
      <c r="O416" s="366"/>
      <c r="P416" s="216">
        <v>50</v>
      </c>
      <c r="Q416" s="216">
        <v>0</v>
      </c>
      <c r="R416" s="68" t="s">
        <v>638</v>
      </c>
      <c r="S416" s="368"/>
      <c r="T416" s="278"/>
    </row>
    <row r="417" spans="1:20" ht="76.5">
      <c r="A417" s="192">
        <v>117</v>
      </c>
      <c r="B417" s="68"/>
      <c r="C417" s="214" t="s">
        <v>54</v>
      </c>
      <c r="D417" s="215">
        <v>44950</v>
      </c>
      <c r="E417" s="192" t="s">
        <v>1986</v>
      </c>
      <c r="F417" s="192" t="s">
        <v>10</v>
      </c>
      <c r="G417" s="192">
        <v>1052768</v>
      </c>
      <c r="H417" s="68"/>
      <c r="I417" s="198" t="s">
        <v>2490</v>
      </c>
      <c r="J417" s="68"/>
      <c r="K417" s="68"/>
      <c r="L417" s="68"/>
      <c r="M417" s="68"/>
      <c r="N417" s="366"/>
      <c r="O417" s="366"/>
      <c r="P417" s="216">
        <v>50</v>
      </c>
      <c r="Q417" s="216">
        <v>0</v>
      </c>
      <c r="R417" s="68" t="s">
        <v>638</v>
      </c>
      <c r="S417" s="368"/>
      <c r="T417" s="278"/>
    </row>
    <row r="418" spans="1:20" ht="63.75">
      <c r="A418" s="192" t="s">
        <v>544</v>
      </c>
      <c r="B418" s="68"/>
      <c r="C418" s="214" t="s">
        <v>683</v>
      </c>
      <c r="D418" s="215">
        <v>44951</v>
      </c>
      <c r="E418" s="192" t="s">
        <v>1987</v>
      </c>
      <c r="F418" s="192" t="s">
        <v>6</v>
      </c>
      <c r="G418" s="192">
        <v>1752159</v>
      </c>
      <c r="H418" s="68"/>
      <c r="I418" s="198" t="s">
        <v>2491</v>
      </c>
      <c r="J418" s="68"/>
      <c r="K418" s="68"/>
      <c r="L418" s="68"/>
      <c r="M418" s="68"/>
      <c r="N418" s="366"/>
      <c r="O418" s="366"/>
      <c r="P418" s="216">
        <v>0</v>
      </c>
      <c r="Q418" s="216">
        <v>816338.91</v>
      </c>
      <c r="R418" s="68" t="s">
        <v>638</v>
      </c>
      <c r="S418" s="368"/>
      <c r="T418" s="278"/>
    </row>
    <row r="419" spans="1:20" ht="76.5">
      <c r="A419" s="192" t="s">
        <v>541</v>
      </c>
      <c r="B419" s="68"/>
      <c r="C419" s="214" t="s">
        <v>590</v>
      </c>
      <c r="D419" s="215">
        <v>44951</v>
      </c>
      <c r="E419" s="192" t="s">
        <v>1988</v>
      </c>
      <c r="F419" s="192" t="s">
        <v>6</v>
      </c>
      <c r="G419" s="192">
        <v>1752160</v>
      </c>
      <c r="H419" s="68"/>
      <c r="I419" s="198" t="s">
        <v>2492</v>
      </c>
      <c r="J419" s="68"/>
      <c r="K419" s="68"/>
      <c r="L419" s="68"/>
      <c r="M419" s="68"/>
      <c r="N419" s="366"/>
      <c r="O419" s="366"/>
      <c r="P419" s="216">
        <v>0</v>
      </c>
      <c r="Q419" s="216">
        <v>82371.89</v>
      </c>
      <c r="R419" s="68" t="s">
        <v>638</v>
      </c>
      <c r="S419" s="368"/>
      <c r="T419" s="278"/>
    </row>
    <row r="420" spans="1:20" ht="102">
      <c r="A420" s="192">
        <v>573</v>
      </c>
      <c r="B420" s="68"/>
      <c r="C420" s="214" t="s">
        <v>167</v>
      </c>
      <c r="D420" s="215">
        <v>44951</v>
      </c>
      <c r="E420" s="192" t="s">
        <v>1989</v>
      </c>
      <c r="F420" s="192" t="s">
        <v>12</v>
      </c>
      <c r="G420" s="192">
        <v>1052884</v>
      </c>
      <c r="H420" s="68"/>
      <c r="I420" s="198" t="s">
        <v>2493</v>
      </c>
      <c r="J420" s="68"/>
      <c r="K420" s="68"/>
      <c r="L420" s="68"/>
      <c r="M420" s="68"/>
      <c r="N420" s="366"/>
      <c r="O420" s="366"/>
      <c r="P420" s="216">
        <v>69.599999999999994</v>
      </c>
      <c r="Q420" s="216">
        <v>0</v>
      </c>
      <c r="R420" s="68" t="s">
        <v>638</v>
      </c>
      <c r="S420" s="368"/>
      <c r="T420" s="278"/>
    </row>
    <row r="421" spans="1:20" ht="76.5">
      <c r="A421" s="192">
        <v>573</v>
      </c>
      <c r="B421" s="68"/>
      <c r="C421" s="214" t="s">
        <v>167</v>
      </c>
      <c r="D421" s="215">
        <v>44951</v>
      </c>
      <c r="E421" s="192" t="s">
        <v>1990</v>
      </c>
      <c r="F421" s="192" t="s">
        <v>10</v>
      </c>
      <c r="G421" s="192">
        <v>1052886</v>
      </c>
      <c r="H421" s="68"/>
      <c r="I421" s="198" t="s">
        <v>2494</v>
      </c>
      <c r="J421" s="68"/>
      <c r="K421" s="68"/>
      <c r="L421" s="68"/>
      <c r="M421" s="68"/>
      <c r="N421" s="366"/>
      <c r="O421" s="366"/>
      <c r="P421" s="216">
        <v>19611.77</v>
      </c>
      <c r="Q421" s="216">
        <v>0</v>
      </c>
      <c r="R421" s="68" t="s">
        <v>638</v>
      </c>
      <c r="S421" s="368"/>
      <c r="T421" s="278"/>
    </row>
    <row r="422" spans="1:20" ht="63.75">
      <c r="A422" s="192">
        <v>573</v>
      </c>
      <c r="B422" s="68"/>
      <c r="C422" s="214" t="s">
        <v>167</v>
      </c>
      <c r="D422" s="215">
        <v>44951</v>
      </c>
      <c r="E422" s="192" t="s">
        <v>1991</v>
      </c>
      <c r="F422" s="192" t="s">
        <v>12</v>
      </c>
      <c r="G422" s="192">
        <v>1052886</v>
      </c>
      <c r="H422" s="68"/>
      <c r="I422" s="198" t="s">
        <v>2495</v>
      </c>
      <c r="J422" s="68"/>
      <c r="K422" s="68"/>
      <c r="L422" s="68"/>
      <c r="M422" s="68"/>
      <c r="N422" s="366"/>
      <c r="O422" s="366"/>
      <c r="P422" s="216">
        <v>28033877.620000001</v>
      </c>
      <c r="Q422" s="216">
        <v>0</v>
      </c>
      <c r="R422" s="68" t="s">
        <v>638</v>
      </c>
      <c r="S422" s="368"/>
      <c r="T422" s="278"/>
    </row>
    <row r="423" spans="1:20" ht="51">
      <c r="A423" s="192">
        <v>35</v>
      </c>
      <c r="B423" s="68"/>
      <c r="C423" s="214" t="s">
        <v>43</v>
      </c>
      <c r="D423" s="215">
        <v>44952</v>
      </c>
      <c r="E423" s="192" t="s">
        <v>1992</v>
      </c>
      <c r="F423" s="192" t="s">
        <v>639</v>
      </c>
      <c r="G423" s="192">
        <v>5117349</v>
      </c>
      <c r="H423" s="68"/>
      <c r="I423" s="198" t="s">
        <v>2496</v>
      </c>
      <c r="J423" s="68"/>
      <c r="K423" s="68"/>
      <c r="L423" s="68"/>
      <c r="M423" s="68"/>
      <c r="N423" s="366"/>
      <c r="O423" s="366"/>
      <c r="P423" s="216">
        <v>0</v>
      </c>
      <c r="Q423" s="216">
        <v>1027.3499999999999</v>
      </c>
      <c r="R423" s="68" t="s">
        <v>638</v>
      </c>
      <c r="S423" s="368"/>
      <c r="T423" s="278"/>
    </row>
    <row r="424" spans="1:20" ht="76.5">
      <c r="A424" s="192" t="s">
        <v>541</v>
      </c>
      <c r="B424" s="68"/>
      <c r="C424" s="214" t="s">
        <v>590</v>
      </c>
      <c r="D424" s="215">
        <v>44952</v>
      </c>
      <c r="E424" s="192" t="s">
        <v>1993</v>
      </c>
      <c r="F424" s="192" t="s">
        <v>14</v>
      </c>
      <c r="G424" s="192">
        <v>2150516</v>
      </c>
      <c r="H424" s="68"/>
      <c r="I424" s="198" t="s">
        <v>2497</v>
      </c>
      <c r="J424" s="68"/>
      <c r="K424" s="68"/>
      <c r="L424" s="68"/>
      <c r="M424" s="68"/>
      <c r="N424" s="366"/>
      <c r="O424" s="366"/>
      <c r="P424" s="216">
        <v>50</v>
      </c>
      <c r="Q424" s="216">
        <v>0</v>
      </c>
      <c r="R424" s="68" t="s">
        <v>638</v>
      </c>
      <c r="S424" s="368"/>
      <c r="T424" s="278"/>
    </row>
    <row r="425" spans="1:20" ht="76.5">
      <c r="A425" s="192" t="s">
        <v>544</v>
      </c>
      <c r="B425" s="68"/>
      <c r="C425" s="214" t="s">
        <v>683</v>
      </c>
      <c r="D425" s="215">
        <v>44952</v>
      </c>
      <c r="E425" s="192" t="s">
        <v>1994</v>
      </c>
      <c r="F425" s="192" t="s">
        <v>6</v>
      </c>
      <c r="G425" s="192">
        <v>1753006</v>
      </c>
      <c r="H425" s="68"/>
      <c r="I425" s="198" t="s">
        <v>2498</v>
      </c>
      <c r="J425" s="68"/>
      <c r="K425" s="68"/>
      <c r="L425" s="68"/>
      <c r="M425" s="68"/>
      <c r="N425" s="366"/>
      <c r="O425" s="366"/>
      <c r="P425" s="216">
        <v>0</v>
      </c>
      <c r="Q425" s="216">
        <v>483804.72</v>
      </c>
      <c r="R425" s="68" t="s">
        <v>638</v>
      </c>
      <c r="S425" s="368"/>
      <c r="T425" s="278"/>
    </row>
    <row r="426" spans="1:20" ht="89.25">
      <c r="A426" s="192">
        <v>513</v>
      </c>
      <c r="B426" s="68"/>
      <c r="C426" s="214" t="s">
        <v>160</v>
      </c>
      <c r="D426" s="215">
        <v>44952</v>
      </c>
      <c r="E426" s="192" t="s">
        <v>1995</v>
      </c>
      <c r="F426" s="192" t="s">
        <v>10</v>
      </c>
      <c r="G426" s="192">
        <v>1052919</v>
      </c>
      <c r="H426" s="68"/>
      <c r="I426" s="198" t="s">
        <v>2499</v>
      </c>
      <c r="J426" s="68"/>
      <c r="K426" s="68"/>
      <c r="L426" s="68"/>
      <c r="M426" s="68"/>
      <c r="N426" s="366"/>
      <c r="O426" s="366"/>
      <c r="P426" s="216">
        <v>18082.400000000001</v>
      </c>
      <c r="Q426" s="216">
        <v>0</v>
      </c>
      <c r="R426" s="68" t="s">
        <v>638</v>
      </c>
      <c r="S426" s="368"/>
      <c r="T426" s="278"/>
    </row>
    <row r="427" spans="1:20" ht="76.5">
      <c r="A427" s="192">
        <v>132</v>
      </c>
      <c r="B427" s="68"/>
      <c r="C427" s="214" t="s">
        <v>59</v>
      </c>
      <c r="D427" s="215">
        <v>44952</v>
      </c>
      <c r="E427" s="192" t="s">
        <v>1996</v>
      </c>
      <c r="F427" s="192" t="s">
        <v>10</v>
      </c>
      <c r="G427" s="192">
        <v>1052921</v>
      </c>
      <c r="H427" s="68"/>
      <c r="I427" s="198" t="s">
        <v>2500</v>
      </c>
      <c r="J427" s="68"/>
      <c r="K427" s="68"/>
      <c r="L427" s="68"/>
      <c r="M427" s="68"/>
      <c r="N427" s="366"/>
      <c r="O427" s="366"/>
      <c r="P427" s="216">
        <v>1371.03</v>
      </c>
      <c r="Q427" s="216">
        <v>0</v>
      </c>
      <c r="R427" s="68" t="s">
        <v>638</v>
      </c>
      <c r="S427" s="368"/>
      <c r="T427" s="278"/>
    </row>
    <row r="428" spans="1:20" ht="76.5">
      <c r="A428" s="192">
        <v>117</v>
      </c>
      <c r="B428" s="68"/>
      <c r="C428" s="214" t="s">
        <v>54</v>
      </c>
      <c r="D428" s="215">
        <v>44952</v>
      </c>
      <c r="E428" s="192" t="s">
        <v>1997</v>
      </c>
      <c r="F428" s="192" t="s">
        <v>10</v>
      </c>
      <c r="G428" s="192">
        <v>1052943</v>
      </c>
      <c r="H428" s="68"/>
      <c r="I428" s="198" t="s">
        <v>2501</v>
      </c>
      <c r="J428" s="68"/>
      <c r="K428" s="68"/>
      <c r="L428" s="68"/>
      <c r="M428" s="68"/>
      <c r="N428" s="366"/>
      <c r="O428" s="366"/>
      <c r="P428" s="216">
        <v>50</v>
      </c>
      <c r="Q428" s="216">
        <v>0</v>
      </c>
      <c r="R428" s="68" t="s">
        <v>638</v>
      </c>
      <c r="S428" s="368"/>
      <c r="T428" s="278"/>
    </row>
    <row r="429" spans="1:20" ht="76.5">
      <c r="A429" s="192">
        <v>117</v>
      </c>
      <c r="B429" s="68"/>
      <c r="C429" s="214" t="s">
        <v>54</v>
      </c>
      <c r="D429" s="215">
        <v>44952</v>
      </c>
      <c r="E429" s="192" t="s">
        <v>1998</v>
      </c>
      <c r="F429" s="192" t="s">
        <v>10</v>
      </c>
      <c r="G429" s="192">
        <v>1052942</v>
      </c>
      <c r="H429" s="68"/>
      <c r="I429" s="198" t="s">
        <v>2502</v>
      </c>
      <c r="J429" s="68"/>
      <c r="K429" s="68"/>
      <c r="L429" s="68"/>
      <c r="M429" s="68"/>
      <c r="N429" s="366"/>
      <c r="O429" s="366"/>
      <c r="P429" s="216">
        <v>50</v>
      </c>
      <c r="Q429" s="216">
        <v>0</v>
      </c>
      <c r="R429" s="68" t="s">
        <v>638</v>
      </c>
      <c r="S429" s="368"/>
      <c r="T429" s="278"/>
    </row>
    <row r="430" spans="1:20" ht="89.25">
      <c r="A430" s="192">
        <v>132</v>
      </c>
      <c r="B430" s="68"/>
      <c r="C430" s="214" t="s">
        <v>59</v>
      </c>
      <c r="D430" s="215">
        <v>44952</v>
      </c>
      <c r="E430" s="192" t="s">
        <v>1999</v>
      </c>
      <c r="F430" s="192" t="s">
        <v>10</v>
      </c>
      <c r="G430" s="192">
        <v>1052977</v>
      </c>
      <c r="H430" s="68"/>
      <c r="I430" s="198" t="s">
        <v>2503</v>
      </c>
      <c r="J430" s="68"/>
      <c r="K430" s="68"/>
      <c r="L430" s="68"/>
      <c r="M430" s="68"/>
      <c r="N430" s="366"/>
      <c r="O430" s="366"/>
      <c r="P430" s="216">
        <v>50</v>
      </c>
      <c r="Q430" s="216">
        <v>0</v>
      </c>
      <c r="R430" s="68" t="s">
        <v>638</v>
      </c>
      <c r="S430" s="368"/>
      <c r="T430" s="278"/>
    </row>
    <row r="431" spans="1:20" ht="102">
      <c r="A431" s="192">
        <v>249</v>
      </c>
      <c r="B431" s="68"/>
      <c r="C431" s="214" t="s">
        <v>102</v>
      </c>
      <c r="D431" s="215">
        <v>44953</v>
      </c>
      <c r="E431" s="192" t="s">
        <v>2000</v>
      </c>
      <c r="F431" s="192" t="s">
        <v>601</v>
      </c>
      <c r="G431" s="192">
        <v>17605</v>
      </c>
      <c r="H431" s="68"/>
      <c r="I431" s="198" t="s">
        <v>2504</v>
      </c>
      <c r="J431" s="68"/>
      <c r="K431" s="68"/>
      <c r="L431" s="68"/>
      <c r="M431" s="68"/>
      <c r="N431" s="366"/>
      <c r="O431" s="366"/>
      <c r="P431" s="216">
        <v>645.96</v>
      </c>
      <c r="Q431" s="216">
        <v>0</v>
      </c>
      <c r="R431" s="68" t="s">
        <v>638</v>
      </c>
      <c r="S431" s="368"/>
      <c r="T431" s="278"/>
    </row>
    <row r="432" spans="1:20" ht="38.25">
      <c r="A432" s="192" t="s">
        <v>667</v>
      </c>
      <c r="B432" s="68"/>
      <c r="C432" s="214" t="s">
        <v>1256</v>
      </c>
      <c r="D432" s="215">
        <v>44953</v>
      </c>
      <c r="E432" s="192" t="s">
        <v>2001</v>
      </c>
      <c r="F432" s="192" t="s">
        <v>12</v>
      </c>
      <c r="G432" s="192">
        <v>441245</v>
      </c>
      <c r="H432" s="68"/>
      <c r="I432" s="198" t="s">
        <v>2505</v>
      </c>
      <c r="J432" s="68"/>
      <c r="K432" s="68"/>
      <c r="L432" s="68"/>
      <c r="M432" s="68"/>
      <c r="N432" s="366"/>
      <c r="O432" s="366"/>
      <c r="P432" s="216">
        <v>4877371.2300000004</v>
      </c>
      <c r="Q432" s="216">
        <v>0</v>
      </c>
      <c r="R432" s="68" t="s">
        <v>638</v>
      </c>
      <c r="S432" s="368"/>
      <c r="T432" s="278"/>
    </row>
    <row r="433" spans="1:20" ht="38.25">
      <c r="A433" s="192" t="s">
        <v>667</v>
      </c>
      <c r="B433" s="68"/>
      <c r="C433" s="214" t="s">
        <v>1256</v>
      </c>
      <c r="D433" s="215">
        <v>44953</v>
      </c>
      <c r="E433" s="192" t="s">
        <v>2002</v>
      </c>
      <c r="F433" s="192" t="s">
        <v>12</v>
      </c>
      <c r="G433" s="192">
        <v>441247</v>
      </c>
      <c r="H433" s="68"/>
      <c r="I433" s="198" t="s">
        <v>2505</v>
      </c>
      <c r="J433" s="68"/>
      <c r="K433" s="68"/>
      <c r="L433" s="68"/>
      <c r="M433" s="68"/>
      <c r="N433" s="366"/>
      <c r="O433" s="366"/>
      <c r="P433" s="216">
        <v>5289959.6900000004</v>
      </c>
      <c r="Q433" s="216">
        <v>0</v>
      </c>
      <c r="R433" s="68" t="s">
        <v>638</v>
      </c>
      <c r="S433" s="368"/>
      <c r="T433" s="278"/>
    </row>
    <row r="434" spans="1:20" ht="38.25">
      <c r="A434" s="192" t="s">
        <v>667</v>
      </c>
      <c r="B434" s="68"/>
      <c r="C434" s="214" t="s">
        <v>1256</v>
      </c>
      <c r="D434" s="215">
        <v>44953</v>
      </c>
      <c r="E434" s="192" t="s">
        <v>2003</v>
      </c>
      <c r="F434" s="192" t="s">
        <v>12</v>
      </c>
      <c r="G434" s="192">
        <v>441249</v>
      </c>
      <c r="H434" s="68"/>
      <c r="I434" s="198" t="s">
        <v>2505</v>
      </c>
      <c r="J434" s="68"/>
      <c r="K434" s="68"/>
      <c r="L434" s="68"/>
      <c r="M434" s="68"/>
      <c r="N434" s="366"/>
      <c r="O434" s="366"/>
      <c r="P434" s="216">
        <v>239381.35</v>
      </c>
      <c r="Q434" s="216">
        <v>0</v>
      </c>
      <c r="R434" s="68" t="s">
        <v>638</v>
      </c>
      <c r="S434" s="368"/>
      <c r="T434" s="278"/>
    </row>
    <row r="435" spans="1:20" ht="38.25">
      <c r="A435" s="192" t="s">
        <v>667</v>
      </c>
      <c r="B435" s="68"/>
      <c r="C435" s="214" t="s">
        <v>1256</v>
      </c>
      <c r="D435" s="215">
        <v>44953</v>
      </c>
      <c r="E435" s="192" t="s">
        <v>2004</v>
      </c>
      <c r="F435" s="192" t="s">
        <v>12</v>
      </c>
      <c r="G435" s="192">
        <v>441251</v>
      </c>
      <c r="H435" s="68"/>
      <c r="I435" s="198" t="s">
        <v>2505</v>
      </c>
      <c r="J435" s="68"/>
      <c r="K435" s="68"/>
      <c r="L435" s="68"/>
      <c r="M435" s="68"/>
      <c r="N435" s="366"/>
      <c r="O435" s="366"/>
      <c r="P435" s="216">
        <v>1859806.3</v>
      </c>
      <c r="Q435" s="216">
        <v>0</v>
      </c>
      <c r="R435" s="68" t="s">
        <v>638</v>
      </c>
      <c r="S435" s="368"/>
      <c r="T435" s="278"/>
    </row>
    <row r="436" spans="1:20" ht="38.25">
      <c r="A436" s="192" t="s">
        <v>667</v>
      </c>
      <c r="B436" s="68"/>
      <c r="C436" s="214" t="s">
        <v>1256</v>
      </c>
      <c r="D436" s="215">
        <v>44953</v>
      </c>
      <c r="E436" s="192" t="s">
        <v>2005</v>
      </c>
      <c r="F436" s="192" t="s">
        <v>12</v>
      </c>
      <c r="G436" s="192">
        <v>441253</v>
      </c>
      <c r="H436" s="68"/>
      <c r="I436" s="198" t="s">
        <v>2505</v>
      </c>
      <c r="J436" s="68"/>
      <c r="K436" s="68"/>
      <c r="L436" s="68"/>
      <c r="M436" s="68"/>
      <c r="N436" s="366"/>
      <c r="O436" s="366"/>
      <c r="P436" s="216">
        <v>4481138.3899999997</v>
      </c>
      <c r="Q436" s="216">
        <v>0</v>
      </c>
      <c r="R436" s="68" t="s">
        <v>638</v>
      </c>
      <c r="S436" s="368"/>
      <c r="T436" s="278"/>
    </row>
    <row r="437" spans="1:20" ht="38.25">
      <c r="A437" s="192" t="s">
        <v>667</v>
      </c>
      <c r="B437" s="68"/>
      <c r="C437" s="214" t="s">
        <v>1256</v>
      </c>
      <c r="D437" s="215">
        <v>44953</v>
      </c>
      <c r="E437" s="192" t="s">
        <v>2006</v>
      </c>
      <c r="F437" s="192" t="s">
        <v>12</v>
      </c>
      <c r="G437" s="192">
        <v>441255</v>
      </c>
      <c r="H437" s="68"/>
      <c r="I437" s="198" t="s">
        <v>2505</v>
      </c>
      <c r="J437" s="68"/>
      <c r="K437" s="68"/>
      <c r="L437" s="68"/>
      <c r="M437" s="68"/>
      <c r="N437" s="366"/>
      <c r="O437" s="366"/>
      <c r="P437" s="216">
        <v>202780.5</v>
      </c>
      <c r="Q437" s="216">
        <v>0</v>
      </c>
      <c r="R437" s="68" t="s">
        <v>638</v>
      </c>
      <c r="S437" s="368"/>
      <c r="T437" s="278"/>
    </row>
    <row r="438" spans="1:20" ht="38.25">
      <c r="A438" s="192" t="s">
        <v>667</v>
      </c>
      <c r="B438" s="68"/>
      <c r="C438" s="214" t="s">
        <v>1256</v>
      </c>
      <c r="D438" s="215">
        <v>44953</v>
      </c>
      <c r="E438" s="192" t="s">
        <v>2007</v>
      </c>
      <c r="F438" s="192" t="s">
        <v>12</v>
      </c>
      <c r="G438" s="192">
        <v>441257</v>
      </c>
      <c r="H438" s="68"/>
      <c r="I438" s="198" t="s">
        <v>2505</v>
      </c>
      <c r="J438" s="68"/>
      <c r="K438" s="68"/>
      <c r="L438" s="68"/>
      <c r="M438" s="68"/>
      <c r="N438" s="366"/>
      <c r="O438" s="366"/>
      <c r="P438" s="216">
        <v>556960.52</v>
      </c>
      <c r="Q438" s="216">
        <v>0</v>
      </c>
      <c r="R438" s="68" t="s">
        <v>638</v>
      </c>
      <c r="S438" s="368"/>
      <c r="T438" s="278"/>
    </row>
    <row r="439" spans="1:20" ht="38.25">
      <c r="A439" s="192" t="s">
        <v>667</v>
      </c>
      <c r="B439" s="68"/>
      <c r="C439" s="214" t="s">
        <v>1256</v>
      </c>
      <c r="D439" s="215">
        <v>44953</v>
      </c>
      <c r="E439" s="192" t="s">
        <v>2008</v>
      </c>
      <c r="F439" s="192" t="s">
        <v>12</v>
      </c>
      <c r="G439" s="192">
        <v>441259</v>
      </c>
      <c r="H439" s="68"/>
      <c r="I439" s="198" t="s">
        <v>2505</v>
      </c>
      <c r="J439" s="68"/>
      <c r="K439" s="68"/>
      <c r="L439" s="68"/>
      <c r="M439" s="68"/>
      <c r="N439" s="366"/>
      <c r="O439" s="366"/>
      <c r="P439" s="216">
        <v>12307972.93</v>
      </c>
      <c r="Q439" s="216">
        <v>0</v>
      </c>
      <c r="R439" s="68" t="s">
        <v>638</v>
      </c>
      <c r="S439" s="368"/>
      <c r="T439" s="278"/>
    </row>
    <row r="440" spans="1:20" ht="38.25">
      <c r="A440" s="192" t="s">
        <v>667</v>
      </c>
      <c r="B440" s="68"/>
      <c r="C440" s="214" t="s">
        <v>1256</v>
      </c>
      <c r="D440" s="215">
        <v>44953</v>
      </c>
      <c r="E440" s="192" t="s">
        <v>2009</v>
      </c>
      <c r="F440" s="192" t="s">
        <v>12</v>
      </c>
      <c r="G440" s="192">
        <v>441261</v>
      </c>
      <c r="H440" s="68"/>
      <c r="I440" s="198" t="s">
        <v>2505</v>
      </c>
      <c r="J440" s="68"/>
      <c r="K440" s="68"/>
      <c r="L440" s="68"/>
      <c r="M440" s="68"/>
      <c r="N440" s="366"/>
      <c r="O440" s="366"/>
      <c r="P440" s="216">
        <v>11348017.050000001</v>
      </c>
      <c r="Q440" s="216">
        <v>0</v>
      </c>
      <c r="R440" s="68" t="s">
        <v>638</v>
      </c>
      <c r="S440" s="368"/>
      <c r="T440" s="278"/>
    </row>
    <row r="441" spans="1:20" ht="38.25">
      <c r="A441" s="192" t="s">
        <v>667</v>
      </c>
      <c r="B441" s="68"/>
      <c r="C441" s="214" t="s">
        <v>1256</v>
      </c>
      <c r="D441" s="215">
        <v>44953</v>
      </c>
      <c r="E441" s="192" t="s">
        <v>2010</v>
      </c>
      <c r="F441" s="192" t="s">
        <v>12</v>
      </c>
      <c r="G441" s="192">
        <v>441263</v>
      </c>
      <c r="H441" s="68"/>
      <c r="I441" s="198" t="s">
        <v>2505</v>
      </c>
      <c r="J441" s="68"/>
      <c r="K441" s="68"/>
      <c r="L441" s="68"/>
      <c r="M441" s="68"/>
      <c r="N441" s="366"/>
      <c r="O441" s="366"/>
      <c r="P441" s="216">
        <v>2264430.23</v>
      </c>
      <c r="Q441" s="216">
        <v>0</v>
      </c>
      <c r="R441" s="68" t="s">
        <v>638</v>
      </c>
      <c r="S441" s="368"/>
      <c r="T441" s="278"/>
    </row>
    <row r="442" spans="1:20" ht="38.25">
      <c r="A442" s="192" t="s">
        <v>667</v>
      </c>
      <c r="B442" s="68"/>
      <c r="C442" s="214" t="s">
        <v>1256</v>
      </c>
      <c r="D442" s="215">
        <v>44953</v>
      </c>
      <c r="E442" s="192" t="s">
        <v>2011</v>
      </c>
      <c r="F442" s="192" t="s">
        <v>12</v>
      </c>
      <c r="G442" s="192">
        <v>441265</v>
      </c>
      <c r="H442" s="68"/>
      <c r="I442" s="198" t="s">
        <v>2505</v>
      </c>
      <c r="J442" s="68"/>
      <c r="K442" s="68"/>
      <c r="L442" s="68"/>
      <c r="M442" s="68"/>
      <c r="N442" s="366"/>
      <c r="O442" s="366"/>
      <c r="P442" s="216">
        <v>939806.21</v>
      </c>
      <c r="Q442" s="216">
        <v>0</v>
      </c>
      <c r="R442" s="68" t="s">
        <v>638</v>
      </c>
      <c r="S442" s="368"/>
      <c r="T442" s="278"/>
    </row>
    <row r="443" spans="1:20" ht="38.25">
      <c r="A443" s="192" t="s">
        <v>667</v>
      </c>
      <c r="B443" s="68"/>
      <c r="C443" s="214" t="s">
        <v>1256</v>
      </c>
      <c r="D443" s="215">
        <v>44953</v>
      </c>
      <c r="E443" s="192" t="s">
        <v>2012</v>
      </c>
      <c r="F443" s="192" t="s">
        <v>12</v>
      </c>
      <c r="G443" s="192">
        <v>441267</v>
      </c>
      <c r="H443" s="68"/>
      <c r="I443" s="198" t="s">
        <v>2505</v>
      </c>
      <c r="J443" s="68"/>
      <c r="K443" s="68"/>
      <c r="L443" s="68"/>
      <c r="M443" s="68"/>
      <c r="N443" s="366"/>
      <c r="O443" s="366"/>
      <c r="P443" s="216">
        <v>2087816.78</v>
      </c>
      <c r="Q443" s="216">
        <v>0</v>
      </c>
      <c r="R443" s="68" t="s">
        <v>638</v>
      </c>
      <c r="S443" s="368"/>
      <c r="T443" s="278"/>
    </row>
    <row r="444" spans="1:20" ht="38.25">
      <c r="A444" s="192" t="s">
        <v>667</v>
      </c>
      <c r="B444" s="68"/>
      <c r="C444" s="214" t="s">
        <v>1256</v>
      </c>
      <c r="D444" s="215">
        <v>44953</v>
      </c>
      <c r="E444" s="192" t="s">
        <v>2013</v>
      </c>
      <c r="F444" s="192" t="s">
        <v>12</v>
      </c>
      <c r="G444" s="192">
        <v>441269</v>
      </c>
      <c r="H444" s="68"/>
      <c r="I444" s="198" t="s">
        <v>2505</v>
      </c>
      <c r="J444" s="68"/>
      <c r="K444" s="68"/>
      <c r="L444" s="68"/>
      <c r="M444" s="68"/>
      <c r="N444" s="366"/>
      <c r="O444" s="366"/>
      <c r="P444" s="216">
        <v>2206976.63</v>
      </c>
      <c r="Q444" s="216">
        <v>0</v>
      </c>
      <c r="R444" s="68" t="s">
        <v>638</v>
      </c>
      <c r="S444" s="368"/>
      <c r="T444" s="278"/>
    </row>
    <row r="445" spans="1:20" ht="38.25">
      <c r="A445" s="192" t="s">
        <v>667</v>
      </c>
      <c r="B445" s="68"/>
      <c r="C445" s="214" t="s">
        <v>1256</v>
      </c>
      <c r="D445" s="215">
        <v>44953</v>
      </c>
      <c r="E445" s="192" t="s">
        <v>2014</v>
      </c>
      <c r="F445" s="192" t="s">
        <v>12</v>
      </c>
      <c r="G445" s="192">
        <v>441271</v>
      </c>
      <c r="H445" s="68"/>
      <c r="I445" s="198" t="s">
        <v>2505</v>
      </c>
      <c r="J445" s="68"/>
      <c r="K445" s="68"/>
      <c r="L445" s="68"/>
      <c r="M445" s="68"/>
      <c r="N445" s="366"/>
      <c r="O445" s="366"/>
      <c r="P445" s="216">
        <v>518357.79</v>
      </c>
      <c r="Q445" s="216">
        <v>0</v>
      </c>
      <c r="R445" s="68" t="s">
        <v>638</v>
      </c>
      <c r="S445" s="368"/>
      <c r="T445" s="278"/>
    </row>
    <row r="446" spans="1:20" ht="38.25">
      <c r="A446" s="192" t="s">
        <v>667</v>
      </c>
      <c r="B446" s="68"/>
      <c r="C446" s="214" t="s">
        <v>1256</v>
      </c>
      <c r="D446" s="215">
        <v>44953</v>
      </c>
      <c r="E446" s="192" t="s">
        <v>2015</v>
      </c>
      <c r="F446" s="192" t="s">
        <v>12</v>
      </c>
      <c r="G446" s="192">
        <v>441273</v>
      </c>
      <c r="H446" s="68"/>
      <c r="I446" s="198" t="s">
        <v>2505</v>
      </c>
      <c r="J446" s="68"/>
      <c r="K446" s="68"/>
      <c r="L446" s="68"/>
      <c r="M446" s="68"/>
      <c r="N446" s="366"/>
      <c r="O446" s="366"/>
      <c r="P446" s="216">
        <v>1494787.89</v>
      </c>
      <c r="Q446" s="216">
        <v>0</v>
      </c>
      <c r="R446" s="68" t="s">
        <v>638</v>
      </c>
      <c r="S446" s="368"/>
      <c r="T446" s="278"/>
    </row>
    <row r="447" spans="1:20" ht="38.25">
      <c r="A447" s="192" t="s">
        <v>667</v>
      </c>
      <c r="B447" s="68"/>
      <c r="C447" s="214" t="s">
        <v>1256</v>
      </c>
      <c r="D447" s="215">
        <v>44953</v>
      </c>
      <c r="E447" s="192" t="s">
        <v>2016</v>
      </c>
      <c r="F447" s="192" t="s">
        <v>12</v>
      </c>
      <c r="G447" s="192">
        <v>441275</v>
      </c>
      <c r="H447" s="68"/>
      <c r="I447" s="198" t="s">
        <v>2505</v>
      </c>
      <c r="J447" s="68"/>
      <c r="K447" s="68"/>
      <c r="L447" s="68"/>
      <c r="M447" s="68"/>
      <c r="N447" s="366"/>
      <c r="O447" s="366"/>
      <c r="P447" s="216">
        <v>4105610.46</v>
      </c>
      <c r="Q447" s="216">
        <v>0</v>
      </c>
      <c r="R447" s="68" t="s">
        <v>638</v>
      </c>
      <c r="S447" s="368"/>
      <c r="T447" s="278"/>
    </row>
    <row r="448" spans="1:20" ht="38.25">
      <c r="A448" s="192" t="s">
        <v>667</v>
      </c>
      <c r="B448" s="68"/>
      <c r="C448" s="214" t="s">
        <v>1256</v>
      </c>
      <c r="D448" s="215">
        <v>44953</v>
      </c>
      <c r="E448" s="192" t="s">
        <v>2017</v>
      </c>
      <c r="F448" s="192" t="s">
        <v>12</v>
      </c>
      <c r="G448" s="192">
        <v>441277</v>
      </c>
      <c r="H448" s="68"/>
      <c r="I448" s="198" t="s">
        <v>2505</v>
      </c>
      <c r="J448" s="68"/>
      <c r="K448" s="68"/>
      <c r="L448" s="68"/>
      <c r="M448" s="68"/>
      <c r="N448" s="366"/>
      <c r="O448" s="366"/>
      <c r="P448" s="216">
        <v>1423730.57</v>
      </c>
      <c r="Q448" s="216">
        <v>0</v>
      </c>
      <c r="R448" s="68" t="s">
        <v>638</v>
      </c>
      <c r="S448" s="368"/>
      <c r="T448" s="278"/>
    </row>
    <row r="449" spans="1:20" ht="38.25">
      <c r="A449" s="192" t="s">
        <v>667</v>
      </c>
      <c r="B449" s="68"/>
      <c r="C449" s="214" t="s">
        <v>1256</v>
      </c>
      <c r="D449" s="215">
        <v>44953</v>
      </c>
      <c r="E449" s="192" t="s">
        <v>2018</v>
      </c>
      <c r="F449" s="192" t="s">
        <v>12</v>
      </c>
      <c r="G449" s="192">
        <v>441279</v>
      </c>
      <c r="H449" s="68"/>
      <c r="I449" s="198" t="s">
        <v>2505</v>
      </c>
      <c r="J449" s="68"/>
      <c r="K449" s="68"/>
      <c r="L449" s="68"/>
      <c r="M449" s="68"/>
      <c r="N449" s="366"/>
      <c r="O449" s="366"/>
      <c r="P449" s="216">
        <v>6061720.46</v>
      </c>
      <c r="Q449" s="216">
        <v>0</v>
      </c>
      <c r="R449" s="68" t="s">
        <v>638</v>
      </c>
      <c r="S449" s="368"/>
      <c r="T449" s="278"/>
    </row>
    <row r="450" spans="1:20" ht="38.25">
      <c r="A450" s="192" t="s">
        <v>667</v>
      </c>
      <c r="B450" s="68"/>
      <c r="C450" s="214" t="s">
        <v>1256</v>
      </c>
      <c r="D450" s="215">
        <v>44953</v>
      </c>
      <c r="E450" s="192" t="s">
        <v>2019</v>
      </c>
      <c r="F450" s="192" t="s">
        <v>12</v>
      </c>
      <c r="G450" s="192">
        <v>441281</v>
      </c>
      <c r="H450" s="68"/>
      <c r="I450" s="198" t="s">
        <v>2505</v>
      </c>
      <c r="J450" s="68"/>
      <c r="K450" s="68"/>
      <c r="L450" s="68"/>
      <c r="M450" s="68"/>
      <c r="N450" s="366"/>
      <c r="O450" s="366"/>
      <c r="P450" s="216">
        <v>3477873.13</v>
      </c>
      <c r="Q450" s="216">
        <v>0</v>
      </c>
      <c r="R450" s="68" t="s">
        <v>638</v>
      </c>
      <c r="S450" s="368"/>
      <c r="T450" s="278"/>
    </row>
    <row r="451" spans="1:20" ht="38.25">
      <c r="A451" s="192" t="s">
        <v>667</v>
      </c>
      <c r="B451" s="68"/>
      <c r="C451" s="214" t="s">
        <v>1256</v>
      </c>
      <c r="D451" s="215">
        <v>44953</v>
      </c>
      <c r="E451" s="192" t="s">
        <v>2020</v>
      </c>
      <c r="F451" s="192" t="s">
        <v>12</v>
      </c>
      <c r="G451" s="192">
        <v>441283</v>
      </c>
      <c r="H451" s="68"/>
      <c r="I451" s="198" t="s">
        <v>2505</v>
      </c>
      <c r="J451" s="68"/>
      <c r="K451" s="68"/>
      <c r="L451" s="68"/>
      <c r="M451" s="68"/>
      <c r="N451" s="366"/>
      <c r="O451" s="366"/>
      <c r="P451" s="216">
        <v>856541.04</v>
      </c>
      <c r="Q451" s="216">
        <v>0</v>
      </c>
      <c r="R451" s="68" t="s">
        <v>638</v>
      </c>
      <c r="S451" s="368"/>
      <c r="T451" s="278"/>
    </row>
    <row r="452" spans="1:20" ht="38.25">
      <c r="A452" s="192" t="s">
        <v>667</v>
      </c>
      <c r="B452" s="68"/>
      <c r="C452" s="214" t="s">
        <v>1256</v>
      </c>
      <c r="D452" s="215">
        <v>44953</v>
      </c>
      <c r="E452" s="192" t="s">
        <v>2021</v>
      </c>
      <c r="F452" s="192" t="s">
        <v>12</v>
      </c>
      <c r="G452" s="192">
        <v>441285</v>
      </c>
      <c r="H452" s="68"/>
      <c r="I452" s="198" t="s">
        <v>2505</v>
      </c>
      <c r="J452" s="68"/>
      <c r="K452" s="68"/>
      <c r="L452" s="68"/>
      <c r="M452" s="68"/>
      <c r="N452" s="366"/>
      <c r="O452" s="366"/>
      <c r="P452" s="216">
        <v>1206045.83</v>
      </c>
      <c r="Q452" s="216">
        <v>0</v>
      </c>
      <c r="R452" s="68" t="s">
        <v>638</v>
      </c>
      <c r="S452" s="368"/>
      <c r="T452" s="278"/>
    </row>
    <row r="453" spans="1:20" ht="38.25">
      <c r="A453" s="192" t="s">
        <v>667</v>
      </c>
      <c r="B453" s="68"/>
      <c r="C453" s="214" t="s">
        <v>1256</v>
      </c>
      <c r="D453" s="215">
        <v>44953</v>
      </c>
      <c r="E453" s="192" t="s">
        <v>2022</v>
      </c>
      <c r="F453" s="192" t="s">
        <v>12</v>
      </c>
      <c r="G453" s="192">
        <v>441287</v>
      </c>
      <c r="H453" s="68"/>
      <c r="I453" s="198" t="s">
        <v>2505</v>
      </c>
      <c r="J453" s="68"/>
      <c r="K453" s="68"/>
      <c r="L453" s="68"/>
      <c r="M453" s="68"/>
      <c r="N453" s="366"/>
      <c r="O453" s="366"/>
      <c r="P453" s="216">
        <v>14103602.970000001</v>
      </c>
      <c r="Q453" s="216">
        <v>0</v>
      </c>
      <c r="R453" s="68" t="s">
        <v>638</v>
      </c>
      <c r="S453" s="368"/>
      <c r="T453" s="278"/>
    </row>
    <row r="454" spans="1:20" ht="38.25">
      <c r="A454" s="192" t="s">
        <v>667</v>
      </c>
      <c r="B454" s="68"/>
      <c r="C454" s="214" t="s">
        <v>1256</v>
      </c>
      <c r="D454" s="215">
        <v>44953</v>
      </c>
      <c r="E454" s="192" t="s">
        <v>2023</v>
      </c>
      <c r="F454" s="192" t="s">
        <v>12</v>
      </c>
      <c r="G454" s="192">
        <v>441289</v>
      </c>
      <c r="H454" s="68"/>
      <c r="I454" s="198" t="s">
        <v>2505</v>
      </c>
      <c r="J454" s="68"/>
      <c r="K454" s="68"/>
      <c r="L454" s="68"/>
      <c r="M454" s="68"/>
      <c r="N454" s="366"/>
      <c r="O454" s="366"/>
      <c r="P454" s="216">
        <v>3312546.44</v>
      </c>
      <c r="Q454" s="216">
        <v>0</v>
      </c>
      <c r="R454" s="68" t="s">
        <v>638</v>
      </c>
      <c r="S454" s="368"/>
      <c r="T454" s="278"/>
    </row>
    <row r="455" spans="1:20" ht="38.25">
      <c r="A455" s="192" t="s">
        <v>667</v>
      </c>
      <c r="B455" s="68"/>
      <c r="C455" s="214" t="s">
        <v>1256</v>
      </c>
      <c r="D455" s="215">
        <v>44953</v>
      </c>
      <c r="E455" s="192" t="s">
        <v>2024</v>
      </c>
      <c r="F455" s="192" t="s">
        <v>12</v>
      </c>
      <c r="G455" s="192">
        <v>441291</v>
      </c>
      <c r="H455" s="68"/>
      <c r="I455" s="198" t="s">
        <v>2505</v>
      </c>
      <c r="J455" s="68"/>
      <c r="K455" s="68"/>
      <c r="L455" s="68"/>
      <c r="M455" s="68"/>
      <c r="N455" s="366"/>
      <c r="O455" s="366"/>
      <c r="P455" s="216">
        <v>9552387.0099999998</v>
      </c>
      <c r="Q455" s="216">
        <v>0</v>
      </c>
      <c r="R455" s="68" t="s">
        <v>638</v>
      </c>
      <c r="S455" s="368"/>
      <c r="T455" s="278"/>
    </row>
    <row r="456" spans="1:20" ht="38.25">
      <c r="A456" s="192" t="s">
        <v>667</v>
      </c>
      <c r="B456" s="68"/>
      <c r="C456" s="214" t="s">
        <v>1256</v>
      </c>
      <c r="D456" s="215">
        <v>44953</v>
      </c>
      <c r="E456" s="192" t="s">
        <v>2025</v>
      </c>
      <c r="F456" s="192" t="s">
        <v>12</v>
      </c>
      <c r="G456" s="192">
        <v>441293</v>
      </c>
      <c r="H456" s="68"/>
      <c r="I456" s="198" t="s">
        <v>2505</v>
      </c>
      <c r="J456" s="68"/>
      <c r="K456" s="68"/>
      <c r="L456" s="68"/>
      <c r="M456" s="68"/>
      <c r="N456" s="366"/>
      <c r="O456" s="366"/>
      <c r="P456" s="216">
        <v>1757455.44</v>
      </c>
      <c r="Q456" s="216">
        <v>0</v>
      </c>
      <c r="R456" s="68" t="s">
        <v>638</v>
      </c>
      <c r="S456" s="368"/>
      <c r="T456" s="278"/>
    </row>
    <row r="457" spans="1:20" ht="38.25">
      <c r="A457" s="192" t="s">
        <v>667</v>
      </c>
      <c r="B457" s="68"/>
      <c r="C457" s="214" t="s">
        <v>1256</v>
      </c>
      <c r="D457" s="215">
        <v>44953</v>
      </c>
      <c r="E457" s="192" t="s">
        <v>2026</v>
      </c>
      <c r="F457" s="192" t="s">
        <v>12</v>
      </c>
      <c r="G457" s="192">
        <v>441295</v>
      </c>
      <c r="H457" s="68"/>
      <c r="I457" s="198" t="s">
        <v>2505</v>
      </c>
      <c r="J457" s="68"/>
      <c r="K457" s="68"/>
      <c r="L457" s="68"/>
      <c r="M457" s="68"/>
      <c r="N457" s="366"/>
      <c r="O457" s="366"/>
      <c r="P457" s="216">
        <v>609444.80000000005</v>
      </c>
      <c r="Q457" s="216">
        <v>0</v>
      </c>
      <c r="R457" s="68" t="s">
        <v>638</v>
      </c>
      <c r="S457" s="368"/>
      <c r="T457" s="278"/>
    </row>
    <row r="458" spans="1:20" ht="38.25">
      <c r="A458" s="192" t="s">
        <v>667</v>
      </c>
      <c r="B458" s="68"/>
      <c r="C458" s="214" t="s">
        <v>1256</v>
      </c>
      <c r="D458" s="215">
        <v>44953</v>
      </c>
      <c r="E458" s="192" t="s">
        <v>2027</v>
      </c>
      <c r="F458" s="192" t="s">
        <v>12</v>
      </c>
      <c r="G458" s="192">
        <v>441297</v>
      </c>
      <c r="H458" s="68"/>
      <c r="I458" s="198" t="s">
        <v>2505</v>
      </c>
      <c r="J458" s="68"/>
      <c r="K458" s="68"/>
      <c r="L458" s="68"/>
      <c r="M458" s="68"/>
      <c r="N458" s="366"/>
      <c r="O458" s="366"/>
      <c r="P458" s="216">
        <v>432831.43</v>
      </c>
      <c r="Q458" s="216">
        <v>0</v>
      </c>
      <c r="R458" s="68" t="s">
        <v>638</v>
      </c>
      <c r="S458" s="368"/>
      <c r="T458" s="278"/>
    </row>
    <row r="459" spans="1:20" ht="38.25">
      <c r="A459" s="192" t="s">
        <v>667</v>
      </c>
      <c r="B459" s="68"/>
      <c r="C459" s="214" t="s">
        <v>1256</v>
      </c>
      <c r="D459" s="215">
        <v>44953</v>
      </c>
      <c r="E459" s="192" t="s">
        <v>2028</v>
      </c>
      <c r="F459" s="192" t="s">
        <v>12</v>
      </c>
      <c r="G459" s="192">
        <v>441305</v>
      </c>
      <c r="H459" s="68"/>
      <c r="I459" s="198" t="s">
        <v>2505</v>
      </c>
      <c r="J459" s="68"/>
      <c r="K459" s="68"/>
      <c r="L459" s="68"/>
      <c r="M459" s="68"/>
      <c r="N459" s="366"/>
      <c r="O459" s="366"/>
      <c r="P459" s="216">
        <v>102420416.51000001</v>
      </c>
      <c r="Q459" s="216">
        <v>0</v>
      </c>
      <c r="R459" s="68" t="s">
        <v>638</v>
      </c>
      <c r="S459" s="368"/>
      <c r="T459" s="278"/>
    </row>
    <row r="460" spans="1:20" ht="38.25">
      <c r="A460" s="192" t="s">
        <v>667</v>
      </c>
      <c r="B460" s="68"/>
      <c r="C460" s="214" t="s">
        <v>1256</v>
      </c>
      <c r="D460" s="215">
        <v>44953</v>
      </c>
      <c r="E460" s="192" t="s">
        <v>2029</v>
      </c>
      <c r="F460" s="192" t="s">
        <v>12</v>
      </c>
      <c r="G460" s="192">
        <v>441299</v>
      </c>
      <c r="H460" s="68"/>
      <c r="I460" s="198" t="s">
        <v>2505</v>
      </c>
      <c r="J460" s="68"/>
      <c r="K460" s="68"/>
      <c r="L460" s="68"/>
      <c r="M460" s="68"/>
      <c r="N460" s="366"/>
      <c r="O460" s="366"/>
      <c r="P460" s="216">
        <v>17507763.539999999</v>
      </c>
      <c r="Q460" s="216">
        <v>0</v>
      </c>
      <c r="R460" s="68" t="s">
        <v>638</v>
      </c>
      <c r="S460" s="368"/>
      <c r="T460" s="278"/>
    </row>
    <row r="461" spans="1:20" ht="38.25">
      <c r="A461" s="192" t="s">
        <v>667</v>
      </c>
      <c r="B461" s="68"/>
      <c r="C461" s="214" t="s">
        <v>1256</v>
      </c>
      <c r="D461" s="215">
        <v>44953</v>
      </c>
      <c r="E461" s="192" t="s">
        <v>2030</v>
      </c>
      <c r="F461" s="192" t="s">
        <v>12</v>
      </c>
      <c r="G461" s="192">
        <v>441301</v>
      </c>
      <c r="H461" s="68"/>
      <c r="I461" s="198" t="s">
        <v>2505</v>
      </c>
      <c r="J461" s="68"/>
      <c r="K461" s="68"/>
      <c r="L461" s="68"/>
      <c r="M461" s="68"/>
      <c r="N461" s="366"/>
      <c r="O461" s="366"/>
      <c r="P461" s="216">
        <v>22012877.289999999</v>
      </c>
      <c r="Q461" s="216">
        <v>0</v>
      </c>
      <c r="R461" s="68" t="s">
        <v>638</v>
      </c>
      <c r="S461" s="368"/>
      <c r="T461" s="278"/>
    </row>
    <row r="462" spans="1:20" ht="38.25">
      <c r="A462" s="192" t="s">
        <v>667</v>
      </c>
      <c r="B462" s="68"/>
      <c r="C462" s="214" t="s">
        <v>1256</v>
      </c>
      <c r="D462" s="215">
        <v>44953</v>
      </c>
      <c r="E462" s="192" t="s">
        <v>2031</v>
      </c>
      <c r="F462" s="192" t="s">
        <v>12</v>
      </c>
      <c r="G462" s="192">
        <v>441303</v>
      </c>
      <c r="H462" s="68"/>
      <c r="I462" s="198" t="s">
        <v>2505</v>
      </c>
      <c r="J462" s="68"/>
      <c r="K462" s="68"/>
      <c r="L462" s="68"/>
      <c r="M462" s="68"/>
      <c r="N462" s="366"/>
      <c r="O462" s="366"/>
      <c r="P462" s="216">
        <v>8478222.2799999993</v>
      </c>
      <c r="Q462" s="216">
        <v>0</v>
      </c>
      <c r="R462" s="68" t="s">
        <v>638</v>
      </c>
      <c r="S462" s="368"/>
      <c r="T462" s="278"/>
    </row>
    <row r="463" spans="1:20" ht="38.25">
      <c r="A463" s="192" t="s">
        <v>667</v>
      </c>
      <c r="B463" s="68"/>
      <c r="C463" s="214" t="s">
        <v>1256</v>
      </c>
      <c r="D463" s="215">
        <v>44953</v>
      </c>
      <c r="E463" s="192" t="s">
        <v>2032</v>
      </c>
      <c r="F463" s="192" t="s">
        <v>12</v>
      </c>
      <c r="G463" s="192">
        <v>441307</v>
      </c>
      <c r="H463" s="68"/>
      <c r="I463" s="198" t="s">
        <v>2505</v>
      </c>
      <c r="J463" s="68"/>
      <c r="K463" s="68"/>
      <c r="L463" s="68"/>
      <c r="M463" s="68"/>
      <c r="N463" s="366"/>
      <c r="O463" s="366"/>
      <c r="P463" s="216">
        <v>7524826.75</v>
      </c>
      <c r="Q463" s="216">
        <v>0</v>
      </c>
      <c r="R463" s="68" t="s">
        <v>638</v>
      </c>
      <c r="S463" s="368"/>
      <c r="T463" s="278"/>
    </row>
    <row r="464" spans="1:20" ht="38.25">
      <c r="A464" s="192" t="s">
        <v>667</v>
      </c>
      <c r="B464" s="68"/>
      <c r="C464" s="214" t="s">
        <v>1256</v>
      </c>
      <c r="D464" s="215">
        <v>44953</v>
      </c>
      <c r="E464" s="192" t="s">
        <v>2033</v>
      </c>
      <c r="F464" s="192" t="s">
        <v>12</v>
      </c>
      <c r="G464" s="192">
        <v>441309</v>
      </c>
      <c r="H464" s="68"/>
      <c r="I464" s="198" t="s">
        <v>2505</v>
      </c>
      <c r="J464" s="68"/>
      <c r="K464" s="68"/>
      <c r="L464" s="68"/>
      <c r="M464" s="68"/>
      <c r="N464" s="366"/>
      <c r="O464" s="366"/>
      <c r="P464" s="216">
        <v>11838.51</v>
      </c>
      <c r="Q464" s="216">
        <v>0</v>
      </c>
      <c r="R464" s="68" t="s">
        <v>638</v>
      </c>
      <c r="S464" s="368"/>
      <c r="T464" s="278"/>
    </row>
    <row r="465" spans="1:20" ht="38.25">
      <c r="A465" s="192" t="s">
        <v>667</v>
      </c>
      <c r="B465" s="68"/>
      <c r="C465" s="214" t="s">
        <v>1256</v>
      </c>
      <c r="D465" s="215">
        <v>44953</v>
      </c>
      <c r="E465" s="192" t="s">
        <v>2034</v>
      </c>
      <c r="F465" s="192" t="s">
        <v>12</v>
      </c>
      <c r="G465" s="192">
        <v>441311</v>
      </c>
      <c r="H465" s="68"/>
      <c r="I465" s="198" t="s">
        <v>2505</v>
      </c>
      <c r="J465" s="68"/>
      <c r="K465" s="68"/>
      <c r="L465" s="68"/>
      <c r="M465" s="68"/>
      <c r="N465" s="366"/>
      <c r="O465" s="366"/>
      <c r="P465" s="216">
        <v>12839.93</v>
      </c>
      <c r="Q465" s="216">
        <v>0</v>
      </c>
      <c r="R465" s="68" t="s">
        <v>638</v>
      </c>
      <c r="S465" s="368"/>
      <c r="T465" s="278"/>
    </row>
    <row r="466" spans="1:20" ht="38.25">
      <c r="A466" s="192" t="s">
        <v>667</v>
      </c>
      <c r="B466" s="68"/>
      <c r="C466" s="214" t="s">
        <v>1256</v>
      </c>
      <c r="D466" s="215">
        <v>44953</v>
      </c>
      <c r="E466" s="192" t="s">
        <v>2035</v>
      </c>
      <c r="F466" s="192" t="s">
        <v>12</v>
      </c>
      <c r="G466" s="192">
        <v>441313</v>
      </c>
      <c r="H466" s="68"/>
      <c r="I466" s="198" t="s">
        <v>2505</v>
      </c>
      <c r="J466" s="68"/>
      <c r="K466" s="68"/>
      <c r="L466" s="68"/>
      <c r="M466" s="68"/>
      <c r="N466" s="366"/>
      <c r="O466" s="366"/>
      <c r="P466" s="216">
        <v>5328.99</v>
      </c>
      <c r="Q466" s="216">
        <v>0</v>
      </c>
      <c r="R466" s="68" t="s">
        <v>638</v>
      </c>
      <c r="S466" s="368"/>
      <c r="T466" s="278"/>
    </row>
    <row r="467" spans="1:20" ht="38.25">
      <c r="A467" s="192" t="s">
        <v>667</v>
      </c>
      <c r="B467" s="68"/>
      <c r="C467" s="214" t="s">
        <v>1256</v>
      </c>
      <c r="D467" s="215">
        <v>44953</v>
      </c>
      <c r="E467" s="192" t="s">
        <v>2036</v>
      </c>
      <c r="F467" s="192" t="s">
        <v>12</v>
      </c>
      <c r="G467" s="192">
        <v>441315</v>
      </c>
      <c r="H467" s="68"/>
      <c r="I467" s="198" t="s">
        <v>2505</v>
      </c>
      <c r="J467" s="68"/>
      <c r="K467" s="68"/>
      <c r="L467" s="68"/>
      <c r="M467" s="68"/>
      <c r="N467" s="366"/>
      <c r="O467" s="366"/>
      <c r="P467" s="216">
        <v>15294.23</v>
      </c>
      <c r="Q467" s="216">
        <v>0</v>
      </c>
      <c r="R467" s="68" t="s">
        <v>638</v>
      </c>
      <c r="S467" s="368"/>
      <c r="T467" s="278"/>
    </row>
    <row r="468" spans="1:20" ht="38.25">
      <c r="A468" s="192" t="s">
        <v>667</v>
      </c>
      <c r="B468" s="68"/>
      <c r="C468" s="214" t="s">
        <v>1256</v>
      </c>
      <c r="D468" s="215">
        <v>44953</v>
      </c>
      <c r="E468" s="192" t="s">
        <v>2037</v>
      </c>
      <c r="F468" s="192" t="s">
        <v>12</v>
      </c>
      <c r="G468" s="192">
        <v>441317</v>
      </c>
      <c r="H468" s="68"/>
      <c r="I468" s="198" t="s">
        <v>2505</v>
      </c>
      <c r="J468" s="68"/>
      <c r="K468" s="68"/>
      <c r="L468" s="68"/>
      <c r="M468" s="68"/>
      <c r="N468" s="366"/>
      <c r="O468" s="366"/>
      <c r="P468" s="216">
        <v>15294.23</v>
      </c>
      <c r="Q468" s="216">
        <v>0</v>
      </c>
      <c r="R468" s="68" t="s">
        <v>638</v>
      </c>
      <c r="S468" s="368"/>
      <c r="T468" s="278"/>
    </row>
    <row r="469" spans="1:20" ht="38.25">
      <c r="A469" s="192" t="s">
        <v>667</v>
      </c>
      <c r="B469" s="68"/>
      <c r="C469" s="214" t="s">
        <v>1256</v>
      </c>
      <c r="D469" s="215">
        <v>44953</v>
      </c>
      <c r="E469" s="192" t="s">
        <v>2038</v>
      </c>
      <c r="F469" s="192" t="s">
        <v>12</v>
      </c>
      <c r="G469" s="192">
        <v>441319</v>
      </c>
      <c r="H469" s="68"/>
      <c r="I469" s="198" t="s">
        <v>2505</v>
      </c>
      <c r="J469" s="68"/>
      <c r="K469" s="68"/>
      <c r="L469" s="68"/>
      <c r="M469" s="68"/>
      <c r="N469" s="366"/>
      <c r="O469" s="366"/>
      <c r="P469" s="216">
        <v>15294.23</v>
      </c>
      <c r="Q469" s="216">
        <v>0</v>
      </c>
      <c r="R469" s="68" t="s">
        <v>638</v>
      </c>
      <c r="S469" s="368"/>
      <c r="T469" s="278"/>
    </row>
    <row r="470" spans="1:20" ht="38.25">
      <c r="A470" s="192" t="s">
        <v>667</v>
      </c>
      <c r="B470" s="68"/>
      <c r="C470" s="214" t="s">
        <v>1256</v>
      </c>
      <c r="D470" s="215">
        <v>44953</v>
      </c>
      <c r="E470" s="192" t="s">
        <v>2039</v>
      </c>
      <c r="F470" s="192" t="s">
        <v>12</v>
      </c>
      <c r="G470" s="192">
        <v>441321</v>
      </c>
      <c r="H470" s="68"/>
      <c r="I470" s="198" t="s">
        <v>2505</v>
      </c>
      <c r="J470" s="68"/>
      <c r="K470" s="68"/>
      <c r="L470" s="68"/>
      <c r="M470" s="68"/>
      <c r="N470" s="366"/>
      <c r="O470" s="366"/>
      <c r="P470" s="216">
        <v>15294.23</v>
      </c>
      <c r="Q470" s="216">
        <v>0</v>
      </c>
      <c r="R470" s="68" t="s">
        <v>638</v>
      </c>
      <c r="S470" s="368"/>
      <c r="T470" s="278"/>
    </row>
    <row r="471" spans="1:20" ht="38.25">
      <c r="A471" s="192" t="s">
        <v>667</v>
      </c>
      <c r="B471" s="68"/>
      <c r="C471" s="214" t="s">
        <v>1256</v>
      </c>
      <c r="D471" s="215">
        <v>44953</v>
      </c>
      <c r="E471" s="192" t="s">
        <v>2040</v>
      </c>
      <c r="F471" s="192" t="s">
        <v>12</v>
      </c>
      <c r="G471" s="192">
        <v>441323</v>
      </c>
      <c r="H471" s="68"/>
      <c r="I471" s="198" t="s">
        <v>2505</v>
      </c>
      <c r="J471" s="68"/>
      <c r="K471" s="68"/>
      <c r="L471" s="68"/>
      <c r="M471" s="68"/>
      <c r="N471" s="366"/>
      <c r="O471" s="366"/>
      <c r="P471" s="216">
        <v>293468.26</v>
      </c>
      <c r="Q471" s="216">
        <v>0</v>
      </c>
      <c r="R471" s="68" t="s">
        <v>638</v>
      </c>
      <c r="S471" s="368"/>
      <c r="T471" s="278"/>
    </row>
    <row r="472" spans="1:20" ht="38.25">
      <c r="A472" s="192" t="s">
        <v>667</v>
      </c>
      <c r="B472" s="68"/>
      <c r="C472" s="214" t="s">
        <v>1256</v>
      </c>
      <c r="D472" s="215">
        <v>44953</v>
      </c>
      <c r="E472" s="192" t="s">
        <v>2041</v>
      </c>
      <c r="F472" s="192" t="s">
        <v>12</v>
      </c>
      <c r="G472" s="192">
        <v>441325</v>
      </c>
      <c r="H472" s="68"/>
      <c r="I472" s="198" t="s">
        <v>2505</v>
      </c>
      <c r="J472" s="68"/>
      <c r="K472" s="68"/>
      <c r="L472" s="68"/>
      <c r="M472" s="68"/>
      <c r="N472" s="366"/>
      <c r="O472" s="366"/>
      <c r="P472" s="216">
        <v>4537.96</v>
      </c>
      <c r="Q472" s="216">
        <v>0</v>
      </c>
      <c r="R472" s="68" t="s">
        <v>638</v>
      </c>
      <c r="S472" s="368"/>
      <c r="T472" s="278"/>
    </row>
    <row r="473" spans="1:20" ht="38.25">
      <c r="A473" s="192" t="s">
        <v>667</v>
      </c>
      <c r="B473" s="68"/>
      <c r="C473" s="214" t="s">
        <v>1256</v>
      </c>
      <c r="D473" s="215">
        <v>44953</v>
      </c>
      <c r="E473" s="192" t="s">
        <v>2042</v>
      </c>
      <c r="F473" s="192" t="s">
        <v>12</v>
      </c>
      <c r="G473" s="192">
        <v>441327</v>
      </c>
      <c r="H473" s="68"/>
      <c r="I473" s="198" t="s">
        <v>2505</v>
      </c>
      <c r="J473" s="68"/>
      <c r="K473" s="68"/>
      <c r="L473" s="68"/>
      <c r="M473" s="68"/>
      <c r="N473" s="366"/>
      <c r="O473" s="366"/>
      <c r="P473" s="216">
        <v>205.32</v>
      </c>
      <c r="Q473" s="216">
        <v>0</v>
      </c>
      <c r="R473" s="68" t="s">
        <v>638</v>
      </c>
      <c r="S473" s="368"/>
      <c r="T473" s="278"/>
    </row>
    <row r="474" spans="1:20" ht="38.25">
      <c r="A474" s="192" t="s">
        <v>667</v>
      </c>
      <c r="B474" s="68"/>
      <c r="C474" s="214" t="s">
        <v>1256</v>
      </c>
      <c r="D474" s="215">
        <v>44953</v>
      </c>
      <c r="E474" s="192" t="s">
        <v>2043</v>
      </c>
      <c r="F474" s="192" t="s">
        <v>12</v>
      </c>
      <c r="G474" s="192">
        <v>441329</v>
      </c>
      <c r="H474" s="68"/>
      <c r="I474" s="198" t="s">
        <v>2505</v>
      </c>
      <c r="J474" s="68"/>
      <c r="K474" s="68"/>
      <c r="L474" s="68"/>
      <c r="M474" s="68"/>
      <c r="N474" s="366"/>
      <c r="O474" s="366"/>
      <c r="P474" s="216">
        <v>1883.41</v>
      </c>
      <c r="Q474" s="216">
        <v>0</v>
      </c>
      <c r="R474" s="68" t="s">
        <v>638</v>
      </c>
      <c r="S474" s="368"/>
      <c r="T474" s="278"/>
    </row>
    <row r="475" spans="1:20" ht="38.25">
      <c r="A475" s="192" t="s">
        <v>667</v>
      </c>
      <c r="B475" s="68"/>
      <c r="C475" s="214" t="s">
        <v>1256</v>
      </c>
      <c r="D475" s="215">
        <v>44953</v>
      </c>
      <c r="E475" s="192" t="s">
        <v>2044</v>
      </c>
      <c r="F475" s="192" t="s">
        <v>12</v>
      </c>
      <c r="G475" s="192">
        <v>441331</v>
      </c>
      <c r="H475" s="68"/>
      <c r="I475" s="198" t="s">
        <v>2505</v>
      </c>
      <c r="J475" s="68"/>
      <c r="K475" s="68"/>
      <c r="L475" s="68"/>
      <c r="M475" s="68"/>
      <c r="N475" s="366"/>
      <c r="O475" s="366"/>
      <c r="P475" s="216">
        <v>5405.34</v>
      </c>
      <c r="Q475" s="216">
        <v>0</v>
      </c>
      <c r="R475" s="68" t="s">
        <v>638</v>
      </c>
      <c r="S475" s="368"/>
      <c r="T475" s="278"/>
    </row>
    <row r="476" spans="1:20" ht="38.25">
      <c r="A476" s="192" t="s">
        <v>667</v>
      </c>
      <c r="B476" s="68"/>
      <c r="C476" s="214" t="s">
        <v>1256</v>
      </c>
      <c r="D476" s="215">
        <v>44953</v>
      </c>
      <c r="E476" s="192" t="s">
        <v>2045</v>
      </c>
      <c r="F476" s="192" t="s">
        <v>12</v>
      </c>
      <c r="G476" s="192">
        <v>441333</v>
      </c>
      <c r="H476" s="68"/>
      <c r="I476" s="198" t="s">
        <v>2505</v>
      </c>
      <c r="J476" s="68"/>
      <c r="K476" s="68"/>
      <c r="L476" s="68"/>
      <c r="M476" s="68"/>
      <c r="N476" s="366"/>
      <c r="O476" s="366"/>
      <c r="P476" s="216">
        <v>5405.34</v>
      </c>
      <c r="Q476" s="216">
        <v>0</v>
      </c>
      <c r="R476" s="68" t="s">
        <v>638</v>
      </c>
      <c r="S476" s="368"/>
      <c r="T476" s="278"/>
    </row>
    <row r="477" spans="1:20" ht="38.25">
      <c r="A477" s="192" t="s">
        <v>667</v>
      </c>
      <c r="B477" s="68"/>
      <c r="C477" s="214" t="s">
        <v>1256</v>
      </c>
      <c r="D477" s="215">
        <v>44953</v>
      </c>
      <c r="E477" s="192" t="s">
        <v>2046</v>
      </c>
      <c r="F477" s="192" t="s">
        <v>12</v>
      </c>
      <c r="G477" s="192">
        <v>441335</v>
      </c>
      <c r="H477" s="68"/>
      <c r="I477" s="198" t="s">
        <v>2505</v>
      </c>
      <c r="J477" s="68"/>
      <c r="K477" s="68"/>
      <c r="L477" s="68"/>
      <c r="M477" s="68"/>
      <c r="N477" s="366"/>
      <c r="O477" s="366"/>
      <c r="P477" s="216">
        <v>5405.34</v>
      </c>
      <c r="Q477" s="216">
        <v>0</v>
      </c>
      <c r="R477" s="68" t="s">
        <v>638</v>
      </c>
      <c r="S477" s="368"/>
      <c r="T477" s="278"/>
    </row>
    <row r="478" spans="1:20" ht="38.25">
      <c r="A478" s="192" t="s">
        <v>667</v>
      </c>
      <c r="B478" s="68"/>
      <c r="C478" s="214" t="s">
        <v>1256</v>
      </c>
      <c r="D478" s="215">
        <v>44953</v>
      </c>
      <c r="E478" s="192" t="s">
        <v>2047</v>
      </c>
      <c r="F478" s="192" t="s">
        <v>12</v>
      </c>
      <c r="G478" s="192">
        <v>441337</v>
      </c>
      <c r="H478" s="68"/>
      <c r="I478" s="198" t="s">
        <v>2505</v>
      </c>
      <c r="J478" s="68"/>
      <c r="K478" s="68"/>
      <c r="L478" s="68"/>
      <c r="M478" s="68"/>
      <c r="N478" s="366"/>
      <c r="O478" s="366"/>
      <c r="P478" s="216">
        <v>5405.34</v>
      </c>
      <c r="Q478" s="216">
        <v>0</v>
      </c>
      <c r="R478" s="68" t="s">
        <v>638</v>
      </c>
      <c r="S478" s="368"/>
      <c r="T478" s="278"/>
    </row>
    <row r="479" spans="1:20" ht="38.25">
      <c r="A479" s="192" t="s">
        <v>667</v>
      </c>
      <c r="B479" s="68"/>
      <c r="C479" s="214" t="s">
        <v>1256</v>
      </c>
      <c r="D479" s="215">
        <v>44953</v>
      </c>
      <c r="E479" s="192" t="s">
        <v>2048</v>
      </c>
      <c r="F479" s="192" t="s">
        <v>12</v>
      </c>
      <c r="G479" s="192">
        <v>441339</v>
      </c>
      <c r="H479" s="68"/>
      <c r="I479" s="198" t="s">
        <v>2505</v>
      </c>
      <c r="J479" s="68"/>
      <c r="K479" s="68"/>
      <c r="L479" s="68"/>
      <c r="M479" s="68"/>
      <c r="N479" s="366"/>
      <c r="O479" s="366"/>
      <c r="P479" s="216">
        <v>32515.78</v>
      </c>
      <c r="Q479" s="216">
        <v>0</v>
      </c>
      <c r="R479" s="68" t="s">
        <v>638</v>
      </c>
      <c r="S479" s="368"/>
      <c r="T479" s="278"/>
    </row>
    <row r="480" spans="1:20" ht="38.25">
      <c r="A480" s="192" t="s">
        <v>667</v>
      </c>
      <c r="B480" s="68"/>
      <c r="C480" s="214" t="s">
        <v>1256</v>
      </c>
      <c r="D480" s="215">
        <v>44953</v>
      </c>
      <c r="E480" s="192" t="s">
        <v>2049</v>
      </c>
      <c r="F480" s="192" t="s">
        <v>12</v>
      </c>
      <c r="G480" s="192">
        <v>441341</v>
      </c>
      <c r="H480" s="68"/>
      <c r="I480" s="198" t="s">
        <v>2505</v>
      </c>
      <c r="J480" s="68"/>
      <c r="K480" s="68"/>
      <c r="L480" s="68"/>
      <c r="M480" s="68"/>
      <c r="N480" s="366"/>
      <c r="O480" s="366"/>
      <c r="P480" s="216">
        <v>1595.84</v>
      </c>
      <c r="Q480" s="216">
        <v>0</v>
      </c>
      <c r="R480" s="68" t="s">
        <v>638</v>
      </c>
      <c r="S480" s="368"/>
      <c r="T480" s="278"/>
    </row>
    <row r="481" spans="1:20" ht="38.25">
      <c r="A481" s="192" t="s">
        <v>667</v>
      </c>
      <c r="B481" s="68"/>
      <c r="C481" s="214" t="s">
        <v>1256</v>
      </c>
      <c r="D481" s="215">
        <v>44953</v>
      </c>
      <c r="E481" s="192" t="s">
        <v>2050</v>
      </c>
      <c r="F481" s="192" t="s">
        <v>12</v>
      </c>
      <c r="G481" s="192">
        <v>441343</v>
      </c>
      <c r="H481" s="68"/>
      <c r="I481" s="198" t="s">
        <v>2505</v>
      </c>
      <c r="J481" s="68"/>
      <c r="K481" s="68"/>
      <c r="L481" s="68"/>
      <c r="M481" s="68"/>
      <c r="N481" s="366"/>
      <c r="O481" s="366"/>
      <c r="P481" s="216">
        <v>14636.63</v>
      </c>
      <c r="Q481" s="216">
        <v>0</v>
      </c>
      <c r="R481" s="68" t="s">
        <v>638</v>
      </c>
      <c r="S481" s="368"/>
      <c r="T481" s="278"/>
    </row>
    <row r="482" spans="1:20" ht="38.25">
      <c r="A482" s="192" t="s">
        <v>667</v>
      </c>
      <c r="B482" s="68"/>
      <c r="C482" s="214" t="s">
        <v>1256</v>
      </c>
      <c r="D482" s="215">
        <v>44953</v>
      </c>
      <c r="E482" s="192" t="s">
        <v>2051</v>
      </c>
      <c r="F482" s="192" t="s">
        <v>12</v>
      </c>
      <c r="G482" s="192">
        <v>441345</v>
      </c>
      <c r="H482" s="68"/>
      <c r="I482" s="198" t="s">
        <v>2505</v>
      </c>
      <c r="J482" s="68"/>
      <c r="K482" s="68"/>
      <c r="L482" s="68"/>
      <c r="M482" s="68"/>
      <c r="N482" s="366"/>
      <c r="O482" s="366"/>
      <c r="P482" s="216">
        <v>42007.35</v>
      </c>
      <c r="Q482" s="216">
        <v>0</v>
      </c>
      <c r="R482" s="68" t="s">
        <v>638</v>
      </c>
      <c r="S482" s="368"/>
      <c r="T482" s="278"/>
    </row>
    <row r="483" spans="1:20" ht="38.25">
      <c r="A483" s="192" t="s">
        <v>667</v>
      </c>
      <c r="B483" s="68"/>
      <c r="C483" s="214" t="s">
        <v>1256</v>
      </c>
      <c r="D483" s="215">
        <v>44953</v>
      </c>
      <c r="E483" s="192" t="s">
        <v>2052</v>
      </c>
      <c r="F483" s="192" t="s">
        <v>12</v>
      </c>
      <c r="G483" s="192">
        <v>441347</v>
      </c>
      <c r="H483" s="68"/>
      <c r="I483" s="198" t="s">
        <v>2505</v>
      </c>
      <c r="J483" s="68"/>
      <c r="K483" s="68"/>
      <c r="L483" s="68"/>
      <c r="M483" s="68"/>
      <c r="N483" s="366"/>
      <c r="O483" s="366"/>
      <c r="P483" s="216">
        <v>42007.35</v>
      </c>
      <c r="Q483" s="216">
        <v>0</v>
      </c>
      <c r="R483" s="68" t="s">
        <v>638</v>
      </c>
      <c r="S483" s="368"/>
      <c r="T483" s="278"/>
    </row>
    <row r="484" spans="1:20" ht="38.25">
      <c r="A484" s="192" t="s">
        <v>667</v>
      </c>
      <c r="B484" s="68"/>
      <c r="C484" s="214" t="s">
        <v>1256</v>
      </c>
      <c r="D484" s="215">
        <v>44953</v>
      </c>
      <c r="E484" s="192" t="s">
        <v>2053</v>
      </c>
      <c r="F484" s="192" t="s">
        <v>12</v>
      </c>
      <c r="G484" s="192">
        <v>441349</v>
      </c>
      <c r="H484" s="68"/>
      <c r="I484" s="198" t="s">
        <v>2505</v>
      </c>
      <c r="J484" s="68"/>
      <c r="K484" s="68"/>
      <c r="L484" s="68"/>
      <c r="M484" s="68"/>
      <c r="N484" s="366"/>
      <c r="O484" s="366"/>
      <c r="P484" s="216">
        <v>42007.35</v>
      </c>
      <c r="Q484" s="216">
        <v>0</v>
      </c>
      <c r="R484" s="68" t="s">
        <v>638</v>
      </c>
      <c r="S484" s="368"/>
      <c r="T484" s="278"/>
    </row>
    <row r="485" spans="1:20" ht="38.25">
      <c r="A485" s="192" t="s">
        <v>667</v>
      </c>
      <c r="B485" s="68"/>
      <c r="C485" s="214" t="s">
        <v>1256</v>
      </c>
      <c r="D485" s="215">
        <v>44953</v>
      </c>
      <c r="E485" s="192" t="s">
        <v>2054</v>
      </c>
      <c r="F485" s="192" t="s">
        <v>12</v>
      </c>
      <c r="G485" s="192">
        <v>441351</v>
      </c>
      <c r="H485" s="68"/>
      <c r="I485" s="198" t="s">
        <v>2505</v>
      </c>
      <c r="J485" s="68"/>
      <c r="K485" s="68"/>
      <c r="L485" s="68"/>
      <c r="M485" s="68"/>
      <c r="N485" s="366"/>
      <c r="O485" s="366"/>
      <c r="P485" s="216">
        <v>42007.35</v>
      </c>
      <c r="Q485" s="216">
        <v>0</v>
      </c>
      <c r="R485" s="68" t="s">
        <v>638</v>
      </c>
      <c r="S485" s="368"/>
      <c r="T485" s="278"/>
    </row>
    <row r="486" spans="1:20" ht="38.25">
      <c r="A486" s="192" t="s">
        <v>667</v>
      </c>
      <c r="B486" s="68"/>
      <c r="C486" s="214" t="s">
        <v>1256</v>
      </c>
      <c r="D486" s="215">
        <v>44953</v>
      </c>
      <c r="E486" s="192" t="s">
        <v>2055</v>
      </c>
      <c r="F486" s="192" t="s">
        <v>12</v>
      </c>
      <c r="G486" s="192">
        <v>441353</v>
      </c>
      <c r="H486" s="68"/>
      <c r="I486" s="198" t="s">
        <v>2505</v>
      </c>
      <c r="J486" s="68"/>
      <c r="K486" s="68"/>
      <c r="L486" s="68"/>
      <c r="M486" s="68"/>
      <c r="N486" s="366"/>
      <c r="O486" s="366"/>
      <c r="P486" s="216">
        <v>3521.92</v>
      </c>
      <c r="Q486" s="216">
        <v>0</v>
      </c>
      <c r="R486" s="68" t="s">
        <v>638</v>
      </c>
      <c r="S486" s="368"/>
      <c r="T486" s="278"/>
    </row>
    <row r="487" spans="1:20" ht="38.25">
      <c r="A487" s="192" t="s">
        <v>667</v>
      </c>
      <c r="B487" s="68"/>
      <c r="C487" s="214" t="s">
        <v>1256</v>
      </c>
      <c r="D487" s="215">
        <v>44953</v>
      </c>
      <c r="E487" s="192" t="s">
        <v>2056</v>
      </c>
      <c r="F487" s="192" t="s">
        <v>12</v>
      </c>
      <c r="G487" s="192">
        <v>441355</v>
      </c>
      <c r="H487" s="68"/>
      <c r="I487" s="198" t="s">
        <v>2505</v>
      </c>
      <c r="J487" s="68"/>
      <c r="K487" s="68"/>
      <c r="L487" s="68"/>
      <c r="M487" s="68"/>
      <c r="N487" s="366"/>
      <c r="O487" s="366"/>
      <c r="P487" s="216">
        <v>5200.0200000000004</v>
      </c>
      <c r="Q487" s="216">
        <v>0</v>
      </c>
      <c r="R487" s="68" t="s">
        <v>638</v>
      </c>
      <c r="S487" s="368"/>
      <c r="T487" s="278"/>
    </row>
    <row r="488" spans="1:20" ht="38.25">
      <c r="A488" s="192" t="s">
        <v>667</v>
      </c>
      <c r="B488" s="68"/>
      <c r="C488" s="214" t="s">
        <v>1256</v>
      </c>
      <c r="D488" s="215">
        <v>44953</v>
      </c>
      <c r="E488" s="192" t="s">
        <v>2057</v>
      </c>
      <c r="F488" s="192" t="s">
        <v>12</v>
      </c>
      <c r="G488" s="192">
        <v>441357</v>
      </c>
      <c r="H488" s="68"/>
      <c r="I488" s="198" t="s">
        <v>2505</v>
      </c>
      <c r="J488" s="68"/>
      <c r="K488" s="68"/>
      <c r="L488" s="68"/>
      <c r="M488" s="68"/>
      <c r="N488" s="366"/>
      <c r="O488" s="366"/>
      <c r="P488" s="216">
        <v>867.38</v>
      </c>
      <c r="Q488" s="216">
        <v>0</v>
      </c>
      <c r="R488" s="68" t="s">
        <v>638</v>
      </c>
      <c r="S488" s="368"/>
      <c r="T488" s="278"/>
    </row>
    <row r="489" spans="1:20" ht="38.25">
      <c r="A489" s="192" t="s">
        <v>667</v>
      </c>
      <c r="B489" s="68"/>
      <c r="C489" s="214" t="s">
        <v>1256</v>
      </c>
      <c r="D489" s="215">
        <v>44953</v>
      </c>
      <c r="E489" s="192" t="s">
        <v>2058</v>
      </c>
      <c r="F489" s="192" t="s">
        <v>12</v>
      </c>
      <c r="G489" s="192">
        <v>441359</v>
      </c>
      <c r="H489" s="68"/>
      <c r="I489" s="198" t="s">
        <v>2505</v>
      </c>
      <c r="J489" s="68"/>
      <c r="K489" s="68"/>
      <c r="L489" s="68"/>
      <c r="M489" s="68"/>
      <c r="N489" s="366"/>
      <c r="O489" s="366"/>
      <c r="P489" s="216">
        <v>2454.3000000000002</v>
      </c>
      <c r="Q489" s="216">
        <v>0</v>
      </c>
      <c r="R489" s="68" t="s">
        <v>638</v>
      </c>
      <c r="S489" s="368"/>
      <c r="T489" s="278"/>
    </row>
    <row r="490" spans="1:20" ht="38.25">
      <c r="A490" s="192" t="s">
        <v>667</v>
      </c>
      <c r="B490" s="68"/>
      <c r="C490" s="214" t="s">
        <v>1256</v>
      </c>
      <c r="D490" s="215">
        <v>44953</v>
      </c>
      <c r="E490" s="192" t="s">
        <v>2059</v>
      </c>
      <c r="F490" s="192" t="s">
        <v>12</v>
      </c>
      <c r="G490" s="192">
        <v>441361</v>
      </c>
      <c r="H490" s="68"/>
      <c r="I490" s="198" t="s">
        <v>2505</v>
      </c>
      <c r="J490" s="68"/>
      <c r="K490" s="68"/>
      <c r="L490" s="68"/>
      <c r="M490" s="68"/>
      <c r="N490" s="366"/>
      <c r="O490" s="366"/>
      <c r="P490" s="216">
        <v>14713.19</v>
      </c>
      <c r="Q490" s="216">
        <v>0</v>
      </c>
      <c r="R490" s="68" t="s">
        <v>638</v>
      </c>
      <c r="S490" s="368"/>
      <c r="T490" s="278"/>
    </row>
    <row r="491" spans="1:20" ht="38.25">
      <c r="A491" s="192" t="s">
        <v>667</v>
      </c>
      <c r="B491" s="68"/>
      <c r="C491" s="214" t="s">
        <v>1256</v>
      </c>
      <c r="D491" s="215">
        <v>44953</v>
      </c>
      <c r="E491" s="192" t="s">
        <v>2060</v>
      </c>
      <c r="F491" s="192" t="s">
        <v>12</v>
      </c>
      <c r="G491" s="192">
        <v>441363</v>
      </c>
      <c r="H491" s="68"/>
      <c r="I491" s="198" t="s">
        <v>2505</v>
      </c>
      <c r="J491" s="68"/>
      <c r="K491" s="68"/>
      <c r="L491" s="68"/>
      <c r="M491" s="68"/>
      <c r="N491" s="366"/>
      <c r="O491" s="366"/>
      <c r="P491" s="216">
        <v>3455.73</v>
      </c>
      <c r="Q491" s="216">
        <v>0</v>
      </c>
      <c r="R491" s="68" t="s">
        <v>638</v>
      </c>
      <c r="S491" s="368"/>
      <c r="T491" s="278"/>
    </row>
    <row r="492" spans="1:20" ht="38.25">
      <c r="A492" s="192" t="s">
        <v>667</v>
      </c>
      <c r="B492" s="68"/>
      <c r="C492" s="214" t="s">
        <v>1256</v>
      </c>
      <c r="D492" s="215">
        <v>44953</v>
      </c>
      <c r="E492" s="192" t="s">
        <v>2061</v>
      </c>
      <c r="F492" s="192" t="s">
        <v>12</v>
      </c>
      <c r="G492" s="192">
        <v>441365</v>
      </c>
      <c r="H492" s="68"/>
      <c r="I492" s="198" t="s">
        <v>2505</v>
      </c>
      <c r="J492" s="68"/>
      <c r="K492" s="68"/>
      <c r="L492" s="68"/>
      <c r="M492" s="68"/>
      <c r="N492" s="366"/>
      <c r="O492" s="366"/>
      <c r="P492" s="216">
        <v>6740.98</v>
      </c>
      <c r="Q492" s="216">
        <v>0</v>
      </c>
      <c r="R492" s="68" t="s">
        <v>638</v>
      </c>
      <c r="S492" s="368"/>
      <c r="T492" s="278"/>
    </row>
    <row r="493" spans="1:20" ht="38.25">
      <c r="A493" s="192" t="s">
        <v>667</v>
      </c>
      <c r="B493" s="68"/>
      <c r="C493" s="214" t="s">
        <v>1256</v>
      </c>
      <c r="D493" s="215">
        <v>44953</v>
      </c>
      <c r="E493" s="192" t="s">
        <v>2062</v>
      </c>
      <c r="F493" s="192" t="s">
        <v>12</v>
      </c>
      <c r="G493" s="192">
        <v>441367</v>
      </c>
      <c r="H493" s="68"/>
      <c r="I493" s="198" t="s">
        <v>2505</v>
      </c>
      <c r="J493" s="68"/>
      <c r="K493" s="68"/>
      <c r="L493" s="68"/>
      <c r="M493" s="68"/>
      <c r="N493" s="366"/>
      <c r="O493" s="366"/>
      <c r="P493" s="216">
        <v>9491.56</v>
      </c>
      <c r="Q493" s="216">
        <v>0</v>
      </c>
      <c r="R493" s="68" t="s">
        <v>638</v>
      </c>
      <c r="S493" s="368"/>
      <c r="T493" s="278"/>
    </row>
    <row r="494" spans="1:20" ht="38.25">
      <c r="A494" s="192" t="s">
        <v>667</v>
      </c>
      <c r="B494" s="68"/>
      <c r="C494" s="214" t="s">
        <v>1256</v>
      </c>
      <c r="D494" s="215">
        <v>44953</v>
      </c>
      <c r="E494" s="192" t="s">
        <v>2063</v>
      </c>
      <c r="F494" s="192" t="s">
        <v>12</v>
      </c>
      <c r="G494" s="192">
        <v>441376</v>
      </c>
      <c r="H494" s="68"/>
      <c r="I494" s="198" t="s">
        <v>2505</v>
      </c>
      <c r="J494" s="68"/>
      <c r="K494" s="68"/>
      <c r="L494" s="68"/>
      <c r="M494" s="68"/>
      <c r="N494" s="366"/>
      <c r="O494" s="366"/>
      <c r="P494" s="216">
        <v>2294131.56</v>
      </c>
      <c r="Q494" s="216">
        <v>0</v>
      </c>
      <c r="R494" s="68" t="s">
        <v>638</v>
      </c>
      <c r="S494" s="368"/>
      <c r="T494" s="278"/>
    </row>
    <row r="495" spans="1:20" ht="38.25">
      <c r="A495" s="192" t="s">
        <v>667</v>
      </c>
      <c r="B495" s="68"/>
      <c r="C495" s="214" t="s">
        <v>1256</v>
      </c>
      <c r="D495" s="215">
        <v>44953</v>
      </c>
      <c r="E495" s="192" t="s">
        <v>2064</v>
      </c>
      <c r="F495" s="192" t="s">
        <v>12</v>
      </c>
      <c r="G495" s="192">
        <v>441369</v>
      </c>
      <c r="H495" s="68"/>
      <c r="I495" s="198" t="s">
        <v>2505</v>
      </c>
      <c r="J495" s="68"/>
      <c r="K495" s="68"/>
      <c r="L495" s="68"/>
      <c r="M495" s="68"/>
      <c r="N495" s="366"/>
      <c r="O495" s="366"/>
      <c r="P495" s="216">
        <v>40411.440000000002</v>
      </c>
      <c r="Q495" s="216">
        <v>0</v>
      </c>
      <c r="R495" s="68" t="s">
        <v>638</v>
      </c>
      <c r="S495" s="368"/>
      <c r="T495" s="278"/>
    </row>
    <row r="496" spans="1:20" ht="38.25">
      <c r="A496" s="192" t="s">
        <v>667</v>
      </c>
      <c r="B496" s="68"/>
      <c r="C496" s="214" t="s">
        <v>1256</v>
      </c>
      <c r="D496" s="215">
        <v>44953</v>
      </c>
      <c r="E496" s="192" t="s">
        <v>2065</v>
      </c>
      <c r="F496" s="192" t="s">
        <v>12</v>
      </c>
      <c r="G496" s="192">
        <v>441372</v>
      </c>
      <c r="H496" s="68"/>
      <c r="I496" s="198" t="s">
        <v>2505</v>
      </c>
      <c r="J496" s="68"/>
      <c r="K496" s="68"/>
      <c r="L496" s="68"/>
      <c r="M496" s="68"/>
      <c r="N496" s="366"/>
      <c r="O496" s="366"/>
      <c r="P496" s="216">
        <v>2294131.56</v>
      </c>
      <c r="Q496" s="216">
        <v>0</v>
      </c>
      <c r="R496" s="68" t="s">
        <v>638</v>
      </c>
      <c r="S496" s="368"/>
      <c r="T496" s="278"/>
    </row>
    <row r="497" spans="1:20" ht="38.25">
      <c r="A497" s="192" t="s">
        <v>667</v>
      </c>
      <c r="B497" s="68"/>
      <c r="C497" s="214" t="s">
        <v>1256</v>
      </c>
      <c r="D497" s="215">
        <v>44953</v>
      </c>
      <c r="E497" s="192" t="s">
        <v>2066</v>
      </c>
      <c r="F497" s="192" t="s">
        <v>12</v>
      </c>
      <c r="G497" s="192">
        <v>441374</v>
      </c>
      <c r="H497" s="68"/>
      <c r="I497" s="198" t="s">
        <v>2505</v>
      </c>
      <c r="J497" s="68"/>
      <c r="K497" s="68"/>
      <c r="L497" s="68"/>
      <c r="M497" s="68"/>
      <c r="N497" s="366"/>
      <c r="O497" s="366"/>
      <c r="P497" s="216">
        <v>2294131.56</v>
      </c>
      <c r="Q497" s="216">
        <v>0</v>
      </c>
      <c r="R497" s="68" t="s">
        <v>638</v>
      </c>
      <c r="S497" s="368"/>
      <c r="T497" s="278"/>
    </row>
    <row r="498" spans="1:20" ht="38.25">
      <c r="A498" s="192" t="s">
        <v>667</v>
      </c>
      <c r="B498" s="68"/>
      <c r="C498" s="214" t="s">
        <v>1256</v>
      </c>
      <c r="D498" s="215">
        <v>44953</v>
      </c>
      <c r="E498" s="192" t="s">
        <v>2067</v>
      </c>
      <c r="F498" s="192" t="s">
        <v>12</v>
      </c>
      <c r="G498" s="192">
        <v>441378</v>
      </c>
      <c r="H498" s="68"/>
      <c r="I498" s="198" t="s">
        <v>2505</v>
      </c>
      <c r="J498" s="68"/>
      <c r="K498" s="68"/>
      <c r="L498" s="68"/>
      <c r="M498" s="68"/>
      <c r="N498" s="366"/>
      <c r="O498" s="366"/>
      <c r="P498" s="216">
        <v>2294131.56</v>
      </c>
      <c r="Q498" s="216">
        <v>0</v>
      </c>
      <c r="R498" s="68" t="s">
        <v>638</v>
      </c>
      <c r="S498" s="368"/>
      <c r="T498" s="278"/>
    </row>
    <row r="499" spans="1:20" ht="38.25">
      <c r="A499" s="192" t="s">
        <v>667</v>
      </c>
      <c r="B499" s="68"/>
      <c r="C499" s="214" t="s">
        <v>1256</v>
      </c>
      <c r="D499" s="215">
        <v>44953</v>
      </c>
      <c r="E499" s="192" t="s">
        <v>2068</v>
      </c>
      <c r="F499" s="192" t="s">
        <v>12</v>
      </c>
      <c r="G499" s="192">
        <v>441380</v>
      </c>
      <c r="H499" s="68"/>
      <c r="I499" s="198" t="s">
        <v>2505</v>
      </c>
      <c r="J499" s="68"/>
      <c r="K499" s="68"/>
      <c r="L499" s="68"/>
      <c r="M499" s="68"/>
      <c r="N499" s="366"/>
      <c r="O499" s="366"/>
      <c r="P499" s="216">
        <v>2294131.56</v>
      </c>
      <c r="Q499" s="216">
        <v>0</v>
      </c>
      <c r="R499" s="68" t="s">
        <v>638</v>
      </c>
      <c r="S499" s="368"/>
      <c r="T499" s="278"/>
    </row>
    <row r="500" spans="1:20" ht="38.25">
      <c r="A500" s="192" t="s">
        <v>667</v>
      </c>
      <c r="B500" s="68"/>
      <c r="C500" s="214" t="s">
        <v>1256</v>
      </c>
      <c r="D500" s="215">
        <v>44953</v>
      </c>
      <c r="E500" s="192" t="s">
        <v>2069</v>
      </c>
      <c r="F500" s="192" t="s">
        <v>12</v>
      </c>
      <c r="G500" s="192">
        <v>441382</v>
      </c>
      <c r="H500" s="68"/>
      <c r="I500" s="198" t="s">
        <v>2505</v>
      </c>
      <c r="J500" s="68"/>
      <c r="K500" s="68"/>
      <c r="L500" s="68"/>
      <c r="M500" s="68"/>
      <c r="N500" s="366"/>
      <c r="O500" s="366"/>
      <c r="P500" s="216">
        <v>6301101.8099999996</v>
      </c>
      <c r="Q500" s="216">
        <v>0</v>
      </c>
      <c r="R500" s="68" t="s">
        <v>638</v>
      </c>
      <c r="S500" s="368"/>
      <c r="T500" s="278"/>
    </row>
    <row r="501" spans="1:20" ht="38.25">
      <c r="A501" s="192" t="s">
        <v>667</v>
      </c>
      <c r="B501" s="68"/>
      <c r="C501" s="214" t="s">
        <v>1256</v>
      </c>
      <c r="D501" s="215">
        <v>44953</v>
      </c>
      <c r="E501" s="192" t="s">
        <v>2070</v>
      </c>
      <c r="F501" s="192" t="s">
        <v>12</v>
      </c>
      <c r="G501" s="192">
        <v>441384</v>
      </c>
      <c r="H501" s="68"/>
      <c r="I501" s="198" t="s">
        <v>2505</v>
      </c>
      <c r="J501" s="68"/>
      <c r="K501" s="68"/>
      <c r="L501" s="68"/>
      <c r="M501" s="68"/>
      <c r="N501" s="366"/>
      <c r="O501" s="366"/>
      <c r="P501" s="216">
        <v>6301101.8099999996</v>
      </c>
      <c r="Q501" s="216">
        <v>0</v>
      </c>
      <c r="R501" s="68" t="s">
        <v>638</v>
      </c>
      <c r="S501" s="368"/>
      <c r="T501" s="278"/>
    </row>
    <row r="502" spans="1:20" ht="38.25">
      <c r="A502" s="192" t="s">
        <v>667</v>
      </c>
      <c r="B502" s="68"/>
      <c r="C502" s="214" t="s">
        <v>1256</v>
      </c>
      <c r="D502" s="215">
        <v>44953</v>
      </c>
      <c r="E502" s="192" t="s">
        <v>2071</v>
      </c>
      <c r="F502" s="192" t="s">
        <v>12</v>
      </c>
      <c r="G502" s="192">
        <v>441386</v>
      </c>
      <c r="H502" s="68"/>
      <c r="I502" s="198" t="s">
        <v>2505</v>
      </c>
      <c r="J502" s="68"/>
      <c r="K502" s="68"/>
      <c r="L502" s="68"/>
      <c r="M502" s="68"/>
      <c r="N502" s="366"/>
      <c r="O502" s="366"/>
      <c r="P502" s="216">
        <v>6301101.8099999996</v>
      </c>
      <c r="Q502" s="216">
        <v>0</v>
      </c>
      <c r="R502" s="68" t="s">
        <v>638</v>
      </c>
      <c r="S502" s="368"/>
      <c r="T502" s="278"/>
    </row>
    <row r="503" spans="1:20" ht="38.25">
      <c r="A503" s="192" t="s">
        <v>667</v>
      </c>
      <c r="B503" s="68"/>
      <c r="C503" s="214" t="s">
        <v>1256</v>
      </c>
      <c r="D503" s="215">
        <v>44953</v>
      </c>
      <c r="E503" s="192" t="s">
        <v>2072</v>
      </c>
      <c r="F503" s="192" t="s">
        <v>12</v>
      </c>
      <c r="G503" s="192">
        <v>441388</v>
      </c>
      <c r="H503" s="68"/>
      <c r="I503" s="198" t="s">
        <v>2505</v>
      </c>
      <c r="J503" s="68"/>
      <c r="K503" s="68"/>
      <c r="L503" s="68"/>
      <c r="M503" s="68"/>
      <c r="N503" s="366"/>
      <c r="O503" s="366"/>
      <c r="P503" s="216">
        <v>6301101.8099999996</v>
      </c>
      <c r="Q503" s="216">
        <v>0</v>
      </c>
      <c r="R503" s="68" t="s">
        <v>638</v>
      </c>
      <c r="S503" s="368"/>
      <c r="T503" s="278"/>
    </row>
    <row r="504" spans="1:20" ht="38.25">
      <c r="A504" s="192" t="s">
        <v>667</v>
      </c>
      <c r="B504" s="68"/>
      <c r="C504" s="214" t="s">
        <v>1256</v>
      </c>
      <c r="D504" s="215">
        <v>44953</v>
      </c>
      <c r="E504" s="192" t="s">
        <v>2073</v>
      </c>
      <c r="F504" s="192" t="s">
        <v>12</v>
      </c>
      <c r="G504" s="192">
        <v>441390</v>
      </c>
      <c r="H504" s="68"/>
      <c r="I504" s="198" t="s">
        <v>2505</v>
      </c>
      <c r="J504" s="68"/>
      <c r="K504" s="68"/>
      <c r="L504" s="68"/>
      <c r="M504" s="68"/>
      <c r="N504" s="366"/>
      <c r="O504" s="366"/>
      <c r="P504" s="216">
        <v>6301101.8099999996</v>
      </c>
      <c r="Q504" s="216">
        <v>0</v>
      </c>
      <c r="R504" s="68" t="s">
        <v>638</v>
      </c>
      <c r="S504" s="368"/>
      <c r="T504" s="278"/>
    </row>
    <row r="505" spans="1:20" ht="38.25">
      <c r="A505" s="192" t="s">
        <v>667</v>
      </c>
      <c r="B505" s="68"/>
      <c r="C505" s="214" t="s">
        <v>1256</v>
      </c>
      <c r="D505" s="215">
        <v>44953</v>
      </c>
      <c r="E505" s="192" t="s">
        <v>2074</v>
      </c>
      <c r="F505" s="192" t="s">
        <v>12</v>
      </c>
      <c r="G505" s="192">
        <v>441392</v>
      </c>
      <c r="H505" s="68"/>
      <c r="I505" s="198" t="s">
        <v>2505</v>
      </c>
      <c r="J505" s="68"/>
      <c r="K505" s="68"/>
      <c r="L505" s="68"/>
      <c r="M505" s="68"/>
      <c r="N505" s="366"/>
      <c r="O505" s="366"/>
      <c r="P505" s="216">
        <v>5337679.43</v>
      </c>
      <c r="Q505" s="216">
        <v>0</v>
      </c>
      <c r="R505" s="68" t="s">
        <v>638</v>
      </c>
      <c r="S505" s="368"/>
      <c r="T505" s="278"/>
    </row>
    <row r="506" spans="1:20" ht="38.25">
      <c r="A506" s="192" t="s">
        <v>667</v>
      </c>
      <c r="B506" s="68"/>
      <c r="C506" s="214" t="s">
        <v>1256</v>
      </c>
      <c r="D506" s="215">
        <v>44953</v>
      </c>
      <c r="E506" s="192" t="s">
        <v>2075</v>
      </c>
      <c r="F506" s="192" t="s">
        <v>12</v>
      </c>
      <c r="G506" s="192">
        <v>441394</v>
      </c>
      <c r="H506" s="68"/>
      <c r="I506" s="198" t="s">
        <v>2505</v>
      </c>
      <c r="J506" s="68"/>
      <c r="K506" s="68"/>
      <c r="L506" s="68"/>
      <c r="M506" s="68"/>
      <c r="N506" s="366"/>
      <c r="O506" s="366"/>
      <c r="P506" s="216">
        <v>5337679.43</v>
      </c>
      <c r="Q506" s="216">
        <v>0</v>
      </c>
      <c r="R506" s="68" t="s">
        <v>638</v>
      </c>
      <c r="S506" s="368"/>
      <c r="T506" s="278"/>
    </row>
    <row r="507" spans="1:20" ht="38.25">
      <c r="A507" s="192" t="s">
        <v>667</v>
      </c>
      <c r="B507" s="68"/>
      <c r="C507" s="214" t="s">
        <v>1256</v>
      </c>
      <c r="D507" s="215">
        <v>44953</v>
      </c>
      <c r="E507" s="192" t="s">
        <v>2076</v>
      </c>
      <c r="F507" s="192" t="s">
        <v>12</v>
      </c>
      <c r="G507" s="192">
        <v>441396</v>
      </c>
      <c r="H507" s="68"/>
      <c r="I507" s="198" t="s">
        <v>2505</v>
      </c>
      <c r="J507" s="68"/>
      <c r="K507" s="68"/>
      <c r="L507" s="68"/>
      <c r="M507" s="68"/>
      <c r="N507" s="366"/>
      <c r="O507" s="366"/>
      <c r="P507" s="216">
        <v>5337679.43</v>
      </c>
      <c r="Q507" s="216">
        <v>0</v>
      </c>
      <c r="R507" s="68" t="s">
        <v>638</v>
      </c>
      <c r="S507" s="368"/>
      <c r="T507" s="278"/>
    </row>
    <row r="508" spans="1:20" ht="38.25">
      <c r="A508" s="192" t="s">
        <v>667</v>
      </c>
      <c r="B508" s="68"/>
      <c r="C508" s="214" t="s">
        <v>1256</v>
      </c>
      <c r="D508" s="215">
        <v>44953</v>
      </c>
      <c r="E508" s="192" t="s">
        <v>2077</v>
      </c>
      <c r="F508" s="192" t="s">
        <v>12</v>
      </c>
      <c r="G508" s="192">
        <v>441398</v>
      </c>
      <c r="H508" s="68"/>
      <c r="I508" s="198" t="s">
        <v>2505</v>
      </c>
      <c r="J508" s="68"/>
      <c r="K508" s="68"/>
      <c r="L508" s="68"/>
      <c r="M508" s="68"/>
      <c r="N508" s="366"/>
      <c r="O508" s="366"/>
      <c r="P508" s="216">
        <v>5337679.43</v>
      </c>
      <c r="Q508" s="216">
        <v>0</v>
      </c>
      <c r="R508" s="68" t="s">
        <v>638</v>
      </c>
      <c r="S508" s="368"/>
      <c r="T508" s="278"/>
    </row>
    <row r="509" spans="1:20" ht="38.25">
      <c r="A509" s="192" t="s">
        <v>667</v>
      </c>
      <c r="B509" s="68"/>
      <c r="C509" s="214" t="s">
        <v>1256</v>
      </c>
      <c r="D509" s="215">
        <v>44953</v>
      </c>
      <c r="E509" s="192" t="s">
        <v>2078</v>
      </c>
      <c r="F509" s="192" t="s">
        <v>12</v>
      </c>
      <c r="G509" s="192">
        <v>441400</v>
      </c>
      <c r="H509" s="68"/>
      <c r="I509" s="198" t="s">
        <v>2505</v>
      </c>
      <c r="J509" s="68"/>
      <c r="K509" s="68"/>
      <c r="L509" s="68"/>
      <c r="M509" s="68"/>
      <c r="N509" s="366"/>
      <c r="O509" s="366"/>
      <c r="P509" s="216">
        <v>5337679.43</v>
      </c>
      <c r="Q509" s="216">
        <v>0</v>
      </c>
      <c r="R509" s="68" t="s">
        <v>638</v>
      </c>
      <c r="S509" s="368"/>
      <c r="T509" s="278"/>
    </row>
    <row r="510" spans="1:20" ht="38.25">
      <c r="A510" s="192" t="s">
        <v>667</v>
      </c>
      <c r="B510" s="68"/>
      <c r="C510" s="214" t="s">
        <v>1256</v>
      </c>
      <c r="D510" s="215">
        <v>44953</v>
      </c>
      <c r="E510" s="192" t="s">
        <v>2079</v>
      </c>
      <c r="F510" s="192" t="s">
        <v>12</v>
      </c>
      <c r="G510" s="192">
        <v>441402</v>
      </c>
      <c r="H510" s="68"/>
      <c r="I510" s="198" t="s">
        <v>2505</v>
      </c>
      <c r="J510" s="68"/>
      <c r="K510" s="68"/>
      <c r="L510" s="68"/>
      <c r="M510" s="68"/>
      <c r="N510" s="366"/>
      <c r="O510" s="366"/>
      <c r="P510" s="216">
        <v>14660563.49</v>
      </c>
      <c r="Q510" s="216">
        <v>0</v>
      </c>
      <c r="R510" s="68" t="s">
        <v>638</v>
      </c>
      <c r="S510" s="368"/>
      <c r="T510" s="278"/>
    </row>
    <row r="511" spans="1:20" ht="38.25">
      <c r="A511" s="192" t="s">
        <v>667</v>
      </c>
      <c r="B511" s="68"/>
      <c r="C511" s="214" t="s">
        <v>1256</v>
      </c>
      <c r="D511" s="215">
        <v>44953</v>
      </c>
      <c r="E511" s="192" t="s">
        <v>2080</v>
      </c>
      <c r="F511" s="192" t="s">
        <v>12</v>
      </c>
      <c r="G511" s="192">
        <v>441404</v>
      </c>
      <c r="H511" s="68"/>
      <c r="I511" s="198" t="s">
        <v>2505</v>
      </c>
      <c r="J511" s="68"/>
      <c r="K511" s="68"/>
      <c r="L511" s="68"/>
      <c r="M511" s="68"/>
      <c r="N511" s="366"/>
      <c r="O511" s="366"/>
      <c r="P511" s="216">
        <v>14660563.49</v>
      </c>
      <c r="Q511" s="216">
        <v>0</v>
      </c>
      <c r="R511" s="68" t="s">
        <v>638</v>
      </c>
      <c r="S511" s="368"/>
      <c r="T511" s="278"/>
    </row>
    <row r="512" spans="1:20" ht="38.25">
      <c r="A512" s="192" t="s">
        <v>667</v>
      </c>
      <c r="B512" s="68"/>
      <c r="C512" s="214" t="s">
        <v>1256</v>
      </c>
      <c r="D512" s="215">
        <v>44953</v>
      </c>
      <c r="E512" s="192" t="s">
        <v>2081</v>
      </c>
      <c r="F512" s="192" t="s">
        <v>12</v>
      </c>
      <c r="G512" s="192">
        <v>441406</v>
      </c>
      <c r="H512" s="68"/>
      <c r="I512" s="198" t="s">
        <v>2505</v>
      </c>
      <c r="J512" s="68"/>
      <c r="K512" s="68"/>
      <c r="L512" s="68"/>
      <c r="M512" s="68"/>
      <c r="N512" s="366"/>
      <c r="O512" s="366"/>
      <c r="P512" s="216">
        <v>14660563.49</v>
      </c>
      <c r="Q512" s="216">
        <v>0</v>
      </c>
      <c r="R512" s="68" t="s">
        <v>638</v>
      </c>
      <c r="S512" s="368"/>
      <c r="T512" s="278"/>
    </row>
    <row r="513" spans="1:20" ht="38.25">
      <c r="A513" s="192" t="s">
        <v>667</v>
      </c>
      <c r="B513" s="68"/>
      <c r="C513" s="214" t="s">
        <v>1256</v>
      </c>
      <c r="D513" s="215">
        <v>44953</v>
      </c>
      <c r="E513" s="192" t="s">
        <v>2082</v>
      </c>
      <c r="F513" s="192" t="s">
        <v>12</v>
      </c>
      <c r="G513" s="192">
        <v>441408</v>
      </c>
      <c r="H513" s="68"/>
      <c r="I513" s="198" t="s">
        <v>2505</v>
      </c>
      <c r="J513" s="68"/>
      <c r="K513" s="68"/>
      <c r="L513" s="68"/>
      <c r="M513" s="68"/>
      <c r="N513" s="366"/>
      <c r="O513" s="366"/>
      <c r="P513" s="216">
        <v>14660563.49</v>
      </c>
      <c r="Q513" s="216">
        <v>0</v>
      </c>
      <c r="R513" s="68" t="s">
        <v>638</v>
      </c>
      <c r="S513" s="368"/>
      <c r="T513" s="278"/>
    </row>
    <row r="514" spans="1:20" ht="38.25">
      <c r="A514" s="192" t="s">
        <v>667</v>
      </c>
      <c r="B514" s="68"/>
      <c r="C514" s="214" t="s">
        <v>1256</v>
      </c>
      <c r="D514" s="215">
        <v>44953</v>
      </c>
      <c r="E514" s="192" t="s">
        <v>2083</v>
      </c>
      <c r="F514" s="192" t="s">
        <v>12</v>
      </c>
      <c r="G514" s="192">
        <v>441410</v>
      </c>
      <c r="H514" s="68"/>
      <c r="I514" s="198" t="s">
        <v>2505</v>
      </c>
      <c r="J514" s="68"/>
      <c r="K514" s="68"/>
      <c r="L514" s="68"/>
      <c r="M514" s="68"/>
      <c r="N514" s="366"/>
      <c r="O514" s="366"/>
      <c r="P514" s="216">
        <v>14660563.49</v>
      </c>
      <c r="Q514" s="216">
        <v>0</v>
      </c>
      <c r="R514" s="68" t="s">
        <v>638</v>
      </c>
      <c r="S514" s="368"/>
      <c r="T514" s="278"/>
    </row>
    <row r="515" spans="1:20" ht="38.25">
      <c r="A515" s="192" t="s">
        <v>667</v>
      </c>
      <c r="B515" s="68"/>
      <c r="C515" s="214" t="s">
        <v>1256</v>
      </c>
      <c r="D515" s="215">
        <v>44953</v>
      </c>
      <c r="E515" s="192" t="s">
        <v>2084</v>
      </c>
      <c r="F515" s="192" t="s">
        <v>12</v>
      </c>
      <c r="G515" s="192">
        <v>441412</v>
      </c>
      <c r="H515" s="68"/>
      <c r="I515" s="198" t="s">
        <v>2505</v>
      </c>
      <c r="J515" s="68"/>
      <c r="K515" s="68"/>
      <c r="L515" s="68"/>
      <c r="M515" s="68"/>
      <c r="N515" s="366"/>
      <c r="O515" s="366"/>
      <c r="P515" s="216">
        <v>2697261.59</v>
      </c>
      <c r="Q515" s="216">
        <v>0</v>
      </c>
      <c r="R515" s="68" t="s">
        <v>638</v>
      </c>
      <c r="S515" s="368"/>
      <c r="T515" s="278"/>
    </row>
    <row r="516" spans="1:20" ht="38.25">
      <c r="A516" s="192" t="s">
        <v>667</v>
      </c>
      <c r="B516" s="68"/>
      <c r="C516" s="214" t="s">
        <v>1256</v>
      </c>
      <c r="D516" s="215">
        <v>44953</v>
      </c>
      <c r="E516" s="192" t="s">
        <v>2085</v>
      </c>
      <c r="F516" s="192" t="s">
        <v>12</v>
      </c>
      <c r="G516" s="192">
        <v>441414</v>
      </c>
      <c r="H516" s="68"/>
      <c r="I516" s="198" t="s">
        <v>2505</v>
      </c>
      <c r="J516" s="68"/>
      <c r="K516" s="68"/>
      <c r="L516" s="68"/>
      <c r="M516" s="68"/>
      <c r="N516" s="366"/>
      <c r="O516" s="366"/>
      <c r="P516" s="216">
        <v>2697261.59</v>
      </c>
      <c r="Q516" s="216">
        <v>0</v>
      </c>
      <c r="R516" s="68" t="s">
        <v>638</v>
      </c>
      <c r="S516" s="368"/>
      <c r="T516" s="278"/>
    </row>
    <row r="517" spans="1:20" ht="38.25">
      <c r="A517" s="192" t="s">
        <v>667</v>
      </c>
      <c r="B517" s="68"/>
      <c r="C517" s="214" t="s">
        <v>1256</v>
      </c>
      <c r="D517" s="215">
        <v>44953</v>
      </c>
      <c r="E517" s="192" t="s">
        <v>2086</v>
      </c>
      <c r="F517" s="192" t="s">
        <v>12</v>
      </c>
      <c r="G517" s="192">
        <v>441416</v>
      </c>
      <c r="H517" s="68"/>
      <c r="I517" s="198" t="s">
        <v>2505</v>
      </c>
      <c r="J517" s="68"/>
      <c r="K517" s="68"/>
      <c r="L517" s="68"/>
      <c r="M517" s="68"/>
      <c r="N517" s="366"/>
      <c r="O517" s="366"/>
      <c r="P517" s="216">
        <v>2697261.59</v>
      </c>
      <c r="Q517" s="216">
        <v>0</v>
      </c>
      <c r="R517" s="68" t="s">
        <v>638</v>
      </c>
      <c r="S517" s="368"/>
      <c r="T517" s="278"/>
    </row>
    <row r="518" spans="1:20" ht="38.25">
      <c r="A518" s="192" t="s">
        <v>667</v>
      </c>
      <c r="B518" s="68"/>
      <c r="C518" s="214" t="s">
        <v>1256</v>
      </c>
      <c r="D518" s="215">
        <v>44953</v>
      </c>
      <c r="E518" s="192" t="s">
        <v>2087</v>
      </c>
      <c r="F518" s="192" t="s">
        <v>12</v>
      </c>
      <c r="G518" s="192">
        <v>441418</v>
      </c>
      <c r="H518" s="68"/>
      <c r="I518" s="198" t="s">
        <v>2505</v>
      </c>
      <c r="J518" s="68"/>
      <c r="K518" s="68"/>
      <c r="L518" s="68"/>
      <c r="M518" s="68"/>
      <c r="N518" s="366"/>
      <c r="O518" s="366"/>
      <c r="P518" s="216">
        <v>2697261.59</v>
      </c>
      <c r="Q518" s="216">
        <v>0</v>
      </c>
      <c r="R518" s="68" t="s">
        <v>638</v>
      </c>
      <c r="S518" s="368"/>
      <c r="T518" s="278"/>
    </row>
    <row r="519" spans="1:20" ht="38.25">
      <c r="A519" s="192" t="s">
        <v>667</v>
      </c>
      <c r="B519" s="68"/>
      <c r="C519" s="214" t="s">
        <v>1256</v>
      </c>
      <c r="D519" s="215">
        <v>44953</v>
      </c>
      <c r="E519" s="192" t="s">
        <v>2088</v>
      </c>
      <c r="F519" s="192" t="s">
        <v>12</v>
      </c>
      <c r="G519" s="192">
        <v>441420</v>
      </c>
      <c r="H519" s="68"/>
      <c r="I519" s="198" t="s">
        <v>2505</v>
      </c>
      <c r="J519" s="68"/>
      <c r="K519" s="68"/>
      <c r="L519" s="68"/>
      <c r="M519" s="68"/>
      <c r="N519" s="366"/>
      <c r="O519" s="366"/>
      <c r="P519" s="216">
        <v>2697261.59</v>
      </c>
      <c r="Q519" s="216">
        <v>0</v>
      </c>
      <c r="R519" s="68" t="s">
        <v>638</v>
      </c>
      <c r="S519" s="368"/>
      <c r="T519" s="278"/>
    </row>
    <row r="520" spans="1:20" ht="38.25">
      <c r="A520" s="192" t="s">
        <v>667</v>
      </c>
      <c r="B520" s="68"/>
      <c r="C520" s="214" t="s">
        <v>1256</v>
      </c>
      <c r="D520" s="215">
        <v>44953</v>
      </c>
      <c r="E520" s="192" t="s">
        <v>2089</v>
      </c>
      <c r="F520" s="192" t="s">
        <v>12</v>
      </c>
      <c r="G520" s="192">
        <v>441422</v>
      </c>
      <c r="H520" s="68"/>
      <c r="I520" s="198" t="s">
        <v>2505</v>
      </c>
      <c r="J520" s="68"/>
      <c r="K520" s="68"/>
      <c r="L520" s="68"/>
      <c r="M520" s="68"/>
      <c r="N520" s="366"/>
      <c r="O520" s="366"/>
      <c r="P520" s="216">
        <v>1775773.77</v>
      </c>
      <c r="Q520" s="216">
        <v>0</v>
      </c>
      <c r="R520" s="68" t="s">
        <v>638</v>
      </c>
      <c r="S520" s="368"/>
      <c r="T520" s="278"/>
    </row>
    <row r="521" spans="1:20" ht="38.25">
      <c r="A521" s="192" t="s">
        <v>667</v>
      </c>
      <c r="B521" s="68"/>
      <c r="C521" s="214" t="s">
        <v>1256</v>
      </c>
      <c r="D521" s="215">
        <v>44953</v>
      </c>
      <c r="E521" s="192" t="s">
        <v>2090</v>
      </c>
      <c r="F521" s="192" t="s">
        <v>12</v>
      </c>
      <c r="G521" s="192">
        <v>441424</v>
      </c>
      <c r="H521" s="68"/>
      <c r="I521" s="198" t="s">
        <v>2505</v>
      </c>
      <c r="J521" s="68"/>
      <c r="K521" s="68"/>
      <c r="L521" s="68"/>
      <c r="M521" s="68"/>
      <c r="N521" s="366"/>
      <c r="O521" s="366"/>
      <c r="P521" s="216">
        <v>87154.93</v>
      </c>
      <c r="Q521" s="216">
        <v>0</v>
      </c>
      <c r="R521" s="68" t="s">
        <v>638</v>
      </c>
      <c r="S521" s="368"/>
      <c r="T521" s="278"/>
    </row>
    <row r="522" spans="1:20" ht="38.25">
      <c r="A522" s="192" t="s">
        <v>667</v>
      </c>
      <c r="B522" s="68"/>
      <c r="C522" s="214" t="s">
        <v>1256</v>
      </c>
      <c r="D522" s="215">
        <v>44953</v>
      </c>
      <c r="E522" s="192" t="s">
        <v>2091</v>
      </c>
      <c r="F522" s="192" t="s">
        <v>12</v>
      </c>
      <c r="G522" s="192">
        <v>441426</v>
      </c>
      <c r="H522" s="68"/>
      <c r="I522" s="198" t="s">
        <v>2505</v>
      </c>
      <c r="J522" s="68"/>
      <c r="K522" s="68"/>
      <c r="L522" s="68"/>
      <c r="M522" s="68"/>
      <c r="N522" s="366"/>
      <c r="O522" s="366"/>
      <c r="P522" s="216">
        <v>1925990.69</v>
      </c>
      <c r="Q522" s="216">
        <v>0</v>
      </c>
      <c r="R522" s="68" t="s">
        <v>638</v>
      </c>
      <c r="S522" s="368"/>
      <c r="T522" s="278"/>
    </row>
    <row r="523" spans="1:20" ht="38.25">
      <c r="A523" s="192" t="s">
        <v>667</v>
      </c>
      <c r="B523" s="68"/>
      <c r="C523" s="214" t="s">
        <v>1256</v>
      </c>
      <c r="D523" s="215">
        <v>44953</v>
      </c>
      <c r="E523" s="192" t="s">
        <v>2092</v>
      </c>
      <c r="F523" s="192" t="s">
        <v>12</v>
      </c>
      <c r="G523" s="192">
        <v>441428</v>
      </c>
      <c r="H523" s="68"/>
      <c r="I523" s="198" t="s">
        <v>2505</v>
      </c>
      <c r="J523" s="68"/>
      <c r="K523" s="68"/>
      <c r="L523" s="68"/>
      <c r="M523" s="68"/>
      <c r="N523" s="366"/>
      <c r="O523" s="366"/>
      <c r="P523" s="216">
        <v>799343.66</v>
      </c>
      <c r="Q523" s="216">
        <v>0</v>
      </c>
      <c r="R523" s="68" t="s">
        <v>638</v>
      </c>
      <c r="S523" s="368"/>
      <c r="T523" s="278"/>
    </row>
    <row r="524" spans="1:20" ht="38.25">
      <c r="A524" s="192" t="s">
        <v>667</v>
      </c>
      <c r="B524" s="68"/>
      <c r="C524" s="214" t="s">
        <v>1256</v>
      </c>
      <c r="D524" s="215">
        <v>44953</v>
      </c>
      <c r="E524" s="192" t="s">
        <v>2093</v>
      </c>
      <c r="F524" s="192" t="s">
        <v>12</v>
      </c>
      <c r="G524" s="192">
        <v>441430</v>
      </c>
      <c r="H524" s="68"/>
      <c r="I524" s="198" t="s">
        <v>2505</v>
      </c>
      <c r="J524" s="68"/>
      <c r="K524" s="68"/>
      <c r="L524" s="68"/>
      <c r="M524" s="68"/>
      <c r="N524" s="366"/>
      <c r="O524" s="366"/>
      <c r="P524" s="216">
        <v>2195491.34</v>
      </c>
      <c r="Q524" s="216">
        <v>0</v>
      </c>
      <c r="R524" s="68" t="s">
        <v>638</v>
      </c>
      <c r="S524" s="368"/>
      <c r="T524" s="278"/>
    </row>
    <row r="525" spans="1:20" ht="38.25">
      <c r="A525" s="192" t="s">
        <v>667</v>
      </c>
      <c r="B525" s="68"/>
      <c r="C525" s="214" t="s">
        <v>1256</v>
      </c>
      <c r="D525" s="215">
        <v>44953</v>
      </c>
      <c r="E525" s="192" t="s">
        <v>2094</v>
      </c>
      <c r="F525" s="192" t="s">
        <v>12</v>
      </c>
      <c r="G525" s="192">
        <v>441432</v>
      </c>
      <c r="H525" s="68"/>
      <c r="I525" s="198" t="s">
        <v>2505</v>
      </c>
      <c r="J525" s="68"/>
      <c r="K525" s="68"/>
      <c r="L525" s="68"/>
      <c r="M525" s="68"/>
      <c r="N525" s="366"/>
      <c r="O525" s="366"/>
      <c r="P525" s="216">
        <v>4131633.6</v>
      </c>
      <c r="Q525" s="216">
        <v>0</v>
      </c>
      <c r="R525" s="68" t="s">
        <v>638</v>
      </c>
      <c r="S525" s="368"/>
      <c r="T525" s="278"/>
    </row>
    <row r="526" spans="1:20" ht="38.25">
      <c r="A526" s="192" t="s">
        <v>667</v>
      </c>
      <c r="B526" s="68"/>
      <c r="C526" s="214" t="s">
        <v>1256</v>
      </c>
      <c r="D526" s="215">
        <v>44953</v>
      </c>
      <c r="E526" s="192" t="s">
        <v>2095</v>
      </c>
      <c r="F526" s="192" t="s">
        <v>12</v>
      </c>
      <c r="G526" s="192">
        <v>441434</v>
      </c>
      <c r="H526" s="68"/>
      <c r="I526" s="198" t="s">
        <v>2505</v>
      </c>
      <c r="J526" s="68"/>
      <c r="K526" s="68"/>
      <c r="L526" s="68"/>
      <c r="M526" s="68"/>
      <c r="N526" s="366"/>
      <c r="O526" s="366"/>
      <c r="P526" s="216">
        <v>5108176.4800000004</v>
      </c>
      <c r="Q526" s="216">
        <v>0</v>
      </c>
      <c r="R526" s="68" t="s">
        <v>638</v>
      </c>
      <c r="S526" s="368"/>
      <c r="T526" s="278"/>
    </row>
    <row r="527" spans="1:20" ht="38.25">
      <c r="A527" s="192" t="s">
        <v>667</v>
      </c>
      <c r="B527" s="68"/>
      <c r="C527" s="214" t="s">
        <v>1256</v>
      </c>
      <c r="D527" s="215">
        <v>44953</v>
      </c>
      <c r="E527" s="192" t="s">
        <v>2096</v>
      </c>
      <c r="F527" s="192" t="s">
        <v>12</v>
      </c>
      <c r="G527" s="192">
        <v>441436</v>
      </c>
      <c r="H527" s="68"/>
      <c r="I527" s="198" t="s">
        <v>2505</v>
      </c>
      <c r="J527" s="68"/>
      <c r="K527" s="68"/>
      <c r="L527" s="68"/>
      <c r="M527" s="68"/>
      <c r="N527" s="366"/>
      <c r="O527" s="366"/>
      <c r="P527" s="216">
        <v>102470.02</v>
      </c>
      <c r="Q527" s="216">
        <v>0</v>
      </c>
      <c r="R527" s="68" t="s">
        <v>638</v>
      </c>
      <c r="S527" s="368"/>
      <c r="T527" s="278"/>
    </row>
    <row r="528" spans="1:20" ht="38.25">
      <c r="A528" s="192" t="s">
        <v>667</v>
      </c>
      <c r="B528" s="68"/>
      <c r="C528" s="214" t="s">
        <v>1256</v>
      </c>
      <c r="D528" s="215">
        <v>44953</v>
      </c>
      <c r="E528" s="192" t="s">
        <v>2097</v>
      </c>
      <c r="F528" s="192" t="s">
        <v>12</v>
      </c>
      <c r="G528" s="192">
        <v>441444</v>
      </c>
      <c r="H528" s="68"/>
      <c r="I528" s="198" t="s">
        <v>2505</v>
      </c>
      <c r="J528" s="68"/>
      <c r="K528" s="68"/>
      <c r="L528" s="68"/>
      <c r="M528" s="68"/>
      <c r="N528" s="366"/>
      <c r="O528" s="366"/>
      <c r="P528" s="216">
        <v>2352590.56</v>
      </c>
      <c r="Q528" s="216">
        <v>0</v>
      </c>
      <c r="R528" s="68" t="s">
        <v>638</v>
      </c>
      <c r="S528" s="368"/>
      <c r="T528" s="278"/>
    </row>
    <row r="529" spans="1:20" ht="38.25">
      <c r="A529" s="192" t="s">
        <v>667</v>
      </c>
      <c r="B529" s="68"/>
      <c r="C529" s="214" t="s">
        <v>1256</v>
      </c>
      <c r="D529" s="215">
        <v>44953</v>
      </c>
      <c r="E529" s="192" t="s">
        <v>2098</v>
      </c>
      <c r="F529" s="192" t="s">
        <v>12</v>
      </c>
      <c r="G529" s="192">
        <v>441438</v>
      </c>
      <c r="H529" s="68"/>
      <c r="I529" s="198" t="s">
        <v>2505</v>
      </c>
      <c r="J529" s="68"/>
      <c r="K529" s="68"/>
      <c r="L529" s="68"/>
      <c r="M529" s="68"/>
      <c r="N529" s="366"/>
      <c r="O529" s="366"/>
      <c r="P529" s="216">
        <v>368140.87</v>
      </c>
      <c r="Q529" s="216">
        <v>0</v>
      </c>
      <c r="R529" s="68" t="s">
        <v>638</v>
      </c>
      <c r="S529" s="368"/>
      <c r="T529" s="278"/>
    </row>
    <row r="530" spans="1:20" ht="38.25">
      <c r="A530" s="192" t="s">
        <v>667</v>
      </c>
      <c r="B530" s="68"/>
      <c r="C530" s="214" t="s">
        <v>1256</v>
      </c>
      <c r="D530" s="215">
        <v>44953</v>
      </c>
      <c r="E530" s="192" t="s">
        <v>2099</v>
      </c>
      <c r="F530" s="192" t="s">
        <v>12</v>
      </c>
      <c r="G530" s="192">
        <v>441440</v>
      </c>
      <c r="H530" s="68"/>
      <c r="I530" s="198" t="s">
        <v>2505</v>
      </c>
      <c r="J530" s="68"/>
      <c r="K530" s="68"/>
      <c r="L530" s="68"/>
      <c r="M530" s="68"/>
      <c r="N530" s="366"/>
      <c r="O530" s="366"/>
      <c r="P530" s="216">
        <v>1011142.05</v>
      </c>
      <c r="Q530" s="216">
        <v>0</v>
      </c>
      <c r="R530" s="68" t="s">
        <v>638</v>
      </c>
      <c r="S530" s="368"/>
      <c r="T530" s="278"/>
    </row>
    <row r="531" spans="1:20" ht="38.25">
      <c r="A531" s="192" t="s">
        <v>667</v>
      </c>
      <c r="B531" s="68"/>
      <c r="C531" s="214" t="s">
        <v>1256</v>
      </c>
      <c r="D531" s="215">
        <v>44953</v>
      </c>
      <c r="E531" s="192" t="s">
        <v>2100</v>
      </c>
      <c r="F531" s="192" t="s">
        <v>12</v>
      </c>
      <c r="G531" s="192">
        <v>441442</v>
      </c>
      <c r="H531" s="68"/>
      <c r="I531" s="198" t="s">
        <v>2505</v>
      </c>
      <c r="J531" s="68"/>
      <c r="K531" s="68"/>
      <c r="L531" s="68"/>
      <c r="M531" s="68"/>
      <c r="N531" s="366"/>
      <c r="O531" s="366"/>
      <c r="P531" s="216">
        <v>5134898.8600000003</v>
      </c>
      <c r="Q531" s="216">
        <v>0</v>
      </c>
      <c r="R531" s="68" t="s">
        <v>638</v>
      </c>
      <c r="S531" s="368"/>
      <c r="T531" s="278"/>
    </row>
    <row r="532" spans="1:20" ht="38.25">
      <c r="A532" s="192" t="s">
        <v>667</v>
      </c>
      <c r="B532" s="68"/>
      <c r="C532" s="214" t="s">
        <v>1256</v>
      </c>
      <c r="D532" s="215">
        <v>44953</v>
      </c>
      <c r="E532" s="192" t="s">
        <v>2101</v>
      </c>
      <c r="F532" s="192" t="s">
        <v>12</v>
      </c>
      <c r="G532" s="192">
        <v>441446</v>
      </c>
      <c r="H532" s="68"/>
      <c r="I532" s="198" t="s">
        <v>2505</v>
      </c>
      <c r="J532" s="68"/>
      <c r="K532" s="68"/>
      <c r="L532" s="68"/>
      <c r="M532" s="68"/>
      <c r="N532" s="366"/>
      <c r="O532" s="366"/>
      <c r="P532" s="216">
        <v>2594791.5699999998</v>
      </c>
      <c r="Q532" s="216">
        <v>0</v>
      </c>
      <c r="R532" s="68" t="s">
        <v>638</v>
      </c>
      <c r="S532" s="368"/>
      <c r="T532" s="278"/>
    </row>
    <row r="533" spans="1:20" ht="38.25">
      <c r="A533" s="192" t="s">
        <v>667</v>
      </c>
      <c r="B533" s="68"/>
      <c r="C533" s="214" t="s">
        <v>1256</v>
      </c>
      <c r="D533" s="215">
        <v>44953</v>
      </c>
      <c r="E533" s="192" t="s">
        <v>2102</v>
      </c>
      <c r="F533" s="192" t="s">
        <v>12</v>
      </c>
      <c r="G533" s="192">
        <v>441448</v>
      </c>
      <c r="H533" s="68"/>
      <c r="I533" s="198" t="s">
        <v>2505</v>
      </c>
      <c r="J533" s="68"/>
      <c r="K533" s="68"/>
      <c r="L533" s="68"/>
      <c r="M533" s="68"/>
      <c r="N533" s="366"/>
      <c r="O533" s="366"/>
      <c r="P533" s="216">
        <v>17166136.440000001</v>
      </c>
      <c r="Q533" s="216">
        <v>0</v>
      </c>
      <c r="R533" s="68" t="s">
        <v>638</v>
      </c>
      <c r="S533" s="368"/>
      <c r="T533" s="278"/>
    </row>
    <row r="534" spans="1:20" ht="38.25">
      <c r="A534" s="192" t="s">
        <v>667</v>
      </c>
      <c r="B534" s="68"/>
      <c r="C534" s="214" t="s">
        <v>1256</v>
      </c>
      <c r="D534" s="215">
        <v>44953</v>
      </c>
      <c r="E534" s="192" t="s">
        <v>2103</v>
      </c>
      <c r="F534" s="192" t="s">
        <v>12</v>
      </c>
      <c r="G534" s="192">
        <v>441450</v>
      </c>
      <c r="H534" s="68"/>
      <c r="I534" s="198" t="s">
        <v>2505</v>
      </c>
      <c r="J534" s="68"/>
      <c r="K534" s="68"/>
      <c r="L534" s="68"/>
      <c r="M534" s="68"/>
      <c r="N534" s="366"/>
      <c r="O534" s="366"/>
      <c r="P534" s="216">
        <v>44020236.390000001</v>
      </c>
      <c r="Q534" s="216">
        <v>0</v>
      </c>
      <c r="R534" s="68" t="s">
        <v>638</v>
      </c>
      <c r="S534" s="368"/>
      <c r="T534" s="278"/>
    </row>
    <row r="535" spans="1:20" ht="38.25">
      <c r="A535" s="192" t="s">
        <v>667</v>
      </c>
      <c r="B535" s="68"/>
      <c r="C535" s="214" t="s">
        <v>1256</v>
      </c>
      <c r="D535" s="215">
        <v>44953</v>
      </c>
      <c r="E535" s="192" t="s">
        <v>2104</v>
      </c>
      <c r="F535" s="192" t="s">
        <v>12</v>
      </c>
      <c r="G535" s="192">
        <v>441452</v>
      </c>
      <c r="H535" s="68"/>
      <c r="I535" s="198" t="s">
        <v>2505</v>
      </c>
      <c r="J535" s="68"/>
      <c r="K535" s="68"/>
      <c r="L535" s="68"/>
      <c r="M535" s="68"/>
      <c r="N535" s="366"/>
      <c r="O535" s="366"/>
      <c r="P535" s="216">
        <v>581.04</v>
      </c>
      <c r="Q535" s="216">
        <v>0</v>
      </c>
      <c r="R535" s="68" t="s">
        <v>638</v>
      </c>
      <c r="S535" s="368"/>
      <c r="T535" s="278"/>
    </row>
    <row r="536" spans="1:20" ht="38.25">
      <c r="A536" s="192" t="s">
        <v>667</v>
      </c>
      <c r="B536" s="68"/>
      <c r="C536" s="214" t="s">
        <v>1256</v>
      </c>
      <c r="D536" s="215">
        <v>44953</v>
      </c>
      <c r="E536" s="192" t="s">
        <v>2105</v>
      </c>
      <c r="F536" s="192" t="s">
        <v>12</v>
      </c>
      <c r="G536" s="192">
        <v>441454</v>
      </c>
      <c r="H536" s="68"/>
      <c r="I536" s="198" t="s">
        <v>2505</v>
      </c>
      <c r="J536" s="68"/>
      <c r="K536" s="68"/>
      <c r="L536" s="68"/>
      <c r="M536" s="68"/>
      <c r="N536" s="366"/>
      <c r="O536" s="366"/>
      <c r="P536" s="216">
        <v>15294.23</v>
      </c>
      <c r="Q536" s="216">
        <v>0</v>
      </c>
      <c r="R536" s="68" t="s">
        <v>638</v>
      </c>
      <c r="S536" s="368"/>
      <c r="T536" s="278"/>
    </row>
    <row r="537" spans="1:20" ht="38.25">
      <c r="A537" s="192" t="s">
        <v>667</v>
      </c>
      <c r="B537" s="68"/>
      <c r="C537" s="214" t="s">
        <v>1256</v>
      </c>
      <c r="D537" s="215">
        <v>44953</v>
      </c>
      <c r="E537" s="192" t="s">
        <v>2106</v>
      </c>
      <c r="F537" s="192" t="s">
        <v>12</v>
      </c>
      <c r="G537" s="192">
        <v>441456</v>
      </c>
      <c r="H537" s="68"/>
      <c r="I537" s="198" t="s">
        <v>2505</v>
      </c>
      <c r="J537" s="68"/>
      <c r="K537" s="68"/>
      <c r="L537" s="68"/>
      <c r="M537" s="68"/>
      <c r="N537" s="366"/>
      <c r="O537" s="366"/>
      <c r="P537" s="216">
        <v>4183.9799999999996</v>
      </c>
      <c r="Q537" s="216">
        <v>0</v>
      </c>
      <c r="R537" s="68" t="s">
        <v>638</v>
      </c>
      <c r="S537" s="368"/>
      <c r="T537" s="278"/>
    </row>
    <row r="538" spans="1:20" ht="38.25">
      <c r="A538" s="192" t="s">
        <v>667</v>
      </c>
      <c r="B538" s="68"/>
      <c r="C538" s="214" t="s">
        <v>1256</v>
      </c>
      <c r="D538" s="215">
        <v>44953</v>
      </c>
      <c r="E538" s="192" t="s">
        <v>2107</v>
      </c>
      <c r="F538" s="192" t="s">
        <v>12</v>
      </c>
      <c r="G538" s="192">
        <v>441458</v>
      </c>
      <c r="H538" s="68"/>
      <c r="I538" s="198" t="s">
        <v>2505</v>
      </c>
      <c r="J538" s="68"/>
      <c r="K538" s="68"/>
      <c r="L538" s="68"/>
      <c r="M538" s="68"/>
      <c r="N538" s="366"/>
      <c r="O538" s="366"/>
      <c r="P538" s="216">
        <v>5405.34</v>
      </c>
      <c r="Q538" s="216">
        <v>0</v>
      </c>
      <c r="R538" s="68" t="s">
        <v>638</v>
      </c>
      <c r="S538" s="368"/>
      <c r="T538" s="278"/>
    </row>
    <row r="539" spans="1:20" ht="38.25">
      <c r="A539" s="192" t="s">
        <v>667</v>
      </c>
      <c r="B539" s="68"/>
      <c r="C539" s="214" t="s">
        <v>1256</v>
      </c>
      <c r="D539" s="215">
        <v>44953</v>
      </c>
      <c r="E539" s="192" t="s">
        <v>2108</v>
      </c>
      <c r="F539" s="192" t="s">
        <v>12</v>
      </c>
      <c r="G539" s="192">
        <v>441460</v>
      </c>
      <c r="H539" s="68"/>
      <c r="I539" s="198" t="s">
        <v>2505</v>
      </c>
      <c r="J539" s="68"/>
      <c r="K539" s="68"/>
      <c r="L539" s="68"/>
      <c r="M539" s="68"/>
      <c r="N539" s="366"/>
      <c r="O539" s="366"/>
      <c r="P539" s="216">
        <v>35266.370000000003</v>
      </c>
      <c r="Q539" s="216">
        <v>0</v>
      </c>
      <c r="R539" s="68" t="s">
        <v>638</v>
      </c>
      <c r="S539" s="368"/>
      <c r="T539" s="278"/>
    </row>
    <row r="540" spans="1:20" ht="38.25">
      <c r="A540" s="192" t="s">
        <v>667</v>
      </c>
      <c r="B540" s="68"/>
      <c r="C540" s="214" t="s">
        <v>1256</v>
      </c>
      <c r="D540" s="215">
        <v>44953</v>
      </c>
      <c r="E540" s="192" t="s">
        <v>2109</v>
      </c>
      <c r="F540" s="192" t="s">
        <v>12</v>
      </c>
      <c r="G540" s="192">
        <v>441462</v>
      </c>
      <c r="H540" s="68"/>
      <c r="I540" s="198" t="s">
        <v>2505</v>
      </c>
      <c r="J540" s="68"/>
      <c r="K540" s="68"/>
      <c r="L540" s="68"/>
      <c r="M540" s="68"/>
      <c r="N540" s="366"/>
      <c r="O540" s="366"/>
      <c r="P540" s="216">
        <v>42007.35</v>
      </c>
      <c r="Q540" s="216">
        <v>0</v>
      </c>
      <c r="R540" s="68" t="s">
        <v>638</v>
      </c>
      <c r="S540" s="368"/>
      <c r="T540" s="278"/>
    </row>
    <row r="541" spans="1:20" ht="38.25">
      <c r="A541" s="192" t="s">
        <v>667</v>
      </c>
      <c r="B541" s="68"/>
      <c r="C541" s="214" t="s">
        <v>1256</v>
      </c>
      <c r="D541" s="215">
        <v>44953</v>
      </c>
      <c r="E541" s="192" t="s">
        <v>2110</v>
      </c>
      <c r="F541" s="192" t="s">
        <v>12</v>
      </c>
      <c r="G541" s="192">
        <v>441464</v>
      </c>
      <c r="H541" s="68"/>
      <c r="I541" s="198" t="s">
        <v>2505</v>
      </c>
      <c r="J541" s="68"/>
      <c r="K541" s="68"/>
      <c r="L541" s="68"/>
      <c r="M541" s="68"/>
      <c r="N541" s="366"/>
      <c r="O541" s="366"/>
      <c r="P541" s="216">
        <v>50165.53</v>
      </c>
      <c r="Q541" s="216">
        <v>0</v>
      </c>
      <c r="R541" s="68" t="s">
        <v>638</v>
      </c>
      <c r="S541" s="368"/>
      <c r="T541" s="278"/>
    </row>
    <row r="542" spans="1:20" ht="38.25">
      <c r="A542" s="192" t="s">
        <v>667</v>
      </c>
      <c r="B542" s="68"/>
      <c r="C542" s="214" t="s">
        <v>1256</v>
      </c>
      <c r="D542" s="215">
        <v>44953</v>
      </c>
      <c r="E542" s="192" t="s">
        <v>2111</v>
      </c>
      <c r="F542" s="192" t="s">
        <v>12</v>
      </c>
      <c r="G542" s="192">
        <v>441466</v>
      </c>
      <c r="H542" s="68"/>
      <c r="I542" s="198" t="s">
        <v>2505</v>
      </c>
      <c r="J542" s="68"/>
      <c r="K542" s="68"/>
      <c r="L542" s="68"/>
      <c r="M542" s="68"/>
      <c r="N542" s="366"/>
      <c r="O542" s="366"/>
      <c r="P542" s="216">
        <v>1221.3499999999999</v>
      </c>
      <c r="Q542" s="216">
        <v>0</v>
      </c>
      <c r="R542" s="68" t="s">
        <v>638</v>
      </c>
      <c r="S542" s="368"/>
      <c r="T542" s="278"/>
    </row>
    <row r="543" spans="1:20" ht="38.25">
      <c r="A543" s="192" t="s">
        <v>667</v>
      </c>
      <c r="B543" s="68"/>
      <c r="C543" s="214" t="s">
        <v>1256</v>
      </c>
      <c r="D543" s="215">
        <v>44953</v>
      </c>
      <c r="E543" s="192" t="s">
        <v>2112</v>
      </c>
      <c r="F543" s="192" t="s">
        <v>12</v>
      </c>
      <c r="G543" s="192">
        <v>441468</v>
      </c>
      <c r="H543" s="68"/>
      <c r="I543" s="198" t="s">
        <v>2505</v>
      </c>
      <c r="J543" s="68"/>
      <c r="K543" s="68"/>
      <c r="L543" s="68"/>
      <c r="M543" s="68"/>
      <c r="N543" s="366"/>
      <c r="O543" s="366"/>
      <c r="P543" s="216">
        <v>9965.25</v>
      </c>
      <c r="Q543" s="216">
        <v>0</v>
      </c>
      <c r="R543" s="68" t="s">
        <v>638</v>
      </c>
      <c r="S543" s="368"/>
      <c r="T543" s="278"/>
    </row>
    <row r="544" spans="1:20" ht="38.25">
      <c r="A544" s="192" t="s">
        <v>667</v>
      </c>
      <c r="B544" s="68"/>
      <c r="C544" s="214" t="s">
        <v>1256</v>
      </c>
      <c r="D544" s="215">
        <v>44953</v>
      </c>
      <c r="E544" s="192" t="s">
        <v>2113</v>
      </c>
      <c r="F544" s="192" t="s">
        <v>12</v>
      </c>
      <c r="G544" s="192">
        <v>441470</v>
      </c>
      <c r="H544" s="68"/>
      <c r="I544" s="198" t="s">
        <v>2505</v>
      </c>
      <c r="J544" s="68"/>
      <c r="K544" s="68"/>
      <c r="L544" s="68"/>
      <c r="M544" s="68"/>
      <c r="N544" s="366"/>
      <c r="O544" s="366"/>
      <c r="P544" s="216">
        <v>27370.71</v>
      </c>
      <c r="Q544" s="216">
        <v>0</v>
      </c>
      <c r="R544" s="68" t="s">
        <v>638</v>
      </c>
      <c r="S544" s="368"/>
      <c r="T544" s="278"/>
    </row>
    <row r="545" spans="1:20" ht="76.5">
      <c r="A545" s="192">
        <v>117</v>
      </c>
      <c r="B545" s="68"/>
      <c r="C545" s="214" t="s">
        <v>54</v>
      </c>
      <c r="D545" s="215">
        <v>44953</v>
      </c>
      <c r="E545" s="192" t="s">
        <v>2114</v>
      </c>
      <c r="F545" s="192" t="s">
        <v>10</v>
      </c>
      <c r="G545" s="192">
        <v>1053051</v>
      </c>
      <c r="H545" s="68"/>
      <c r="I545" s="198" t="s">
        <v>2506</v>
      </c>
      <c r="J545" s="68"/>
      <c r="K545" s="68"/>
      <c r="L545" s="68"/>
      <c r="M545" s="68"/>
      <c r="N545" s="366"/>
      <c r="O545" s="366"/>
      <c r="P545" s="216">
        <v>50</v>
      </c>
      <c r="Q545" s="216">
        <v>0</v>
      </c>
      <c r="R545" s="68" t="s">
        <v>638</v>
      </c>
      <c r="S545" s="368"/>
      <c r="T545" s="278"/>
    </row>
    <row r="546" spans="1:20" ht="76.5">
      <c r="A546" s="192">
        <v>117</v>
      </c>
      <c r="B546" s="68"/>
      <c r="C546" s="214" t="s">
        <v>54</v>
      </c>
      <c r="D546" s="215">
        <v>44953</v>
      </c>
      <c r="E546" s="192" t="s">
        <v>2115</v>
      </c>
      <c r="F546" s="192" t="s">
        <v>10</v>
      </c>
      <c r="G546" s="192">
        <v>1053101</v>
      </c>
      <c r="H546" s="68"/>
      <c r="I546" s="198" t="s">
        <v>2507</v>
      </c>
      <c r="J546" s="68"/>
      <c r="K546" s="68"/>
      <c r="L546" s="68"/>
      <c r="M546" s="68"/>
      <c r="N546" s="366"/>
      <c r="O546" s="366"/>
      <c r="P546" s="216">
        <v>50</v>
      </c>
      <c r="Q546" s="216">
        <v>0</v>
      </c>
      <c r="R546" s="68" t="s">
        <v>638</v>
      </c>
      <c r="S546" s="368"/>
      <c r="T546" s="278"/>
    </row>
    <row r="547" spans="1:20" ht="76.5">
      <c r="A547" s="192">
        <v>117</v>
      </c>
      <c r="B547" s="68"/>
      <c r="C547" s="214" t="s">
        <v>54</v>
      </c>
      <c r="D547" s="215">
        <v>44953</v>
      </c>
      <c r="E547" s="192" t="s">
        <v>2116</v>
      </c>
      <c r="F547" s="192" t="s">
        <v>10</v>
      </c>
      <c r="G547" s="192">
        <v>1053103</v>
      </c>
      <c r="H547" s="68"/>
      <c r="I547" s="198" t="s">
        <v>2508</v>
      </c>
      <c r="J547" s="68"/>
      <c r="K547" s="68"/>
      <c r="L547" s="68"/>
      <c r="M547" s="68"/>
      <c r="N547" s="366"/>
      <c r="O547" s="366"/>
      <c r="P547" s="216">
        <v>50</v>
      </c>
      <c r="Q547" s="216">
        <v>0</v>
      </c>
      <c r="R547" s="68" t="s">
        <v>638</v>
      </c>
      <c r="S547" s="368"/>
      <c r="T547" s="278"/>
    </row>
    <row r="548" spans="1:20" ht="51">
      <c r="A548" s="192" t="s">
        <v>542</v>
      </c>
      <c r="B548" s="68"/>
      <c r="C548" s="214" t="s">
        <v>691</v>
      </c>
      <c r="D548" s="215">
        <v>44953</v>
      </c>
      <c r="E548" s="192" t="s">
        <v>2117</v>
      </c>
      <c r="F548" s="192" t="s">
        <v>10</v>
      </c>
      <c r="G548" s="192">
        <v>1053092</v>
      </c>
      <c r="H548" s="68"/>
      <c r="I548" s="198" t="s">
        <v>2509</v>
      </c>
      <c r="J548" s="68"/>
      <c r="K548" s="68"/>
      <c r="L548" s="68"/>
      <c r="M548" s="68"/>
      <c r="N548" s="366"/>
      <c r="O548" s="366"/>
      <c r="P548" s="216">
        <v>115127.94</v>
      </c>
      <c r="Q548" s="216">
        <v>0</v>
      </c>
      <c r="R548" s="68" t="s">
        <v>638</v>
      </c>
      <c r="S548" s="368"/>
      <c r="T548" s="278"/>
    </row>
    <row r="549" spans="1:20" ht="76.5">
      <c r="A549" s="192">
        <v>86</v>
      </c>
      <c r="B549" s="68"/>
      <c r="C549" s="214" t="s">
        <v>50</v>
      </c>
      <c r="D549" s="215">
        <v>44956</v>
      </c>
      <c r="E549" s="192" t="s">
        <v>2118</v>
      </c>
      <c r="F549" s="192" t="s">
        <v>6</v>
      </c>
      <c r="G549" s="192">
        <v>1754564</v>
      </c>
      <c r="H549" s="68"/>
      <c r="I549" s="198" t="s">
        <v>2510</v>
      </c>
      <c r="J549" s="68"/>
      <c r="K549" s="68"/>
      <c r="L549" s="68"/>
      <c r="M549" s="68"/>
      <c r="N549" s="366"/>
      <c r="O549" s="366"/>
      <c r="P549" s="216">
        <v>0</v>
      </c>
      <c r="Q549" s="216">
        <v>43909.07</v>
      </c>
      <c r="R549" s="68" t="s">
        <v>638</v>
      </c>
      <c r="S549" s="368"/>
      <c r="T549" s="278"/>
    </row>
    <row r="550" spans="1:20" ht="114.75">
      <c r="A550" s="192">
        <v>41</v>
      </c>
      <c r="B550" s="68"/>
      <c r="C550" s="214" t="s">
        <v>44</v>
      </c>
      <c r="D550" s="215">
        <v>44956</v>
      </c>
      <c r="E550" s="192" t="s">
        <v>2119</v>
      </c>
      <c r="F550" s="192" t="s">
        <v>639</v>
      </c>
      <c r="G550" s="192">
        <v>5123648</v>
      </c>
      <c r="H550" s="68"/>
      <c r="I550" s="198" t="s">
        <v>2511</v>
      </c>
      <c r="J550" s="68"/>
      <c r="K550" s="68"/>
      <c r="L550" s="68"/>
      <c r="M550" s="68"/>
      <c r="N550" s="366"/>
      <c r="O550" s="366"/>
      <c r="P550" s="216">
        <v>0</v>
      </c>
      <c r="Q550" s="216">
        <v>14735</v>
      </c>
      <c r="R550" s="68" t="s">
        <v>638</v>
      </c>
      <c r="S550" s="368"/>
      <c r="T550" s="278"/>
    </row>
    <row r="551" spans="1:20" ht="76.5">
      <c r="A551" s="192">
        <v>117</v>
      </c>
      <c r="B551" s="68"/>
      <c r="C551" s="214" t="s">
        <v>54</v>
      </c>
      <c r="D551" s="215">
        <v>44956</v>
      </c>
      <c r="E551" s="192" t="s">
        <v>2120</v>
      </c>
      <c r="F551" s="192" t="s">
        <v>10</v>
      </c>
      <c r="G551" s="192">
        <v>1053217</v>
      </c>
      <c r="H551" s="68"/>
      <c r="I551" s="198" t="s">
        <v>2512</v>
      </c>
      <c r="J551" s="68"/>
      <c r="K551" s="68"/>
      <c r="L551" s="68"/>
      <c r="M551" s="68"/>
      <c r="N551" s="366"/>
      <c r="O551" s="366"/>
      <c r="P551" s="216">
        <v>50</v>
      </c>
      <c r="Q551" s="216">
        <v>0</v>
      </c>
      <c r="R551" s="68" t="s">
        <v>638</v>
      </c>
      <c r="S551" s="368"/>
      <c r="T551" s="278"/>
    </row>
    <row r="552" spans="1:20" ht="51">
      <c r="A552" s="192" t="s">
        <v>541</v>
      </c>
      <c r="B552" s="68"/>
      <c r="C552" s="214" t="s">
        <v>590</v>
      </c>
      <c r="D552" s="215">
        <v>44957</v>
      </c>
      <c r="E552" s="192" t="s">
        <v>2121</v>
      </c>
      <c r="F552" s="192" t="s">
        <v>639</v>
      </c>
      <c r="G552" s="192">
        <v>5133934</v>
      </c>
      <c r="H552" s="68"/>
      <c r="I552" s="198" t="s">
        <v>2513</v>
      </c>
      <c r="J552" s="68"/>
      <c r="K552" s="68"/>
      <c r="L552" s="68"/>
      <c r="M552" s="68"/>
      <c r="N552" s="366"/>
      <c r="O552" s="366"/>
      <c r="P552" s="216">
        <v>350000000</v>
      </c>
      <c r="Q552" s="216">
        <v>0</v>
      </c>
      <c r="R552" s="68" t="s">
        <v>638</v>
      </c>
      <c r="S552" s="368"/>
      <c r="T552" s="278"/>
    </row>
    <row r="553" spans="1:20" ht="63.75">
      <c r="A553" s="192" t="s">
        <v>542</v>
      </c>
      <c r="B553" s="68"/>
      <c r="C553" s="214" t="s">
        <v>691</v>
      </c>
      <c r="D553" s="215">
        <v>44957</v>
      </c>
      <c r="E553" s="192" t="s">
        <v>2122</v>
      </c>
      <c r="F553" s="192" t="s">
        <v>10</v>
      </c>
      <c r="G553" s="192">
        <v>17060</v>
      </c>
      <c r="H553" s="68"/>
      <c r="I553" s="198" t="s">
        <v>2514</v>
      </c>
      <c r="J553" s="68"/>
      <c r="K553" s="68"/>
      <c r="L553" s="68"/>
      <c r="M553" s="68"/>
      <c r="N553" s="366"/>
      <c r="O553" s="366"/>
      <c r="P553" s="216">
        <v>1850.68</v>
      </c>
      <c r="Q553" s="216">
        <v>0</v>
      </c>
      <c r="R553" s="68" t="s">
        <v>638</v>
      </c>
      <c r="S553" s="368"/>
      <c r="T553" s="278"/>
    </row>
    <row r="554" spans="1:20" ht="63.75">
      <c r="A554" s="192" t="s">
        <v>542</v>
      </c>
      <c r="B554" s="68"/>
      <c r="C554" s="214" t="s">
        <v>691</v>
      </c>
      <c r="D554" s="215">
        <v>44957</v>
      </c>
      <c r="E554" s="192" t="s">
        <v>2123</v>
      </c>
      <c r="F554" s="192" t="s">
        <v>639</v>
      </c>
      <c r="G554" s="192">
        <v>5133636</v>
      </c>
      <c r="H554" s="68"/>
      <c r="I554" s="198" t="s">
        <v>2515</v>
      </c>
      <c r="J554" s="68"/>
      <c r="K554" s="68"/>
      <c r="L554" s="68"/>
      <c r="M554" s="68"/>
      <c r="N554" s="366"/>
      <c r="O554" s="366"/>
      <c r="P554" s="216">
        <v>0</v>
      </c>
      <c r="Q554" s="216">
        <v>323261.11</v>
      </c>
      <c r="R554" s="68" t="s">
        <v>638</v>
      </c>
      <c r="S554" s="368"/>
      <c r="T554" s="278"/>
    </row>
    <row r="555" spans="1:20" ht="63.75">
      <c r="A555" s="192" t="s">
        <v>542</v>
      </c>
      <c r="B555" s="68"/>
      <c r="C555" s="214" t="s">
        <v>691</v>
      </c>
      <c r="D555" s="215">
        <v>44957</v>
      </c>
      <c r="E555" s="192" t="s">
        <v>2124</v>
      </c>
      <c r="F555" s="192" t="s">
        <v>639</v>
      </c>
      <c r="G555" s="192">
        <v>5133644</v>
      </c>
      <c r="H555" s="68"/>
      <c r="I555" s="198" t="s">
        <v>2516</v>
      </c>
      <c r="J555" s="68"/>
      <c r="K555" s="68"/>
      <c r="L555" s="68"/>
      <c r="M555" s="68"/>
      <c r="N555" s="366"/>
      <c r="O555" s="366"/>
      <c r="P555" s="216">
        <v>0</v>
      </c>
      <c r="Q555" s="216">
        <v>15022145.689999999</v>
      </c>
      <c r="R555" s="68" t="s">
        <v>638</v>
      </c>
      <c r="S555" s="368"/>
      <c r="T555" s="278"/>
    </row>
    <row r="556" spans="1:20" ht="63.75">
      <c r="A556" s="192" t="s">
        <v>542</v>
      </c>
      <c r="B556" s="68"/>
      <c r="C556" s="214" t="s">
        <v>691</v>
      </c>
      <c r="D556" s="215">
        <v>44957</v>
      </c>
      <c r="E556" s="192" t="s">
        <v>2123</v>
      </c>
      <c r="F556" s="192" t="s">
        <v>639</v>
      </c>
      <c r="G556" s="192">
        <v>5133634</v>
      </c>
      <c r="H556" s="68"/>
      <c r="I556" s="198" t="s">
        <v>2517</v>
      </c>
      <c r="J556" s="68"/>
      <c r="K556" s="68"/>
      <c r="L556" s="68"/>
      <c r="M556" s="68"/>
      <c r="N556" s="366"/>
      <c r="O556" s="366"/>
      <c r="P556" s="216">
        <v>0</v>
      </c>
      <c r="Q556" s="216">
        <v>7476173.2599999998</v>
      </c>
      <c r="R556" s="68" t="s">
        <v>638</v>
      </c>
      <c r="S556" s="368"/>
      <c r="T556" s="278"/>
    </row>
    <row r="557" spans="1:20" ht="63.75">
      <c r="A557" s="192" t="s">
        <v>542</v>
      </c>
      <c r="B557" s="68"/>
      <c r="C557" s="214" t="s">
        <v>691</v>
      </c>
      <c r="D557" s="215">
        <v>44957</v>
      </c>
      <c r="E557" s="192" t="s">
        <v>2124</v>
      </c>
      <c r="F557" s="192" t="s">
        <v>639</v>
      </c>
      <c r="G557" s="192">
        <v>5133638</v>
      </c>
      <c r="H557" s="68"/>
      <c r="I557" s="198" t="s">
        <v>2518</v>
      </c>
      <c r="J557" s="68"/>
      <c r="K557" s="68"/>
      <c r="L557" s="68"/>
      <c r="M557" s="68"/>
      <c r="N557" s="366"/>
      <c r="O557" s="366"/>
      <c r="P557" s="216">
        <v>0</v>
      </c>
      <c r="Q557" s="216">
        <v>1748759.19</v>
      </c>
      <c r="R557" s="68" t="s">
        <v>638</v>
      </c>
      <c r="S557" s="368"/>
      <c r="T557" s="278"/>
    </row>
    <row r="558" spans="1:20" ht="63.75">
      <c r="A558" s="192" t="s">
        <v>542</v>
      </c>
      <c r="B558" s="68"/>
      <c r="C558" s="214" t="s">
        <v>691</v>
      </c>
      <c r="D558" s="215">
        <v>44957</v>
      </c>
      <c r="E558" s="192" t="s">
        <v>2124</v>
      </c>
      <c r="F558" s="192" t="s">
        <v>639</v>
      </c>
      <c r="G558" s="192">
        <v>5133640</v>
      </c>
      <c r="H558" s="68"/>
      <c r="I558" s="198" t="s">
        <v>2519</v>
      </c>
      <c r="J558" s="68"/>
      <c r="K558" s="68"/>
      <c r="L558" s="68"/>
      <c r="M558" s="68"/>
      <c r="N558" s="366"/>
      <c r="O558" s="366"/>
      <c r="P558" s="216">
        <v>0</v>
      </c>
      <c r="Q558" s="216">
        <v>4267242.4800000004</v>
      </c>
      <c r="R558" s="68" t="s">
        <v>638</v>
      </c>
      <c r="S558" s="368"/>
      <c r="T558" s="278"/>
    </row>
    <row r="559" spans="1:20" ht="63.75">
      <c r="A559" s="192" t="s">
        <v>542</v>
      </c>
      <c r="B559" s="68"/>
      <c r="C559" s="214" t="s">
        <v>691</v>
      </c>
      <c r="D559" s="215">
        <v>44957</v>
      </c>
      <c r="E559" s="192" t="s">
        <v>2124</v>
      </c>
      <c r="F559" s="192" t="s">
        <v>639</v>
      </c>
      <c r="G559" s="192">
        <v>5133642</v>
      </c>
      <c r="H559" s="68"/>
      <c r="I559" s="198" t="s">
        <v>2519</v>
      </c>
      <c r="J559" s="68"/>
      <c r="K559" s="68"/>
      <c r="L559" s="68"/>
      <c r="M559" s="68"/>
      <c r="N559" s="366"/>
      <c r="O559" s="366"/>
      <c r="P559" s="216">
        <v>0</v>
      </c>
      <c r="Q559" s="216">
        <v>971571.22</v>
      </c>
      <c r="R559" s="68" t="s">
        <v>638</v>
      </c>
      <c r="S559" s="368"/>
      <c r="T559" s="278"/>
    </row>
    <row r="560" spans="1:20" ht="76.5">
      <c r="A560" s="192" t="s">
        <v>542</v>
      </c>
      <c r="B560" s="68"/>
      <c r="C560" s="214" t="s">
        <v>691</v>
      </c>
      <c r="D560" s="215">
        <v>44957</v>
      </c>
      <c r="E560" s="192" t="s">
        <v>2125</v>
      </c>
      <c r="F560" s="192" t="s">
        <v>6</v>
      </c>
      <c r="G560" s="192">
        <v>1053363</v>
      </c>
      <c r="H560" s="68"/>
      <c r="I560" s="198" t="s">
        <v>2520</v>
      </c>
      <c r="J560" s="68"/>
      <c r="K560" s="68"/>
      <c r="L560" s="68"/>
      <c r="M560" s="68"/>
      <c r="N560" s="366"/>
      <c r="O560" s="366"/>
      <c r="P560" s="216">
        <v>0</v>
      </c>
      <c r="Q560" s="216">
        <v>83139.009999999995</v>
      </c>
      <c r="R560" s="68" t="s">
        <v>638</v>
      </c>
      <c r="S560" s="368"/>
      <c r="T560" s="278"/>
    </row>
    <row r="561" spans="1:20" ht="63.75">
      <c r="A561" s="192">
        <v>513</v>
      </c>
      <c r="B561" s="68"/>
      <c r="C561" s="214" t="s">
        <v>160</v>
      </c>
      <c r="D561" s="215">
        <v>44957</v>
      </c>
      <c r="E561" s="192" t="s">
        <v>2126</v>
      </c>
      <c r="F561" s="192" t="s">
        <v>14</v>
      </c>
      <c r="G561" s="192">
        <v>2156099</v>
      </c>
      <c r="H561" s="68"/>
      <c r="I561" s="198" t="s">
        <v>2521</v>
      </c>
      <c r="J561" s="68"/>
      <c r="K561" s="68"/>
      <c r="L561" s="68"/>
      <c r="M561" s="68"/>
      <c r="N561" s="366"/>
      <c r="O561" s="366"/>
      <c r="P561" s="216">
        <v>50</v>
      </c>
      <c r="Q561" s="216">
        <v>0</v>
      </c>
      <c r="R561" s="68" t="s">
        <v>638</v>
      </c>
      <c r="S561" s="368"/>
      <c r="T561" s="278"/>
    </row>
    <row r="562" spans="1:20" ht="63.75">
      <c r="A562" s="192">
        <v>117</v>
      </c>
      <c r="B562" s="68"/>
      <c r="C562" s="214" t="s">
        <v>54</v>
      </c>
      <c r="D562" s="215">
        <v>44957</v>
      </c>
      <c r="E562" s="192" t="s">
        <v>2127</v>
      </c>
      <c r="F562" s="192" t="s">
        <v>10</v>
      </c>
      <c r="G562" s="192">
        <v>1053345</v>
      </c>
      <c r="H562" s="68"/>
      <c r="I562" s="198" t="s">
        <v>2522</v>
      </c>
      <c r="J562" s="68"/>
      <c r="K562" s="68"/>
      <c r="L562" s="68"/>
      <c r="M562" s="68"/>
      <c r="N562" s="366"/>
      <c r="O562" s="366"/>
      <c r="P562" s="216">
        <v>50</v>
      </c>
      <c r="Q562" s="216">
        <v>0</v>
      </c>
      <c r="R562" s="68" t="s">
        <v>638</v>
      </c>
      <c r="S562" s="368"/>
      <c r="T562" s="278"/>
    </row>
    <row r="563" spans="1:20" ht="76.5">
      <c r="A563" s="192">
        <v>117</v>
      </c>
      <c r="B563" s="68"/>
      <c r="C563" s="214" t="s">
        <v>54</v>
      </c>
      <c r="D563" s="215">
        <v>44957</v>
      </c>
      <c r="E563" s="192" t="s">
        <v>2128</v>
      </c>
      <c r="F563" s="192" t="s">
        <v>10</v>
      </c>
      <c r="G563" s="192">
        <v>1053356</v>
      </c>
      <c r="H563" s="68"/>
      <c r="I563" s="198" t="s">
        <v>2523</v>
      </c>
      <c r="J563" s="68"/>
      <c r="K563" s="68"/>
      <c r="L563" s="68"/>
      <c r="M563" s="68"/>
      <c r="N563" s="366"/>
      <c r="O563" s="366"/>
      <c r="P563" s="216">
        <v>50</v>
      </c>
      <c r="Q563" s="216">
        <v>0</v>
      </c>
      <c r="R563" s="68" t="s">
        <v>638</v>
      </c>
      <c r="S563" s="368"/>
      <c r="T563" s="278"/>
    </row>
    <row r="564" spans="1:20" ht="76.5">
      <c r="A564" s="192">
        <v>862</v>
      </c>
      <c r="B564" s="68"/>
      <c r="C564" s="214" t="s">
        <v>187</v>
      </c>
      <c r="D564" s="215">
        <v>44957</v>
      </c>
      <c r="E564" s="192" t="s">
        <v>2129</v>
      </c>
      <c r="F564" s="192" t="s">
        <v>10</v>
      </c>
      <c r="G564" s="192">
        <v>1053478</v>
      </c>
      <c r="H564" s="68"/>
      <c r="I564" s="198" t="s">
        <v>2524</v>
      </c>
      <c r="J564" s="68"/>
      <c r="K564" s="68"/>
      <c r="L564" s="68"/>
      <c r="M564" s="68"/>
      <c r="N564" s="366"/>
      <c r="O564" s="366"/>
      <c r="P564" s="216">
        <v>50</v>
      </c>
      <c r="Q564" s="216">
        <v>0</v>
      </c>
      <c r="R564" s="68" t="s">
        <v>638</v>
      </c>
      <c r="S564" s="368"/>
      <c r="T564" s="278"/>
    </row>
    <row r="565" spans="1:20" ht="51">
      <c r="A565" s="192">
        <v>309</v>
      </c>
      <c r="B565" s="68"/>
      <c r="C565" s="214" t="s">
        <v>1242</v>
      </c>
      <c r="D565" s="215">
        <v>44958</v>
      </c>
      <c r="E565" s="192" t="s">
        <v>2662</v>
      </c>
      <c r="F565" s="192" t="s">
        <v>3</v>
      </c>
      <c r="G565" s="192">
        <v>2088970</v>
      </c>
      <c r="H565" s="68"/>
      <c r="I565" s="198" t="s">
        <v>3777</v>
      </c>
      <c r="J565" s="68"/>
      <c r="K565" s="68"/>
      <c r="L565" s="68"/>
      <c r="M565" s="68"/>
      <c r="N565" s="366"/>
      <c r="O565" s="366"/>
      <c r="P565" s="216">
        <v>0</v>
      </c>
      <c r="Q565" s="216">
        <v>190</v>
      </c>
      <c r="R565" s="68" t="s">
        <v>638</v>
      </c>
      <c r="S565" s="368"/>
      <c r="T565" s="278"/>
    </row>
    <row r="566" spans="1:20" ht="51">
      <c r="A566" s="192">
        <v>309</v>
      </c>
      <c r="B566" s="68"/>
      <c r="C566" s="214" t="s">
        <v>1242</v>
      </c>
      <c r="D566" s="215">
        <v>44958</v>
      </c>
      <c r="E566" s="192" t="s">
        <v>2663</v>
      </c>
      <c r="F566" s="192" t="s">
        <v>3</v>
      </c>
      <c r="G566" s="192">
        <v>2088971</v>
      </c>
      <c r="H566" s="68"/>
      <c r="I566" s="198" t="s">
        <v>3778</v>
      </c>
      <c r="J566" s="68"/>
      <c r="K566" s="68"/>
      <c r="L566" s="68"/>
      <c r="M566" s="68"/>
      <c r="N566" s="366"/>
      <c r="O566" s="366"/>
      <c r="P566" s="216">
        <v>0</v>
      </c>
      <c r="Q566" s="216">
        <v>54</v>
      </c>
      <c r="R566" s="68" t="s">
        <v>638</v>
      </c>
      <c r="S566" s="368"/>
      <c r="T566" s="278"/>
    </row>
    <row r="567" spans="1:20" ht="51">
      <c r="A567" s="192">
        <v>46</v>
      </c>
      <c r="B567" s="68"/>
      <c r="C567" s="214" t="s">
        <v>1380</v>
      </c>
      <c r="D567" s="215">
        <v>44958</v>
      </c>
      <c r="E567" s="192" t="s">
        <v>2664</v>
      </c>
      <c r="F567" s="192" t="s">
        <v>3</v>
      </c>
      <c r="G567" s="192">
        <v>2088980</v>
      </c>
      <c r="H567" s="68"/>
      <c r="I567" s="198" t="s">
        <v>3779</v>
      </c>
      <c r="J567" s="68"/>
      <c r="K567" s="68"/>
      <c r="L567" s="68"/>
      <c r="M567" s="68"/>
      <c r="N567" s="366"/>
      <c r="O567" s="366"/>
      <c r="P567" s="216">
        <v>0</v>
      </c>
      <c r="Q567" s="216">
        <v>5500</v>
      </c>
      <c r="R567" s="68" t="s">
        <v>638</v>
      </c>
      <c r="S567" s="368"/>
      <c r="T567" s="278"/>
    </row>
    <row r="568" spans="1:20" ht="63.75">
      <c r="A568" s="192">
        <v>597</v>
      </c>
      <c r="B568" s="68"/>
      <c r="C568" s="214" t="s">
        <v>677</v>
      </c>
      <c r="D568" s="215">
        <v>44958</v>
      </c>
      <c r="E568" s="192" t="s">
        <v>2665</v>
      </c>
      <c r="F568" s="192" t="s">
        <v>3</v>
      </c>
      <c r="G568" s="192">
        <v>2088985</v>
      </c>
      <c r="H568" s="68"/>
      <c r="I568" s="198" t="s">
        <v>3780</v>
      </c>
      <c r="J568" s="68"/>
      <c r="K568" s="68"/>
      <c r="L568" s="68"/>
      <c r="M568" s="68"/>
      <c r="N568" s="366"/>
      <c r="O568" s="366"/>
      <c r="P568" s="216">
        <v>0</v>
      </c>
      <c r="Q568" s="216">
        <v>5.23</v>
      </c>
      <c r="R568" s="68" t="s">
        <v>638</v>
      </c>
      <c r="S568" s="368"/>
      <c r="T568" s="278"/>
    </row>
    <row r="569" spans="1:20" ht="63.75">
      <c r="A569" s="192">
        <v>597</v>
      </c>
      <c r="B569" s="68"/>
      <c r="C569" s="214" t="s">
        <v>677</v>
      </c>
      <c r="D569" s="215">
        <v>44958</v>
      </c>
      <c r="E569" s="192" t="s">
        <v>2666</v>
      </c>
      <c r="F569" s="192" t="s">
        <v>3</v>
      </c>
      <c r="G569" s="192">
        <v>2088987</v>
      </c>
      <c r="H569" s="68"/>
      <c r="I569" s="198" t="s">
        <v>3781</v>
      </c>
      <c r="J569" s="68"/>
      <c r="K569" s="68"/>
      <c r="L569" s="68"/>
      <c r="M569" s="68"/>
      <c r="N569" s="366"/>
      <c r="O569" s="366"/>
      <c r="P569" s="216">
        <v>0</v>
      </c>
      <c r="Q569" s="216">
        <v>6.5</v>
      </c>
      <c r="R569" s="68" t="s">
        <v>638</v>
      </c>
      <c r="S569" s="368"/>
      <c r="T569" s="278"/>
    </row>
    <row r="570" spans="1:20" ht="63.75">
      <c r="A570" s="192">
        <v>597</v>
      </c>
      <c r="B570" s="68"/>
      <c r="C570" s="214" t="s">
        <v>677</v>
      </c>
      <c r="D570" s="215">
        <v>44958</v>
      </c>
      <c r="E570" s="192" t="s">
        <v>2667</v>
      </c>
      <c r="F570" s="192" t="s">
        <v>3</v>
      </c>
      <c r="G570" s="192">
        <v>2088988</v>
      </c>
      <c r="H570" s="68"/>
      <c r="I570" s="198" t="s">
        <v>3782</v>
      </c>
      <c r="J570" s="68"/>
      <c r="K570" s="68"/>
      <c r="L570" s="68"/>
      <c r="M570" s="68"/>
      <c r="N570" s="366"/>
      <c r="O570" s="366"/>
      <c r="P570" s="216">
        <v>0</v>
      </c>
      <c r="Q570" s="216">
        <v>2.6</v>
      </c>
      <c r="R570" s="68" t="s">
        <v>638</v>
      </c>
      <c r="S570" s="368"/>
      <c r="T570" s="278"/>
    </row>
    <row r="571" spans="1:20" ht="63.75">
      <c r="A571" s="192">
        <v>597</v>
      </c>
      <c r="B571" s="68"/>
      <c r="C571" s="214" t="s">
        <v>677</v>
      </c>
      <c r="D571" s="215">
        <v>44958</v>
      </c>
      <c r="E571" s="192" t="s">
        <v>2668</v>
      </c>
      <c r="F571" s="192" t="s">
        <v>3</v>
      </c>
      <c r="G571" s="192">
        <v>2088989</v>
      </c>
      <c r="H571" s="68"/>
      <c r="I571" s="198" t="s">
        <v>3783</v>
      </c>
      <c r="J571" s="68"/>
      <c r="K571" s="68"/>
      <c r="L571" s="68"/>
      <c r="M571" s="68"/>
      <c r="N571" s="366"/>
      <c r="O571" s="366"/>
      <c r="P571" s="216">
        <v>0</v>
      </c>
      <c r="Q571" s="216">
        <v>2.86</v>
      </c>
      <c r="R571" s="68" t="s">
        <v>638</v>
      </c>
      <c r="S571" s="368"/>
      <c r="T571" s="278"/>
    </row>
    <row r="572" spans="1:20" ht="63.75">
      <c r="A572" s="192">
        <v>597</v>
      </c>
      <c r="B572" s="68"/>
      <c r="C572" s="214" t="s">
        <v>677</v>
      </c>
      <c r="D572" s="215">
        <v>44958</v>
      </c>
      <c r="E572" s="192" t="s">
        <v>2669</v>
      </c>
      <c r="F572" s="192" t="s">
        <v>3</v>
      </c>
      <c r="G572" s="192">
        <v>2088990</v>
      </c>
      <c r="H572" s="68"/>
      <c r="I572" s="198" t="s">
        <v>3784</v>
      </c>
      <c r="J572" s="68"/>
      <c r="K572" s="68"/>
      <c r="L572" s="68"/>
      <c r="M572" s="68"/>
      <c r="N572" s="366"/>
      <c r="O572" s="366"/>
      <c r="P572" s="216">
        <v>0</v>
      </c>
      <c r="Q572" s="216">
        <v>15.6</v>
      </c>
      <c r="R572" s="68" t="s">
        <v>638</v>
      </c>
      <c r="S572" s="368"/>
      <c r="T572" s="278"/>
    </row>
    <row r="573" spans="1:20" ht="63.75">
      <c r="A573" s="192">
        <v>597</v>
      </c>
      <c r="B573" s="68"/>
      <c r="C573" s="214" t="s">
        <v>677</v>
      </c>
      <c r="D573" s="215">
        <v>44958</v>
      </c>
      <c r="E573" s="192" t="s">
        <v>2670</v>
      </c>
      <c r="F573" s="192" t="s">
        <v>3</v>
      </c>
      <c r="G573" s="192">
        <v>2088991</v>
      </c>
      <c r="H573" s="68"/>
      <c r="I573" s="198" t="s">
        <v>3785</v>
      </c>
      <c r="J573" s="68"/>
      <c r="K573" s="68"/>
      <c r="L573" s="68"/>
      <c r="M573" s="68"/>
      <c r="N573" s="366"/>
      <c r="O573" s="366"/>
      <c r="P573" s="216">
        <v>0</v>
      </c>
      <c r="Q573" s="216">
        <v>15.6</v>
      </c>
      <c r="R573" s="68" t="s">
        <v>638</v>
      </c>
      <c r="S573" s="368"/>
      <c r="T573" s="278"/>
    </row>
    <row r="574" spans="1:20" ht="63.75">
      <c r="A574" s="192">
        <v>597</v>
      </c>
      <c r="B574" s="68"/>
      <c r="C574" s="214" t="s">
        <v>677</v>
      </c>
      <c r="D574" s="215">
        <v>44958</v>
      </c>
      <c r="E574" s="192" t="s">
        <v>2671</v>
      </c>
      <c r="F574" s="192" t="s">
        <v>3</v>
      </c>
      <c r="G574" s="192">
        <v>2088993</v>
      </c>
      <c r="H574" s="68"/>
      <c r="I574" s="198" t="s">
        <v>3786</v>
      </c>
      <c r="J574" s="68"/>
      <c r="K574" s="68"/>
      <c r="L574" s="68"/>
      <c r="M574" s="68"/>
      <c r="N574" s="366"/>
      <c r="O574" s="366"/>
      <c r="P574" s="216">
        <v>0</v>
      </c>
      <c r="Q574" s="216">
        <v>28.6</v>
      </c>
      <c r="R574" s="68" t="s">
        <v>638</v>
      </c>
      <c r="S574" s="368"/>
      <c r="T574" s="278"/>
    </row>
    <row r="575" spans="1:20" ht="63.75">
      <c r="A575" s="192">
        <v>597</v>
      </c>
      <c r="B575" s="68"/>
      <c r="C575" s="214" t="s">
        <v>677</v>
      </c>
      <c r="D575" s="215">
        <v>44958</v>
      </c>
      <c r="E575" s="192" t="s">
        <v>2672</v>
      </c>
      <c r="F575" s="192" t="s">
        <v>3</v>
      </c>
      <c r="G575" s="192">
        <v>2088997</v>
      </c>
      <c r="H575" s="68"/>
      <c r="I575" s="198" t="s">
        <v>3787</v>
      </c>
      <c r="J575" s="68"/>
      <c r="K575" s="68"/>
      <c r="L575" s="68"/>
      <c r="M575" s="68"/>
      <c r="N575" s="366"/>
      <c r="O575" s="366"/>
      <c r="P575" s="216">
        <v>0</v>
      </c>
      <c r="Q575" s="216">
        <v>30</v>
      </c>
      <c r="R575" s="68" t="s">
        <v>638</v>
      </c>
      <c r="S575" s="368"/>
      <c r="T575" s="278"/>
    </row>
    <row r="576" spans="1:20" ht="63.75">
      <c r="A576" s="192">
        <v>597</v>
      </c>
      <c r="B576" s="68"/>
      <c r="C576" s="214" t="s">
        <v>677</v>
      </c>
      <c r="D576" s="215">
        <v>44958</v>
      </c>
      <c r="E576" s="192" t="s">
        <v>2673</v>
      </c>
      <c r="F576" s="192" t="s">
        <v>3</v>
      </c>
      <c r="G576" s="192">
        <v>2088999</v>
      </c>
      <c r="H576" s="68"/>
      <c r="I576" s="198" t="s">
        <v>3788</v>
      </c>
      <c r="J576" s="68"/>
      <c r="K576" s="68"/>
      <c r="L576" s="68"/>
      <c r="M576" s="68"/>
      <c r="N576" s="366"/>
      <c r="O576" s="366"/>
      <c r="P576" s="216">
        <v>0</v>
      </c>
      <c r="Q576" s="216">
        <v>2.6</v>
      </c>
      <c r="R576" s="68" t="s">
        <v>638</v>
      </c>
      <c r="S576" s="368"/>
      <c r="T576" s="278"/>
    </row>
    <row r="577" spans="1:20" ht="63.75">
      <c r="A577" s="192">
        <v>597</v>
      </c>
      <c r="B577" s="68"/>
      <c r="C577" s="214" t="s">
        <v>677</v>
      </c>
      <c r="D577" s="215">
        <v>44958</v>
      </c>
      <c r="E577" s="192" t="s">
        <v>2674</v>
      </c>
      <c r="F577" s="192" t="s">
        <v>3</v>
      </c>
      <c r="G577" s="192">
        <v>2089000</v>
      </c>
      <c r="H577" s="68"/>
      <c r="I577" s="198" t="s">
        <v>3789</v>
      </c>
      <c r="J577" s="68"/>
      <c r="K577" s="68"/>
      <c r="L577" s="68"/>
      <c r="M577" s="68"/>
      <c r="N577" s="366"/>
      <c r="O577" s="366"/>
      <c r="P577" s="216">
        <v>0</v>
      </c>
      <c r="Q577" s="216">
        <v>0.01</v>
      </c>
      <c r="R577" s="68" t="s">
        <v>638</v>
      </c>
      <c r="S577" s="368"/>
      <c r="T577" s="278"/>
    </row>
    <row r="578" spans="1:20" ht="63.75">
      <c r="A578" s="192">
        <v>597</v>
      </c>
      <c r="B578" s="68"/>
      <c r="C578" s="214" t="s">
        <v>677</v>
      </c>
      <c r="D578" s="215">
        <v>44958</v>
      </c>
      <c r="E578" s="192" t="s">
        <v>2675</v>
      </c>
      <c r="F578" s="192" t="s">
        <v>3</v>
      </c>
      <c r="G578" s="192">
        <v>2089002</v>
      </c>
      <c r="H578" s="68"/>
      <c r="I578" s="198" t="s">
        <v>3790</v>
      </c>
      <c r="J578" s="68"/>
      <c r="K578" s="68"/>
      <c r="L578" s="68"/>
      <c r="M578" s="68"/>
      <c r="N578" s="366"/>
      <c r="O578" s="366"/>
      <c r="P578" s="216">
        <v>0</v>
      </c>
      <c r="Q578" s="216">
        <v>0.42</v>
      </c>
      <c r="R578" s="68" t="s">
        <v>638</v>
      </c>
      <c r="S578" s="368"/>
      <c r="T578" s="278"/>
    </row>
    <row r="579" spans="1:20" ht="51">
      <c r="A579" s="192">
        <v>650</v>
      </c>
      <c r="B579" s="68"/>
      <c r="C579" s="214" t="s">
        <v>175</v>
      </c>
      <c r="D579" s="215">
        <v>44958</v>
      </c>
      <c r="E579" s="192" t="s">
        <v>2676</v>
      </c>
      <c r="F579" s="192" t="s">
        <v>3</v>
      </c>
      <c r="G579" s="192">
        <v>2089015</v>
      </c>
      <c r="H579" s="68"/>
      <c r="I579" s="198" t="s">
        <v>3791</v>
      </c>
      <c r="J579" s="68"/>
      <c r="K579" s="68"/>
      <c r="L579" s="68"/>
      <c r="M579" s="68"/>
      <c r="N579" s="366"/>
      <c r="O579" s="366"/>
      <c r="P579" s="216">
        <v>0</v>
      </c>
      <c r="Q579" s="216">
        <v>100</v>
      </c>
      <c r="R579" s="68" t="s">
        <v>638</v>
      </c>
      <c r="S579" s="368"/>
      <c r="T579" s="278"/>
    </row>
    <row r="580" spans="1:20" ht="51">
      <c r="A580" s="192">
        <v>81</v>
      </c>
      <c r="B580" s="68"/>
      <c r="C580" s="214" t="s">
        <v>49</v>
      </c>
      <c r="D580" s="215">
        <v>44958</v>
      </c>
      <c r="E580" s="192" t="s">
        <v>2677</v>
      </c>
      <c r="F580" s="192" t="s">
        <v>3</v>
      </c>
      <c r="G580" s="192">
        <v>2089023</v>
      </c>
      <c r="H580" s="68"/>
      <c r="I580" s="198" t="s">
        <v>3792</v>
      </c>
      <c r="J580" s="68"/>
      <c r="K580" s="68"/>
      <c r="L580" s="68"/>
      <c r="M580" s="68"/>
      <c r="N580" s="366"/>
      <c r="O580" s="366"/>
      <c r="P580" s="216">
        <v>0</v>
      </c>
      <c r="Q580" s="216">
        <v>25</v>
      </c>
      <c r="R580" s="68" t="s">
        <v>638</v>
      </c>
      <c r="S580" s="368"/>
      <c r="T580" s="278"/>
    </row>
    <row r="581" spans="1:20" ht="63.75">
      <c r="A581" s="192">
        <v>46</v>
      </c>
      <c r="B581" s="68"/>
      <c r="C581" s="214" t="s">
        <v>1380</v>
      </c>
      <c r="D581" s="215">
        <v>44958</v>
      </c>
      <c r="E581" s="192" t="s">
        <v>2678</v>
      </c>
      <c r="F581" s="192" t="s">
        <v>3</v>
      </c>
      <c r="G581" s="192">
        <v>2089047</v>
      </c>
      <c r="H581" s="68"/>
      <c r="I581" s="198" t="s">
        <v>3793</v>
      </c>
      <c r="J581" s="68"/>
      <c r="K581" s="68"/>
      <c r="L581" s="68"/>
      <c r="M581" s="68"/>
      <c r="N581" s="366"/>
      <c r="O581" s="366"/>
      <c r="P581" s="216">
        <v>0</v>
      </c>
      <c r="Q581" s="216">
        <v>1450</v>
      </c>
      <c r="R581" s="68" t="s">
        <v>638</v>
      </c>
      <c r="S581" s="368"/>
      <c r="T581" s="278"/>
    </row>
    <row r="582" spans="1:20" ht="51">
      <c r="A582" s="192">
        <v>46</v>
      </c>
      <c r="B582" s="68"/>
      <c r="C582" s="214" t="s">
        <v>1380</v>
      </c>
      <c r="D582" s="215">
        <v>44958</v>
      </c>
      <c r="E582" s="192" t="s">
        <v>2679</v>
      </c>
      <c r="F582" s="192" t="s">
        <v>3</v>
      </c>
      <c r="G582" s="192">
        <v>2089064</v>
      </c>
      <c r="H582" s="68"/>
      <c r="I582" s="198" t="s">
        <v>3794</v>
      </c>
      <c r="J582" s="68"/>
      <c r="K582" s="68"/>
      <c r="L582" s="68"/>
      <c r="M582" s="68"/>
      <c r="N582" s="366"/>
      <c r="O582" s="366"/>
      <c r="P582" s="216">
        <v>0</v>
      </c>
      <c r="Q582" s="216">
        <v>1000</v>
      </c>
      <c r="R582" s="68" t="s">
        <v>638</v>
      </c>
      <c r="S582" s="368"/>
      <c r="T582" s="278"/>
    </row>
    <row r="583" spans="1:20" ht="63.75">
      <c r="A583" s="192">
        <v>46</v>
      </c>
      <c r="B583" s="68"/>
      <c r="C583" s="214" t="s">
        <v>1380</v>
      </c>
      <c r="D583" s="215">
        <v>44958</v>
      </c>
      <c r="E583" s="192" t="s">
        <v>2680</v>
      </c>
      <c r="F583" s="192" t="s">
        <v>3</v>
      </c>
      <c r="G583" s="192">
        <v>2089049</v>
      </c>
      <c r="H583" s="68"/>
      <c r="I583" s="198" t="s">
        <v>3795</v>
      </c>
      <c r="J583" s="68"/>
      <c r="K583" s="68"/>
      <c r="L583" s="68"/>
      <c r="M583" s="68"/>
      <c r="N583" s="366"/>
      <c r="O583" s="366"/>
      <c r="P583" s="216">
        <v>0</v>
      </c>
      <c r="Q583" s="216">
        <v>2400</v>
      </c>
      <c r="R583" s="68" t="s">
        <v>638</v>
      </c>
      <c r="S583" s="368"/>
      <c r="T583" s="278"/>
    </row>
    <row r="584" spans="1:20" ht="51">
      <c r="A584" s="192" t="s">
        <v>550</v>
      </c>
      <c r="B584" s="68"/>
      <c r="C584" s="214" t="s">
        <v>589</v>
      </c>
      <c r="D584" s="215">
        <v>44958</v>
      </c>
      <c r="E584" s="192" t="s">
        <v>2681</v>
      </c>
      <c r="F584" s="192" t="s">
        <v>3</v>
      </c>
      <c r="G584" s="192">
        <v>2089057</v>
      </c>
      <c r="H584" s="68"/>
      <c r="I584" s="198" t="s">
        <v>3796</v>
      </c>
      <c r="J584" s="68"/>
      <c r="K584" s="68"/>
      <c r="L584" s="68"/>
      <c r="M584" s="68"/>
      <c r="N584" s="366"/>
      <c r="O584" s="366"/>
      <c r="P584" s="216">
        <v>0</v>
      </c>
      <c r="Q584" s="216">
        <v>1613.94</v>
      </c>
      <c r="R584" s="68" t="s">
        <v>638</v>
      </c>
      <c r="S584" s="368"/>
      <c r="T584" s="278"/>
    </row>
    <row r="585" spans="1:20" ht="38.25">
      <c r="A585" s="192">
        <v>15</v>
      </c>
      <c r="B585" s="68"/>
      <c r="C585" s="214" t="s">
        <v>39</v>
      </c>
      <c r="D585" s="215">
        <v>44958</v>
      </c>
      <c r="E585" s="192" t="s">
        <v>2682</v>
      </c>
      <c r="F585" s="192" t="s">
        <v>3</v>
      </c>
      <c r="G585" s="192">
        <v>2089081</v>
      </c>
      <c r="H585" s="68"/>
      <c r="I585" s="198" t="s">
        <v>3797</v>
      </c>
      <c r="J585" s="68"/>
      <c r="K585" s="68"/>
      <c r="L585" s="68"/>
      <c r="M585" s="68"/>
      <c r="N585" s="366"/>
      <c r="O585" s="366"/>
      <c r="P585" s="216">
        <v>0</v>
      </c>
      <c r="Q585" s="216">
        <v>610.4</v>
      </c>
      <c r="R585" s="68" t="s">
        <v>638</v>
      </c>
      <c r="S585" s="368"/>
      <c r="T585" s="278"/>
    </row>
    <row r="586" spans="1:20" ht="63.75">
      <c r="A586" s="192">
        <v>16</v>
      </c>
      <c r="B586" s="68"/>
      <c r="C586" s="214" t="s">
        <v>40</v>
      </c>
      <c r="D586" s="215">
        <v>44958</v>
      </c>
      <c r="E586" s="192" t="s">
        <v>2683</v>
      </c>
      <c r="F586" s="192" t="s">
        <v>3</v>
      </c>
      <c r="G586" s="192">
        <v>2089090</v>
      </c>
      <c r="H586" s="68"/>
      <c r="I586" s="198" t="s">
        <v>3798</v>
      </c>
      <c r="J586" s="68"/>
      <c r="K586" s="68"/>
      <c r="L586" s="68"/>
      <c r="M586" s="68"/>
      <c r="N586" s="366"/>
      <c r="O586" s="366"/>
      <c r="P586" s="216">
        <v>0</v>
      </c>
      <c r="Q586" s="216">
        <v>90</v>
      </c>
      <c r="R586" s="68" t="s">
        <v>638</v>
      </c>
      <c r="S586" s="368"/>
      <c r="T586" s="278"/>
    </row>
    <row r="587" spans="1:20" ht="38.25">
      <c r="A587" s="192">
        <v>86</v>
      </c>
      <c r="B587" s="68"/>
      <c r="C587" s="214" t="s">
        <v>50</v>
      </c>
      <c r="D587" s="215">
        <v>44958</v>
      </c>
      <c r="E587" s="192" t="s">
        <v>2684</v>
      </c>
      <c r="F587" s="192" t="s">
        <v>3</v>
      </c>
      <c r="G587" s="192">
        <v>2089092</v>
      </c>
      <c r="H587" s="68"/>
      <c r="I587" s="198" t="s">
        <v>3799</v>
      </c>
      <c r="J587" s="68"/>
      <c r="K587" s="68"/>
      <c r="L587" s="68"/>
      <c r="M587" s="68"/>
      <c r="N587" s="366"/>
      <c r="O587" s="366"/>
      <c r="P587" s="216">
        <v>0</v>
      </c>
      <c r="Q587" s="216">
        <v>50</v>
      </c>
      <c r="R587" s="68" t="s">
        <v>638</v>
      </c>
      <c r="S587" s="368"/>
      <c r="T587" s="278"/>
    </row>
    <row r="588" spans="1:20" ht="51">
      <c r="A588" s="192" t="s">
        <v>550</v>
      </c>
      <c r="B588" s="68"/>
      <c r="C588" s="214" t="s">
        <v>589</v>
      </c>
      <c r="D588" s="215">
        <v>44958</v>
      </c>
      <c r="E588" s="192" t="s">
        <v>2685</v>
      </c>
      <c r="F588" s="192" t="s">
        <v>3</v>
      </c>
      <c r="G588" s="192">
        <v>2089095</v>
      </c>
      <c r="H588" s="68"/>
      <c r="I588" s="198" t="s">
        <v>3800</v>
      </c>
      <c r="J588" s="68"/>
      <c r="K588" s="68"/>
      <c r="L588" s="68"/>
      <c r="M588" s="68"/>
      <c r="N588" s="366"/>
      <c r="O588" s="366"/>
      <c r="P588" s="216">
        <v>0</v>
      </c>
      <c r="Q588" s="216">
        <v>2153.25</v>
      </c>
      <c r="R588" s="68" t="s">
        <v>638</v>
      </c>
      <c r="S588" s="368"/>
      <c r="T588" s="278"/>
    </row>
    <row r="589" spans="1:20" ht="38.25">
      <c r="A589" s="192">
        <v>46</v>
      </c>
      <c r="B589" s="68"/>
      <c r="C589" s="214" t="s">
        <v>1380</v>
      </c>
      <c r="D589" s="215">
        <v>44958</v>
      </c>
      <c r="E589" s="192" t="s">
        <v>2686</v>
      </c>
      <c r="F589" s="192" t="s">
        <v>3</v>
      </c>
      <c r="G589" s="192">
        <v>2089108</v>
      </c>
      <c r="H589" s="68"/>
      <c r="I589" s="198" t="s">
        <v>3801</v>
      </c>
      <c r="J589" s="68"/>
      <c r="K589" s="68"/>
      <c r="L589" s="68"/>
      <c r="M589" s="68"/>
      <c r="N589" s="366"/>
      <c r="O589" s="366"/>
      <c r="P589" s="216">
        <v>0</v>
      </c>
      <c r="Q589" s="216">
        <v>8300</v>
      </c>
      <c r="R589" s="68" t="s">
        <v>638</v>
      </c>
      <c r="S589" s="368"/>
      <c r="T589" s="278"/>
    </row>
    <row r="590" spans="1:20" ht="51">
      <c r="A590" s="192" t="s">
        <v>550</v>
      </c>
      <c r="B590" s="68"/>
      <c r="C590" s="214" t="s">
        <v>589</v>
      </c>
      <c r="D590" s="215">
        <v>44958</v>
      </c>
      <c r="E590" s="192" t="s">
        <v>2687</v>
      </c>
      <c r="F590" s="192" t="s">
        <v>3</v>
      </c>
      <c r="G590" s="192">
        <v>2089112</v>
      </c>
      <c r="H590" s="68"/>
      <c r="I590" s="198" t="s">
        <v>2130</v>
      </c>
      <c r="J590" s="68"/>
      <c r="K590" s="68"/>
      <c r="L590" s="68"/>
      <c r="M590" s="68"/>
      <c r="N590" s="366"/>
      <c r="O590" s="366"/>
      <c r="P590" s="216">
        <v>0</v>
      </c>
      <c r="Q590" s="216">
        <v>290</v>
      </c>
      <c r="R590" s="68" t="s">
        <v>638</v>
      </c>
      <c r="S590" s="368"/>
      <c r="T590" s="278"/>
    </row>
    <row r="591" spans="1:20" ht="51">
      <c r="A591" s="192">
        <v>46</v>
      </c>
      <c r="B591" s="68"/>
      <c r="C591" s="214" t="s">
        <v>1380</v>
      </c>
      <c r="D591" s="215">
        <v>44958</v>
      </c>
      <c r="E591" s="192" t="s">
        <v>2688</v>
      </c>
      <c r="F591" s="192" t="s">
        <v>3</v>
      </c>
      <c r="G591" s="192">
        <v>2089114</v>
      </c>
      <c r="H591" s="68"/>
      <c r="I591" s="198" t="s">
        <v>3802</v>
      </c>
      <c r="J591" s="68"/>
      <c r="K591" s="68"/>
      <c r="L591" s="68"/>
      <c r="M591" s="68"/>
      <c r="N591" s="366"/>
      <c r="O591" s="366"/>
      <c r="P591" s="216">
        <v>0</v>
      </c>
      <c r="Q591" s="216">
        <v>5000</v>
      </c>
      <c r="R591" s="68" t="s">
        <v>638</v>
      </c>
      <c r="S591" s="368"/>
      <c r="T591" s="278"/>
    </row>
    <row r="592" spans="1:20" ht="63.75">
      <c r="A592" s="192">
        <v>417</v>
      </c>
      <c r="B592" s="68"/>
      <c r="C592" s="214" t="s">
        <v>147</v>
      </c>
      <c r="D592" s="215">
        <v>44958</v>
      </c>
      <c r="E592" s="192" t="s">
        <v>2689</v>
      </c>
      <c r="F592" s="192" t="s">
        <v>3</v>
      </c>
      <c r="G592" s="192">
        <v>2089130</v>
      </c>
      <c r="H592" s="68"/>
      <c r="I592" s="198" t="s">
        <v>3803</v>
      </c>
      <c r="J592" s="68"/>
      <c r="K592" s="68"/>
      <c r="L592" s="68"/>
      <c r="M592" s="68"/>
      <c r="N592" s="366"/>
      <c r="O592" s="366"/>
      <c r="P592" s="216">
        <v>0</v>
      </c>
      <c r="Q592" s="216">
        <v>3112.18</v>
      </c>
      <c r="R592" s="68" t="s">
        <v>638</v>
      </c>
      <c r="S592" s="368"/>
      <c r="T592" s="278"/>
    </row>
    <row r="593" spans="1:20" ht="51">
      <c r="A593" s="192">
        <v>293</v>
      </c>
      <c r="B593" s="68"/>
      <c r="C593" s="214" t="s">
        <v>121</v>
      </c>
      <c r="D593" s="215">
        <v>44958</v>
      </c>
      <c r="E593" s="192" t="s">
        <v>2690</v>
      </c>
      <c r="F593" s="192" t="s">
        <v>3</v>
      </c>
      <c r="G593" s="192">
        <v>2089143</v>
      </c>
      <c r="H593" s="68"/>
      <c r="I593" s="198" t="s">
        <v>3804</v>
      </c>
      <c r="J593" s="68"/>
      <c r="K593" s="68"/>
      <c r="L593" s="68"/>
      <c r="M593" s="68"/>
      <c r="N593" s="366"/>
      <c r="O593" s="366"/>
      <c r="P593" s="216">
        <v>0</v>
      </c>
      <c r="Q593" s="216">
        <v>3080</v>
      </c>
      <c r="R593" s="68" t="s">
        <v>638</v>
      </c>
      <c r="S593" s="368"/>
      <c r="T593" s="278"/>
    </row>
    <row r="594" spans="1:20" ht="51">
      <c r="A594" s="192">
        <v>46</v>
      </c>
      <c r="B594" s="68"/>
      <c r="C594" s="214" t="s">
        <v>1380</v>
      </c>
      <c r="D594" s="215">
        <v>44958</v>
      </c>
      <c r="E594" s="192" t="s">
        <v>2691</v>
      </c>
      <c r="F594" s="192" t="s">
        <v>3</v>
      </c>
      <c r="G594" s="192">
        <v>2089154</v>
      </c>
      <c r="H594" s="68"/>
      <c r="I594" s="198" t="s">
        <v>3805</v>
      </c>
      <c r="J594" s="68"/>
      <c r="K594" s="68"/>
      <c r="L594" s="68"/>
      <c r="M594" s="68"/>
      <c r="N594" s="366"/>
      <c r="O594" s="366"/>
      <c r="P594" s="216">
        <v>0</v>
      </c>
      <c r="Q594" s="216">
        <v>500</v>
      </c>
      <c r="R594" s="68" t="s">
        <v>638</v>
      </c>
      <c r="S594" s="368"/>
      <c r="T594" s="278"/>
    </row>
    <row r="595" spans="1:20" ht="63.75">
      <c r="A595" s="192">
        <v>35</v>
      </c>
      <c r="B595" s="68"/>
      <c r="C595" s="214" t="s">
        <v>43</v>
      </c>
      <c r="D595" s="215">
        <v>44958</v>
      </c>
      <c r="E595" s="192" t="s">
        <v>2692</v>
      </c>
      <c r="F595" s="192" t="s">
        <v>3</v>
      </c>
      <c r="G595" s="192">
        <v>2088982</v>
      </c>
      <c r="H595" s="68"/>
      <c r="I595" s="198" t="s">
        <v>3806</v>
      </c>
      <c r="J595" s="68"/>
      <c r="K595" s="68"/>
      <c r="L595" s="68"/>
      <c r="M595" s="68"/>
      <c r="N595" s="366"/>
      <c r="O595" s="366"/>
      <c r="P595" s="216">
        <v>0</v>
      </c>
      <c r="Q595" s="216">
        <v>13589.66</v>
      </c>
      <c r="R595" s="68" t="s">
        <v>638</v>
      </c>
      <c r="S595" s="368"/>
      <c r="T595" s="278"/>
    </row>
    <row r="596" spans="1:20" ht="51">
      <c r="A596" s="192">
        <v>578</v>
      </c>
      <c r="B596" s="68"/>
      <c r="C596" s="214" t="s">
        <v>168</v>
      </c>
      <c r="D596" s="215">
        <v>44958</v>
      </c>
      <c r="E596" s="192" t="s">
        <v>2693</v>
      </c>
      <c r="F596" s="192" t="s">
        <v>3</v>
      </c>
      <c r="G596" s="192">
        <v>2089005</v>
      </c>
      <c r="H596" s="68"/>
      <c r="I596" s="198" t="s">
        <v>3807</v>
      </c>
      <c r="J596" s="68"/>
      <c r="K596" s="68"/>
      <c r="L596" s="68"/>
      <c r="M596" s="68"/>
      <c r="N596" s="366"/>
      <c r="O596" s="366"/>
      <c r="P596" s="216">
        <v>0</v>
      </c>
      <c r="Q596" s="216">
        <v>52097.87</v>
      </c>
      <c r="R596" s="68" t="s">
        <v>638</v>
      </c>
      <c r="S596" s="368"/>
      <c r="T596" s="278"/>
    </row>
    <row r="597" spans="1:20" ht="63.75">
      <c r="A597" s="192">
        <v>342</v>
      </c>
      <c r="B597" s="68"/>
      <c r="C597" s="214" t="s">
        <v>137</v>
      </c>
      <c r="D597" s="215">
        <v>44958</v>
      </c>
      <c r="E597" s="192" t="s">
        <v>2694</v>
      </c>
      <c r="F597" s="192" t="s">
        <v>3</v>
      </c>
      <c r="G597" s="192">
        <v>2089032</v>
      </c>
      <c r="H597" s="68"/>
      <c r="I597" s="198" t="s">
        <v>3808</v>
      </c>
      <c r="J597" s="68"/>
      <c r="K597" s="68"/>
      <c r="L597" s="68"/>
      <c r="M597" s="68"/>
      <c r="N597" s="366"/>
      <c r="O597" s="366"/>
      <c r="P597" s="216">
        <v>0</v>
      </c>
      <c r="Q597" s="216">
        <v>15466.58</v>
      </c>
      <c r="R597" s="68" t="s">
        <v>638</v>
      </c>
      <c r="S597" s="368"/>
      <c r="T597" s="278"/>
    </row>
    <row r="598" spans="1:20" ht="63.75">
      <c r="A598" s="192">
        <v>340</v>
      </c>
      <c r="B598" s="68"/>
      <c r="C598" s="214" t="s">
        <v>136</v>
      </c>
      <c r="D598" s="215">
        <v>44958</v>
      </c>
      <c r="E598" s="192" t="s">
        <v>2695</v>
      </c>
      <c r="F598" s="192" t="s">
        <v>3</v>
      </c>
      <c r="G598" s="192">
        <v>2089044</v>
      </c>
      <c r="H598" s="68"/>
      <c r="I598" s="198" t="s">
        <v>3809</v>
      </c>
      <c r="J598" s="68"/>
      <c r="K598" s="68"/>
      <c r="L598" s="68"/>
      <c r="M598" s="68"/>
      <c r="N598" s="366"/>
      <c r="O598" s="366"/>
      <c r="P598" s="216">
        <v>0</v>
      </c>
      <c r="Q598" s="216">
        <v>3020</v>
      </c>
      <c r="R598" s="68" t="s">
        <v>638</v>
      </c>
      <c r="S598" s="368"/>
      <c r="T598" s="278"/>
    </row>
    <row r="599" spans="1:20" ht="38.25">
      <c r="A599" s="192" t="s">
        <v>550</v>
      </c>
      <c r="B599" s="68"/>
      <c r="C599" s="214" t="s">
        <v>589</v>
      </c>
      <c r="D599" s="215">
        <v>44959</v>
      </c>
      <c r="E599" s="192" t="s">
        <v>2696</v>
      </c>
      <c r="F599" s="192" t="s">
        <v>3</v>
      </c>
      <c r="G599" s="192">
        <v>2089304</v>
      </c>
      <c r="H599" s="68"/>
      <c r="I599" s="198" t="s">
        <v>2133</v>
      </c>
      <c r="J599" s="68"/>
      <c r="K599" s="68"/>
      <c r="L599" s="68"/>
      <c r="M599" s="68"/>
      <c r="N599" s="366"/>
      <c r="O599" s="366"/>
      <c r="P599" s="216">
        <v>0</v>
      </c>
      <c r="Q599" s="216">
        <v>2097.7600000000002</v>
      </c>
      <c r="R599" s="68" t="s">
        <v>638</v>
      </c>
      <c r="S599" s="368"/>
      <c r="T599" s="278"/>
    </row>
    <row r="600" spans="1:20" ht="51">
      <c r="A600" s="192" t="s">
        <v>550</v>
      </c>
      <c r="B600" s="68"/>
      <c r="C600" s="214" t="s">
        <v>589</v>
      </c>
      <c r="D600" s="215">
        <v>44959</v>
      </c>
      <c r="E600" s="192" t="s">
        <v>2697</v>
      </c>
      <c r="F600" s="192" t="s">
        <v>3</v>
      </c>
      <c r="G600" s="192">
        <v>2089322</v>
      </c>
      <c r="H600" s="68"/>
      <c r="I600" s="198" t="s">
        <v>3810</v>
      </c>
      <c r="J600" s="68"/>
      <c r="K600" s="68"/>
      <c r="L600" s="68"/>
      <c r="M600" s="68"/>
      <c r="N600" s="366"/>
      <c r="O600" s="366"/>
      <c r="P600" s="216">
        <v>0</v>
      </c>
      <c r="Q600" s="216">
        <v>1247.52</v>
      </c>
      <c r="R600" s="68" t="s">
        <v>638</v>
      </c>
      <c r="S600" s="368"/>
      <c r="T600" s="278"/>
    </row>
    <row r="601" spans="1:20" ht="51">
      <c r="A601" s="192" t="s">
        <v>550</v>
      </c>
      <c r="B601" s="68"/>
      <c r="C601" s="214" t="s">
        <v>589</v>
      </c>
      <c r="D601" s="215">
        <v>44959</v>
      </c>
      <c r="E601" s="192" t="s">
        <v>2698</v>
      </c>
      <c r="F601" s="192" t="s">
        <v>3</v>
      </c>
      <c r="G601" s="192">
        <v>2089324</v>
      </c>
      <c r="H601" s="68"/>
      <c r="I601" s="198" t="s">
        <v>3811</v>
      </c>
      <c r="J601" s="68"/>
      <c r="K601" s="68"/>
      <c r="L601" s="68"/>
      <c r="M601" s="68"/>
      <c r="N601" s="366"/>
      <c r="O601" s="366"/>
      <c r="P601" s="216">
        <v>0</v>
      </c>
      <c r="Q601" s="216">
        <v>36</v>
      </c>
      <c r="R601" s="68" t="s">
        <v>638</v>
      </c>
      <c r="S601" s="368"/>
      <c r="T601" s="278"/>
    </row>
    <row r="602" spans="1:20" ht="51">
      <c r="A602" s="192" t="s">
        <v>550</v>
      </c>
      <c r="B602" s="68"/>
      <c r="C602" s="214" t="s">
        <v>589</v>
      </c>
      <c r="D602" s="215">
        <v>44959</v>
      </c>
      <c r="E602" s="192" t="s">
        <v>2699</v>
      </c>
      <c r="F602" s="192" t="s">
        <v>3</v>
      </c>
      <c r="G602" s="192">
        <v>2089344</v>
      </c>
      <c r="H602" s="68"/>
      <c r="I602" s="198" t="s">
        <v>3812</v>
      </c>
      <c r="J602" s="68"/>
      <c r="K602" s="68"/>
      <c r="L602" s="68"/>
      <c r="M602" s="68"/>
      <c r="N602" s="366"/>
      <c r="O602" s="366"/>
      <c r="P602" s="216">
        <v>0</v>
      </c>
      <c r="Q602" s="216">
        <v>54</v>
      </c>
      <c r="R602" s="68" t="s">
        <v>638</v>
      </c>
      <c r="S602" s="368"/>
      <c r="T602" s="278"/>
    </row>
    <row r="603" spans="1:20" ht="51">
      <c r="A603" s="192" t="s">
        <v>550</v>
      </c>
      <c r="B603" s="68"/>
      <c r="C603" s="214" t="s">
        <v>589</v>
      </c>
      <c r="D603" s="215">
        <v>44959</v>
      </c>
      <c r="E603" s="192" t="s">
        <v>2700</v>
      </c>
      <c r="F603" s="192" t="s">
        <v>3</v>
      </c>
      <c r="G603" s="192">
        <v>2089332</v>
      </c>
      <c r="H603" s="68"/>
      <c r="I603" s="198" t="s">
        <v>3813</v>
      </c>
      <c r="J603" s="68"/>
      <c r="K603" s="68"/>
      <c r="L603" s="68"/>
      <c r="M603" s="68"/>
      <c r="N603" s="366"/>
      <c r="O603" s="366"/>
      <c r="P603" s="216">
        <v>0</v>
      </c>
      <c r="Q603" s="216">
        <v>7209.27</v>
      </c>
      <c r="R603" s="68" t="s">
        <v>638</v>
      </c>
      <c r="S603" s="368"/>
      <c r="T603" s="278"/>
    </row>
    <row r="604" spans="1:20" ht="38.25">
      <c r="A604" s="192" t="s">
        <v>550</v>
      </c>
      <c r="B604" s="68"/>
      <c r="C604" s="214" t="s">
        <v>589</v>
      </c>
      <c r="D604" s="215">
        <v>44959</v>
      </c>
      <c r="E604" s="192" t="s">
        <v>2701</v>
      </c>
      <c r="F604" s="192" t="s">
        <v>3</v>
      </c>
      <c r="G604" s="192">
        <v>2089336</v>
      </c>
      <c r="H604" s="68"/>
      <c r="I604" s="198" t="s">
        <v>3814</v>
      </c>
      <c r="J604" s="68"/>
      <c r="K604" s="68"/>
      <c r="L604" s="68"/>
      <c r="M604" s="68"/>
      <c r="N604" s="366"/>
      <c r="O604" s="366"/>
      <c r="P604" s="216">
        <v>0</v>
      </c>
      <c r="Q604" s="216">
        <v>1376.5</v>
      </c>
      <c r="R604" s="68" t="s">
        <v>638</v>
      </c>
      <c r="S604" s="368"/>
      <c r="T604" s="278"/>
    </row>
    <row r="605" spans="1:20" ht="51">
      <c r="A605" s="192" t="s">
        <v>550</v>
      </c>
      <c r="B605" s="68"/>
      <c r="C605" s="214" t="s">
        <v>589</v>
      </c>
      <c r="D605" s="215">
        <v>44959</v>
      </c>
      <c r="E605" s="192" t="s">
        <v>2702</v>
      </c>
      <c r="F605" s="192" t="s">
        <v>3</v>
      </c>
      <c r="G605" s="192">
        <v>2089345</v>
      </c>
      <c r="H605" s="68"/>
      <c r="I605" s="198" t="s">
        <v>3815</v>
      </c>
      <c r="J605" s="68"/>
      <c r="K605" s="68"/>
      <c r="L605" s="68"/>
      <c r="M605" s="68"/>
      <c r="N605" s="366"/>
      <c r="O605" s="366"/>
      <c r="P605" s="216">
        <v>0</v>
      </c>
      <c r="Q605" s="216">
        <v>561</v>
      </c>
      <c r="R605" s="68" t="s">
        <v>638</v>
      </c>
      <c r="S605" s="368"/>
      <c r="T605" s="278"/>
    </row>
    <row r="606" spans="1:20" ht="51">
      <c r="A606" s="192" t="s">
        <v>550</v>
      </c>
      <c r="B606" s="68"/>
      <c r="C606" s="214" t="s">
        <v>589</v>
      </c>
      <c r="D606" s="215">
        <v>44959</v>
      </c>
      <c r="E606" s="192" t="s">
        <v>2703</v>
      </c>
      <c r="F606" s="192" t="s">
        <v>3</v>
      </c>
      <c r="G606" s="192">
        <v>2089346</v>
      </c>
      <c r="H606" s="68"/>
      <c r="I606" s="198" t="s">
        <v>3816</v>
      </c>
      <c r="J606" s="68"/>
      <c r="K606" s="68"/>
      <c r="L606" s="68"/>
      <c r="M606" s="68"/>
      <c r="N606" s="366"/>
      <c r="O606" s="366"/>
      <c r="P606" s="216">
        <v>0</v>
      </c>
      <c r="Q606" s="216">
        <v>72</v>
      </c>
      <c r="R606" s="68" t="s">
        <v>638</v>
      </c>
      <c r="S606" s="368"/>
      <c r="T606" s="278"/>
    </row>
    <row r="607" spans="1:20" ht="51">
      <c r="A607" s="192" t="s">
        <v>550</v>
      </c>
      <c r="B607" s="68"/>
      <c r="C607" s="214" t="s">
        <v>589</v>
      </c>
      <c r="D607" s="215">
        <v>44959</v>
      </c>
      <c r="E607" s="192" t="s">
        <v>2704</v>
      </c>
      <c r="F607" s="192" t="s">
        <v>3</v>
      </c>
      <c r="G607" s="192">
        <v>2089347</v>
      </c>
      <c r="H607" s="68"/>
      <c r="I607" s="198" t="s">
        <v>3817</v>
      </c>
      <c r="J607" s="68"/>
      <c r="K607" s="68"/>
      <c r="L607" s="68"/>
      <c r="M607" s="68"/>
      <c r="N607" s="366"/>
      <c r="O607" s="366"/>
      <c r="P607" s="216">
        <v>0</v>
      </c>
      <c r="Q607" s="216">
        <v>18</v>
      </c>
      <c r="R607" s="68" t="s">
        <v>638</v>
      </c>
      <c r="S607" s="368"/>
      <c r="T607" s="278"/>
    </row>
    <row r="608" spans="1:20" ht="38.25">
      <c r="A608" s="192" t="s">
        <v>550</v>
      </c>
      <c r="B608" s="68"/>
      <c r="C608" s="214" t="s">
        <v>589</v>
      </c>
      <c r="D608" s="215">
        <v>44959</v>
      </c>
      <c r="E608" s="192" t="s">
        <v>2705</v>
      </c>
      <c r="F608" s="192" t="s">
        <v>3</v>
      </c>
      <c r="G608" s="192">
        <v>2089355</v>
      </c>
      <c r="H608" s="68"/>
      <c r="I608" s="198" t="s">
        <v>3818</v>
      </c>
      <c r="J608" s="68"/>
      <c r="K608" s="68"/>
      <c r="L608" s="68"/>
      <c r="M608" s="68"/>
      <c r="N608" s="366"/>
      <c r="O608" s="366"/>
      <c r="P608" s="216">
        <v>0</v>
      </c>
      <c r="Q608" s="216">
        <v>683.34</v>
      </c>
      <c r="R608" s="68" t="s">
        <v>638</v>
      </c>
      <c r="S608" s="368"/>
      <c r="T608" s="278"/>
    </row>
    <row r="609" spans="1:20" ht="38.25">
      <c r="A609" s="192" t="s">
        <v>550</v>
      </c>
      <c r="B609" s="68"/>
      <c r="C609" s="214" t="s">
        <v>589</v>
      </c>
      <c r="D609" s="215">
        <v>44959</v>
      </c>
      <c r="E609" s="192" t="s">
        <v>2706</v>
      </c>
      <c r="F609" s="192" t="s">
        <v>3</v>
      </c>
      <c r="G609" s="192">
        <v>2089356</v>
      </c>
      <c r="H609" s="68"/>
      <c r="I609" s="198" t="s">
        <v>3818</v>
      </c>
      <c r="J609" s="68"/>
      <c r="K609" s="68"/>
      <c r="L609" s="68"/>
      <c r="M609" s="68"/>
      <c r="N609" s="366"/>
      <c r="O609" s="366"/>
      <c r="P609" s="216">
        <v>0</v>
      </c>
      <c r="Q609" s="216">
        <v>683.34</v>
      </c>
      <c r="R609" s="68" t="s">
        <v>638</v>
      </c>
      <c r="S609" s="368"/>
      <c r="T609" s="278"/>
    </row>
    <row r="610" spans="1:20" ht="51">
      <c r="A610" s="192">
        <v>46</v>
      </c>
      <c r="B610" s="68"/>
      <c r="C610" s="214" t="s">
        <v>1380</v>
      </c>
      <c r="D610" s="215">
        <v>44959</v>
      </c>
      <c r="E610" s="192" t="s">
        <v>2707</v>
      </c>
      <c r="F610" s="192" t="s">
        <v>3</v>
      </c>
      <c r="G610" s="192">
        <v>2089358</v>
      </c>
      <c r="H610" s="68"/>
      <c r="I610" s="198" t="s">
        <v>3819</v>
      </c>
      <c r="J610" s="68"/>
      <c r="K610" s="68"/>
      <c r="L610" s="68"/>
      <c r="M610" s="68"/>
      <c r="N610" s="366"/>
      <c r="O610" s="366"/>
      <c r="P610" s="216">
        <v>0</v>
      </c>
      <c r="Q610" s="216">
        <v>1064</v>
      </c>
      <c r="R610" s="68" t="s">
        <v>638</v>
      </c>
      <c r="S610" s="368"/>
      <c r="T610" s="278"/>
    </row>
    <row r="611" spans="1:20" ht="51">
      <c r="A611" s="192">
        <v>66</v>
      </c>
      <c r="B611" s="68"/>
      <c r="C611" s="214" t="s">
        <v>46</v>
      </c>
      <c r="D611" s="215">
        <v>44959</v>
      </c>
      <c r="E611" s="192" t="s">
        <v>2708</v>
      </c>
      <c r="F611" s="192" t="s">
        <v>3</v>
      </c>
      <c r="G611" s="192">
        <v>2089379</v>
      </c>
      <c r="H611" s="68"/>
      <c r="I611" s="198" t="s">
        <v>3820</v>
      </c>
      <c r="J611" s="68"/>
      <c r="K611" s="68"/>
      <c r="L611" s="68"/>
      <c r="M611" s="68"/>
      <c r="N611" s="366"/>
      <c r="O611" s="366"/>
      <c r="P611" s="216">
        <v>0</v>
      </c>
      <c r="Q611" s="216">
        <v>50</v>
      </c>
      <c r="R611" s="68" t="s">
        <v>638</v>
      </c>
      <c r="S611" s="368"/>
      <c r="T611" s="278"/>
    </row>
    <row r="612" spans="1:20" ht="63.75">
      <c r="A612" s="192">
        <v>46</v>
      </c>
      <c r="B612" s="68"/>
      <c r="C612" s="214" t="s">
        <v>1380</v>
      </c>
      <c r="D612" s="215">
        <v>44959</v>
      </c>
      <c r="E612" s="192" t="s">
        <v>2709</v>
      </c>
      <c r="F612" s="192" t="s">
        <v>3</v>
      </c>
      <c r="G612" s="192">
        <v>2089368</v>
      </c>
      <c r="H612" s="68"/>
      <c r="I612" s="198" t="s">
        <v>3821</v>
      </c>
      <c r="J612" s="68"/>
      <c r="K612" s="68"/>
      <c r="L612" s="68"/>
      <c r="M612" s="68"/>
      <c r="N612" s="366"/>
      <c r="O612" s="366"/>
      <c r="P612" s="216">
        <v>0</v>
      </c>
      <c r="Q612" s="216">
        <v>250</v>
      </c>
      <c r="R612" s="68" t="s">
        <v>638</v>
      </c>
      <c r="S612" s="368"/>
      <c r="T612" s="278"/>
    </row>
    <row r="613" spans="1:20" ht="38.25">
      <c r="A613" s="192">
        <v>46</v>
      </c>
      <c r="B613" s="68"/>
      <c r="C613" s="214" t="s">
        <v>1380</v>
      </c>
      <c r="D613" s="215">
        <v>44959</v>
      </c>
      <c r="E613" s="192" t="s">
        <v>2710</v>
      </c>
      <c r="F613" s="192" t="s">
        <v>3</v>
      </c>
      <c r="G613" s="192">
        <v>2089373</v>
      </c>
      <c r="H613" s="68"/>
      <c r="I613" s="198" t="s">
        <v>3822</v>
      </c>
      <c r="J613" s="68"/>
      <c r="K613" s="68"/>
      <c r="L613" s="68"/>
      <c r="M613" s="68"/>
      <c r="N613" s="366"/>
      <c r="O613" s="366"/>
      <c r="P613" s="216">
        <v>0</v>
      </c>
      <c r="Q613" s="216">
        <v>1000</v>
      </c>
      <c r="R613" s="68" t="s">
        <v>638</v>
      </c>
      <c r="S613" s="368"/>
      <c r="T613" s="278"/>
    </row>
    <row r="614" spans="1:20" ht="51">
      <c r="A614" s="192">
        <v>132</v>
      </c>
      <c r="B614" s="68"/>
      <c r="C614" s="214" t="s">
        <v>59</v>
      </c>
      <c r="D614" s="215">
        <v>44959</v>
      </c>
      <c r="E614" s="192" t="s">
        <v>2711</v>
      </c>
      <c r="F614" s="192" t="s">
        <v>3</v>
      </c>
      <c r="G614" s="192">
        <v>2089390</v>
      </c>
      <c r="H614" s="68"/>
      <c r="I614" s="198" t="s">
        <v>3823</v>
      </c>
      <c r="J614" s="68"/>
      <c r="K614" s="68"/>
      <c r="L614" s="68"/>
      <c r="M614" s="68"/>
      <c r="N614" s="366"/>
      <c r="O614" s="366"/>
      <c r="P614" s="216">
        <v>0</v>
      </c>
      <c r="Q614" s="216">
        <v>20</v>
      </c>
      <c r="R614" s="68" t="s">
        <v>638</v>
      </c>
      <c r="S614" s="368"/>
      <c r="T614" s="278"/>
    </row>
    <row r="615" spans="1:20" ht="38.25">
      <c r="A615" s="192" t="s">
        <v>550</v>
      </c>
      <c r="B615" s="68"/>
      <c r="C615" s="214" t="s">
        <v>589</v>
      </c>
      <c r="D615" s="215">
        <v>44959</v>
      </c>
      <c r="E615" s="192" t="s">
        <v>2712</v>
      </c>
      <c r="F615" s="192" t="s">
        <v>3</v>
      </c>
      <c r="G615" s="192">
        <v>2089397</v>
      </c>
      <c r="H615" s="68"/>
      <c r="I615" s="198" t="s">
        <v>2165</v>
      </c>
      <c r="J615" s="68"/>
      <c r="K615" s="68"/>
      <c r="L615" s="68"/>
      <c r="M615" s="68"/>
      <c r="N615" s="366"/>
      <c r="O615" s="366"/>
      <c r="P615" s="216">
        <v>0</v>
      </c>
      <c r="Q615" s="216">
        <v>1360</v>
      </c>
      <c r="R615" s="68" t="s">
        <v>638</v>
      </c>
      <c r="S615" s="368"/>
      <c r="T615" s="278"/>
    </row>
    <row r="616" spans="1:20" ht="51">
      <c r="A616" s="192" t="s">
        <v>550</v>
      </c>
      <c r="B616" s="68"/>
      <c r="C616" s="214" t="s">
        <v>589</v>
      </c>
      <c r="D616" s="215">
        <v>44959</v>
      </c>
      <c r="E616" s="192" t="s">
        <v>2713</v>
      </c>
      <c r="F616" s="192" t="s">
        <v>3</v>
      </c>
      <c r="G616" s="192">
        <v>2089401</v>
      </c>
      <c r="H616" s="68"/>
      <c r="I616" s="198" t="s">
        <v>3824</v>
      </c>
      <c r="J616" s="68"/>
      <c r="K616" s="68"/>
      <c r="L616" s="68"/>
      <c r="M616" s="68"/>
      <c r="N616" s="366"/>
      <c r="O616" s="366"/>
      <c r="P616" s="216">
        <v>0</v>
      </c>
      <c r="Q616" s="216">
        <v>302.75</v>
      </c>
      <c r="R616" s="68" t="s">
        <v>638</v>
      </c>
      <c r="S616" s="368"/>
      <c r="T616" s="278"/>
    </row>
    <row r="617" spans="1:20" ht="51">
      <c r="A617" s="192" t="s">
        <v>550</v>
      </c>
      <c r="B617" s="68"/>
      <c r="C617" s="214" t="s">
        <v>589</v>
      </c>
      <c r="D617" s="215">
        <v>44959</v>
      </c>
      <c r="E617" s="192" t="s">
        <v>2714</v>
      </c>
      <c r="F617" s="192" t="s">
        <v>3</v>
      </c>
      <c r="G617" s="192">
        <v>2089403</v>
      </c>
      <c r="H617" s="68"/>
      <c r="I617" s="198" t="s">
        <v>3825</v>
      </c>
      <c r="J617" s="68"/>
      <c r="K617" s="68"/>
      <c r="L617" s="68"/>
      <c r="M617" s="68"/>
      <c r="N617" s="366"/>
      <c r="O617" s="366"/>
      <c r="P617" s="216">
        <v>0</v>
      </c>
      <c r="Q617" s="216">
        <v>1240.6300000000001</v>
      </c>
      <c r="R617" s="68" t="s">
        <v>638</v>
      </c>
      <c r="S617" s="368"/>
      <c r="T617" s="278"/>
    </row>
    <row r="618" spans="1:20" ht="63.75">
      <c r="A618" s="192">
        <v>670</v>
      </c>
      <c r="B618" s="68"/>
      <c r="C618" s="214" t="s">
        <v>178</v>
      </c>
      <c r="D618" s="215">
        <v>44959</v>
      </c>
      <c r="E618" s="192" t="s">
        <v>2715</v>
      </c>
      <c r="F618" s="192" t="s">
        <v>3</v>
      </c>
      <c r="G618" s="192">
        <v>2089406</v>
      </c>
      <c r="H618" s="68"/>
      <c r="I618" s="198" t="s">
        <v>3826</v>
      </c>
      <c r="J618" s="68"/>
      <c r="K618" s="68"/>
      <c r="L618" s="68"/>
      <c r="M618" s="68"/>
      <c r="N618" s="366"/>
      <c r="O618" s="366"/>
      <c r="P618" s="216">
        <v>0</v>
      </c>
      <c r="Q618" s="216">
        <v>50</v>
      </c>
      <c r="R618" s="68" t="s">
        <v>638</v>
      </c>
      <c r="S618" s="368"/>
      <c r="T618" s="278"/>
    </row>
    <row r="619" spans="1:20" ht="63.75">
      <c r="A619" s="192">
        <v>15</v>
      </c>
      <c r="B619" s="68"/>
      <c r="C619" s="214" t="s">
        <v>39</v>
      </c>
      <c r="D619" s="215">
        <v>44959</v>
      </c>
      <c r="E619" s="192" t="s">
        <v>2716</v>
      </c>
      <c r="F619" s="192" t="s">
        <v>3</v>
      </c>
      <c r="G619" s="192">
        <v>2089413</v>
      </c>
      <c r="H619" s="68"/>
      <c r="I619" s="198" t="s">
        <v>3827</v>
      </c>
      <c r="J619" s="68"/>
      <c r="K619" s="68"/>
      <c r="L619" s="68"/>
      <c r="M619" s="68"/>
      <c r="N619" s="366"/>
      <c r="O619" s="366"/>
      <c r="P619" s="216">
        <v>0</v>
      </c>
      <c r="Q619" s="216">
        <v>1057</v>
      </c>
      <c r="R619" s="68" t="s">
        <v>638</v>
      </c>
      <c r="S619" s="368"/>
      <c r="T619" s="278"/>
    </row>
    <row r="620" spans="1:20" ht="63.75">
      <c r="A620" s="192">
        <v>15</v>
      </c>
      <c r="B620" s="68"/>
      <c r="C620" s="214" t="s">
        <v>39</v>
      </c>
      <c r="D620" s="215">
        <v>44959</v>
      </c>
      <c r="E620" s="192" t="s">
        <v>2717</v>
      </c>
      <c r="F620" s="192" t="s">
        <v>3</v>
      </c>
      <c r="G620" s="192">
        <v>2089420</v>
      </c>
      <c r="H620" s="68"/>
      <c r="I620" s="198" t="s">
        <v>3828</v>
      </c>
      <c r="J620" s="68"/>
      <c r="K620" s="68"/>
      <c r="L620" s="68"/>
      <c r="M620" s="68"/>
      <c r="N620" s="366"/>
      <c r="O620" s="366"/>
      <c r="P620" s="216">
        <v>0</v>
      </c>
      <c r="Q620" s="216">
        <v>7401.75</v>
      </c>
      <c r="R620" s="68" t="s">
        <v>638</v>
      </c>
      <c r="S620" s="368"/>
      <c r="T620" s="278"/>
    </row>
    <row r="621" spans="1:20" ht="63.75">
      <c r="A621" s="192">
        <v>15</v>
      </c>
      <c r="B621" s="68"/>
      <c r="C621" s="214" t="s">
        <v>39</v>
      </c>
      <c r="D621" s="215">
        <v>44959</v>
      </c>
      <c r="E621" s="192" t="s">
        <v>2718</v>
      </c>
      <c r="F621" s="192" t="s">
        <v>3</v>
      </c>
      <c r="G621" s="192">
        <v>2089421</v>
      </c>
      <c r="H621" s="68"/>
      <c r="I621" s="198" t="s">
        <v>3829</v>
      </c>
      <c r="J621" s="68"/>
      <c r="K621" s="68"/>
      <c r="L621" s="68"/>
      <c r="M621" s="68"/>
      <c r="N621" s="366"/>
      <c r="O621" s="366"/>
      <c r="P621" s="216">
        <v>0</v>
      </c>
      <c r="Q621" s="216">
        <v>7401.75</v>
      </c>
      <c r="R621" s="68" t="s">
        <v>638</v>
      </c>
      <c r="S621" s="368"/>
      <c r="T621" s="278"/>
    </row>
    <row r="622" spans="1:20" ht="63.75">
      <c r="A622" s="192">
        <v>15</v>
      </c>
      <c r="B622" s="68"/>
      <c r="C622" s="214" t="s">
        <v>39</v>
      </c>
      <c r="D622" s="215">
        <v>44959</v>
      </c>
      <c r="E622" s="192" t="s">
        <v>2719</v>
      </c>
      <c r="F622" s="192" t="s">
        <v>3</v>
      </c>
      <c r="G622" s="192">
        <v>2089424</v>
      </c>
      <c r="H622" s="68"/>
      <c r="I622" s="198" t="s">
        <v>3830</v>
      </c>
      <c r="J622" s="68"/>
      <c r="K622" s="68"/>
      <c r="L622" s="68"/>
      <c r="M622" s="68"/>
      <c r="N622" s="366"/>
      <c r="O622" s="366"/>
      <c r="P622" s="216">
        <v>0</v>
      </c>
      <c r="Q622" s="216">
        <v>7401.75</v>
      </c>
      <c r="R622" s="68" t="s">
        <v>638</v>
      </c>
      <c r="S622" s="368"/>
      <c r="T622" s="278"/>
    </row>
    <row r="623" spans="1:20" ht="63.75">
      <c r="A623" s="192">
        <v>15</v>
      </c>
      <c r="B623" s="68"/>
      <c r="C623" s="214" t="s">
        <v>39</v>
      </c>
      <c r="D623" s="215">
        <v>44959</v>
      </c>
      <c r="E623" s="192" t="s">
        <v>2720</v>
      </c>
      <c r="F623" s="192" t="s">
        <v>3</v>
      </c>
      <c r="G623" s="192">
        <v>2089426</v>
      </c>
      <c r="H623" s="68"/>
      <c r="I623" s="198" t="s">
        <v>3831</v>
      </c>
      <c r="J623" s="68"/>
      <c r="K623" s="68"/>
      <c r="L623" s="68"/>
      <c r="M623" s="68"/>
      <c r="N623" s="366"/>
      <c r="O623" s="366"/>
      <c r="P623" s="216">
        <v>0</v>
      </c>
      <c r="Q623" s="216">
        <v>7401.75</v>
      </c>
      <c r="R623" s="68" t="s">
        <v>638</v>
      </c>
      <c r="S623" s="368"/>
      <c r="T623" s="278"/>
    </row>
    <row r="624" spans="1:20" ht="63.75">
      <c r="A624" s="192">
        <v>15</v>
      </c>
      <c r="B624" s="68"/>
      <c r="C624" s="214" t="s">
        <v>39</v>
      </c>
      <c r="D624" s="215">
        <v>44959</v>
      </c>
      <c r="E624" s="192" t="s">
        <v>2721</v>
      </c>
      <c r="F624" s="192" t="s">
        <v>3</v>
      </c>
      <c r="G624" s="192">
        <v>2089428</v>
      </c>
      <c r="H624" s="68"/>
      <c r="I624" s="198" t="s">
        <v>3832</v>
      </c>
      <c r="J624" s="68"/>
      <c r="K624" s="68"/>
      <c r="L624" s="68"/>
      <c r="M624" s="68"/>
      <c r="N624" s="366"/>
      <c r="O624" s="366"/>
      <c r="P624" s="216">
        <v>0</v>
      </c>
      <c r="Q624" s="216">
        <v>7401.75</v>
      </c>
      <c r="R624" s="68" t="s">
        <v>638</v>
      </c>
      <c r="S624" s="368"/>
      <c r="T624" s="278"/>
    </row>
    <row r="625" spans="1:20" ht="63.75">
      <c r="A625" s="192">
        <v>15</v>
      </c>
      <c r="B625" s="68"/>
      <c r="C625" s="214" t="s">
        <v>39</v>
      </c>
      <c r="D625" s="215">
        <v>44959</v>
      </c>
      <c r="E625" s="192" t="s">
        <v>2722</v>
      </c>
      <c r="F625" s="192" t="s">
        <v>3</v>
      </c>
      <c r="G625" s="192">
        <v>2089431</v>
      </c>
      <c r="H625" s="68"/>
      <c r="I625" s="198" t="s">
        <v>3833</v>
      </c>
      <c r="J625" s="68"/>
      <c r="K625" s="68"/>
      <c r="L625" s="68"/>
      <c r="M625" s="68"/>
      <c r="N625" s="366"/>
      <c r="O625" s="366"/>
      <c r="P625" s="216">
        <v>0</v>
      </c>
      <c r="Q625" s="216">
        <v>7401.75</v>
      </c>
      <c r="R625" s="68" t="s">
        <v>638</v>
      </c>
      <c r="S625" s="368"/>
      <c r="T625" s="278"/>
    </row>
    <row r="626" spans="1:20" ht="63.75">
      <c r="A626" s="192">
        <v>206</v>
      </c>
      <c r="B626" s="68"/>
      <c r="C626" s="214" t="s">
        <v>87</v>
      </c>
      <c r="D626" s="215">
        <v>44959</v>
      </c>
      <c r="E626" s="192" t="s">
        <v>2723</v>
      </c>
      <c r="F626" s="192" t="s">
        <v>3</v>
      </c>
      <c r="G626" s="192">
        <v>2089436</v>
      </c>
      <c r="H626" s="68"/>
      <c r="I626" s="198" t="s">
        <v>3834</v>
      </c>
      <c r="J626" s="68"/>
      <c r="K626" s="68"/>
      <c r="L626" s="68"/>
      <c r="M626" s="68"/>
      <c r="N626" s="366"/>
      <c r="O626" s="366"/>
      <c r="P626" s="216">
        <v>0</v>
      </c>
      <c r="Q626" s="216">
        <v>25.4</v>
      </c>
      <c r="R626" s="68" t="s">
        <v>638</v>
      </c>
      <c r="S626" s="368"/>
      <c r="T626" s="278"/>
    </row>
    <row r="627" spans="1:20" ht="38.25">
      <c r="A627" s="192">
        <v>283</v>
      </c>
      <c r="B627" s="68"/>
      <c r="C627" s="214" t="s">
        <v>115</v>
      </c>
      <c r="D627" s="215">
        <v>44959</v>
      </c>
      <c r="E627" s="192" t="s">
        <v>2724</v>
      </c>
      <c r="F627" s="192" t="s">
        <v>3</v>
      </c>
      <c r="G627" s="192">
        <v>2089451</v>
      </c>
      <c r="H627" s="68"/>
      <c r="I627" s="198" t="s">
        <v>3835</v>
      </c>
      <c r="J627" s="68"/>
      <c r="K627" s="68"/>
      <c r="L627" s="68"/>
      <c r="M627" s="68"/>
      <c r="N627" s="366"/>
      <c r="O627" s="366"/>
      <c r="P627" s="216">
        <v>0</v>
      </c>
      <c r="Q627" s="216">
        <v>1650</v>
      </c>
      <c r="R627" s="68" t="s">
        <v>638</v>
      </c>
      <c r="S627" s="368"/>
      <c r="T627" s="278"/>
    </row>
    <row r="628" spans="1:20" ht="51">
      <c r="A628" s="192">
        <v>283</v>
      </c>
      <c r="B628" s="68"/>
      <c r="C628" s="214" t="s">
        <v>115</v>
      </c>
      <c r="D628" s="215">
        <v>44959</v>
      </c>
      <c r="E628" s="192" t="s">
        <v>2725</v>
      </c>
      <c r="F628" s="192" t="s">
        <v>3</v>
      </c>
      <c r="G628" s="192">
        <v>2089452</v>
      </c>
      <c r="H628" s="68"/>
      <c r="I628" s="198" t="s">
        <v>3836</v>
      </c>
      <c r="J628" s="68"/>
      <c r="K628" s="68"/>
      <c r="L628" s="68"/>
      <c r="M628" s="68"/>
      <c r="N628" s="366"/>
      <c r="O628" s="366"/>
      <c r="P628" s="216">
        <v>0</v>
      </c>
      <c r="Q628" s="216">
        <v>1650</v>
      </c>
      <c r="R628" s="68" t="s">
        <v>638</v>
      </c>
      <c r="S628" s="368"/>
      <c r="T628" s="278"/>
    </row>
    <row r="629" spans="1:20" ht="51">
      <c r="A629" s="192">
        <v>253</v>
      </c>
      <c r="B629" s="68"/>
      <c r="C629" s="214" t="s">
        <v>104</v>
      </c>
      <c r="D629" s="215">
        <v>44959</v>
      </c>
      <c r="E629" s="192" t="s">
        <v>2726</v>
      </c>
      <c r="F629" s="192" t="s">
        <v>3</v>
      </c>
      <c r="G629" s="192">
        <v>2089453</v>
      </c>
      <c r="H629" s="68"/>
      <c r="I629" s="198" t="s">
        <v>3837</v>
      </c>
      <c r="J629" s="68"/>
      <c r="K629" s="68"/>
      <c r="L629" s="68"/>
      <c r="M629" s="68"/>
      <c r="N629" s="366"/>
      <c r="O629" s="366"/>
      <c r="P629" s="216">
        <v>0</v>
      </c>
      <c r="Q629" s="216">
        <v>1575</v>
      </c>
      <c r="R629" s="68" t="s">
        <v>638</v>
      </c>
      <c r="S629" s="368"/>
      <c r="T629" s="278"/>
    </row>
    <row r="630" spans="1:20" ht="51">
      <c r="A630" s="192">
        <v>670</v>
      </c>
      <c r="B630" s="68"/>
      <c r="C630" s="214" t="s">
        <v>178</v>
      </c>
      <c r="D630" s="215">
        <v>44959</v>
      </c>
      <c r="E630" s="192" t="s">
        <v>2727</v>
      </c>
      <c r="F630" s="192" t="s">
        <v>3</v>
      </c>
      <c r="G630" s="192">
        <v>2089454</v>
      </c>
      <c r="H630" s="68"/>
      <c r="I630" s="198" t="s">
        <v>3838</v>
      </c>
      <c r="J630" s="68"/>
      <c r="K630" s="68"/>
      <c r="L630" s="68"/>
      <c r="M630" s="68"/>
      <c r="N630" s="366"/>
      <c r="O630" s="366"/>
      <c r="P630" s="216">
        <v>0</v>
      </c>
      <c r="Q630" s="216">
        <v>1549.38</v>
      </c>
      <c r="R630" s="68" t="s">
        <v>638</v>
      </c>
      <c r="S630" s="368"/>
      <c r="T630" s="278"/>
    </row>
    <row r="631" spans="1:20" ht="51">
      <c r="A631" s="192" t="s">
        <v>550</v>
      </c>
      <c r="B631" s="68"/>
      <c r="C631" s="214" t="s">
        <v>589</v>
      </c>
      <c r="D631" s="215">
        <v>44959</v>
      </c>
      <c r="E631" s="192" t="s">
        <v>2728</v>
      </c>
      <c r="F631" s="192" t="s">
        <v>3</v>
      </c>
      <c r="G631" s="192">
        <v>2089366</v>
      </c>
      <c r="H631" s="68"/>
      <c r="I631" s="198" t="s">
        <v>3839</v>
      </c>
      <c r="J631" s="68"/>
      <c r="K631" s="68"/>
      <c r="L631" s="68"/>
      <c r="M631" s="68"/>
      <c r="N631" s="366"/>
      <c r="O631" s="366"/>
      <c r="P631" s="216">
        <v>0</v>
      </c>
      <c r="Q631" s="216">
        <v>1500</v>
      </c>
      <c r="R631" s="68" t="s">
        <v>638</v>
      </c>
      <c r="S631" s="368"/>
      <c r="T631" s="278"/>
    </row>
    <row r="632" spans="1:20" ht="51">
      <c r="A632" s="192" t="s">
        <v>550</v>
      </c>
      <c r="B632" s="68"/>
      <c r="C632" s="214" t="s">
        <v>589</v>
      </c>
      <c r="D632" s="215">
        <v>44959</v>
      </c>
      <c r="E632" s="192" t="s">
        <v>2729</v>
      </c>
      <c r="F632" s="192" t="s">
        <v>3</v>
      </c>
      <c r="G632" s="192">
        <v>2089367</v>
      </c>
      <c r="H632" s="68"/>
      <c r="I632" s="198" t="s">
        <v>3840</v>
      </c>
      <c r="J632" s="68"/>
      <c r="K632" s="68"/>
      <c r="L632" s="68"/>
      <c r="M632" s="68"/>
      <c r="N632" s="366"/>
      <c r="O632" s="366"/>
      <c r="P632" s="216">
        <v>0</v>
      </c>
      <c r="Q632" s="216">
        <v>9045.0400000000009</v>
      </c>
      <c r="R632" s="68" t="s">
        <v>638</v>
      </c>
      <c r="S632" s="368"/>
      <c r="T632" s="278"/>
    </row>
    <row r="633" spans="1:20" ht="63.75">
      <c r="A633" s="192" t="s">
        <v>541</v>
      </c>
      <c r="B633" s="68"/>
      <c r="C633" s="214" t="s">
        <v>590</v>
      </c>
      <c r="D633" s="215">
        <v>44959</v>
      </c>
      <c r="E633" s="192" t="s">
        <v>2730</v>
      </c>
      <c r="F633" s="192" t="s">
        <v>3</v>
      </c>
      <c r="G633" s="192">
        <v>2089376</v>
      </c>
      <c r="H633" s="68"/>
      <c r="I633" s="198" t="s">
        <v>3841</v>
      </c>
      <c r="J633" s="68"/>
      <c r="K633" s="68"/>
      <c r="L633" s="68"/>
      <c r="M633" s="68"/>
      <c r="N633" s="366"/>
      <c r="O633" s="366"/>
      <c r="P633" s="216">
        <v>0</v>
      </c>
      <c r="Q633" s="216">
        <v>29627.02</v>
      </c>
      <c r="R633" s="68" t="s">
        <v>638</v>
      </c>
      <c r="S633" s="368"/>
      <c r="T633" s="278"/>
    </row>
    <row r="634" spans="1:20" ht="63.75">
      <c r="A634" s="192" t="s">
        <v>541</v>
      </c>
      <c r="B634" s="68"/>
      <c r="C634" s="214" t="s">
        <v>590</v>
      </c>
      <c r="D634" s="215">
        <v>44959</v>
      </c>
      <c r="E634" s="192" t="s">
        <v>2731</v>
      </c>
      <c r="F634" s="192" t="s">
        <v>3</v>
      </c>
      <c r="G634" s="192">
        <v>2089381</v>
      </c>
      <c r="H634" s="68"/>
      <c r="I634" s="198" t="s">
        <v>3842</v>
      </c>
      <c r="J634" s="68"/>
      <c r="K634" s="68"/>
      <c r="L634" s="68"/>
      <c r="M634" s="68"/>
      <c r="N634" s="366"/>
      <c r="O634" s="366"/>
      <c r="P634" s="216">
        <v>0</v>
      </c>
      <c r="Q634" s="216">
        <v>13497.19</v>
      </c>
      <c r="R634" s="68" t="s">
        <v>638</v>
      </c>
      <c r="S634" s="368"/>
      <c r="T634" s="278"/>
    </row>
    <row r="635" spans="1:20" ht="63.75">
      <c r="A635" s="192" t="s">
        <v>541</v>
      </c>
      <c r="B635" s="68"/>
      <c r="C635" s="214" t="s">
        <v>590</v>
      </c>
      <c r="D635" s="215">
        <v>44959</v>
      </c>
      <c r="E635" s="192" t="s">
        <v>2732</v>
      </c>
      <c r="F635" s="192" t="s">
        <v>3</v>
      </c>
      <c r="G635" s="192">
        <v>2089385</v>
      </c>
      <c r="H635" s="68"/>
      <c r="I635" s="198" t="s">
        <v>3843</v>
      </c>
      <c r="J635" s="68"/>
      <c r="K635" s="68"/>
      <c r="L635" s="68"/>
      <c r="M635" s="68"/>
      <c r="N635" s="366"/>
      <c r="O635" s="366"/>
      <c r="P635" s="216">
        <v>0</v>
      </c>
      <c r="Q635" s="216">
        <v>921.18</v>
      </c>
      <c r="R635" s="68" t="s">
        <v>638</v>
      </c>
      <c r="S635" s="368"/>
      <c r="T635" s="278"/>
    </row>
    <row r="636" spans="1:20" ht="38.25">
      <c r="A636" s="192" t="s">
        <v>550</v>
      </c>
      <c r="B636" s="68"/>
      <c r="C636" s="214" t="s">
        <v>589</v>
      </c>
      <c r="D636" s="215">
        <v>44960</v>
      </c>
      <c r="E636" s="192" t="s">
        <v>2733</v>
      </c>
      <c r="F636" s="192" t="s">
        <v>3</v>
      </c>
      <c r="G636" s="192">
        <v>2089648</v>
      </c>
      <c r="H636" s="68"/>
      <c r="I636" s="198" t="s">
        <v>2167</v>
      </c>
      <c r="J636" s="68"/>
      <c r="K636" s="68"/>
      <c r="L636" s="68"/>
      <c r="M636" s="68"/>
      <c r="N636" s="366"/>
      <c r="O636" s="366"/>
      <c r="P636" s="216">
        <v>0</v>
      </c>
      <c r="Q636" s="216">
        <v>930</v>
      </c>
      <c r="R636" s="68" t="s">
        <v>638</v>
      </c>
      <c r="S636" s="368"/>
      <c r="T636" s="278"/>
    </row>
    <row r="637" spans="1:20" ht="38.25">
      <c r="A637" s="192" t="s">
        <v>550</v>
      </c>
      <c r="B637" s="68"/>
      <c r="C637" s="214" t="s">
        <v>589</v>
      </c>
      <c r="D637" s="215">
        <v>44960</v>
      </c>
      <c r="E637" s="192" t="s">
        <v>2734</v>
      </c>
      <c r="F637" s="192" t="s">
        <v>3</v>
      </c>
      <c r="G637" s="192">
        <v>2089658</v>
      </c>
      <c r="H637" s="68"/>
      <c r="I637" s="198" t="s">
        <v>1589</v>
      </c>
      <c r="J637" s="68"/>
      <c r="K637" s="68"/>
      <c r="L637" s="68"/>
      <c r="M637" s="68"/>
      <c r="N637" s="366"/>
      <c r="O637" s="366"/>
      <c r="P637" s="216">
        <v>0</v>
      </c>
      <c r="Q637" s="216">
        <v>6200</v>
      </c>
      <c r="R637" s="68" t="s">
        <v>638</v>
      </c>
      <c r="S637" s="368"/>
      <c r="T637" s="278"/>
    </row>
    <row r="638" spans="1:20" ht="51">
      <c r="A638" s="192">
        <v>16</v>
      </c>
      <c r="B638" s="68"/>
      <c r="C638" s="214" t="s">
        <v>40</v>
      </c>
      <c r="D638" s="215">
        <v>44960</v>
      </c>
      <c r="E638" s="192" t="s">
        <v>2735</v>
      </c>
      <c r="F638" s="192" t="s">
        <v>3</v>
      </c>
      <c r="G638" s="192">
        <v>2089663</v>
      </c>
      <c r="H638" s="68"/>
      <c r="I638" s="198" t="s">
        <v>3844</v>
      </c>
      <c r="J638" s="68"/>
      <c r="K638" s="68"/>
      <c r="L638" s="68"/>
      <c r="M638" s="68"/>
      <c r="N638" s="366"/>
      <c r="O638" s="366"/>
      <c r="P638" s="216">
        <v>0</v>
      </c>
      <c r="Q638" s="216">
        <v>862.94</v>
      </c>
      <c r="R638" s="68" t="s">
        <v>638</v>
      </c>
      <c r="S638" s="368"/>
      <c r="T638" s="278"/>
    </row>
    <row r="639" spans="1:20" ht="51">
      <c r="A639" s="192" t="s">
        <v>550</v>
      </c>
      <c r="B639" s="68"/>
      <c r="C639" s="214" t="s">
        <v>589</v>
      </c>
      <c r="D639" s="215">
        <v>44960</v>
      </c>
      <c r="E639" s="192" t="s">
        <v>2736</v>
      </c>
      <c r="F639" s="192" t="s">
        <v>3</v>
      </c>
      <c r="G639" s="192">
        <v>2089678</v>
      </c>
      <c r="H639" s="68"/>
      <c r="I639" s="198" t="s">
        <v>3845</v>
      </c>
      <c r="J639" s="68"/>
      <c r="K639" s="68"/>
      <c r="L639" s="68"/>
      <c r="M639" s="68"/>
      <c r="N639" s="366"/>
      <c r="O639" s="366"/>
      <c r="P639" s="216">
        <v>0</v>
      </c>
      <c r="Q639" s="216">
        <v>3915.79</v>
      </c>
      <c r="R639" s="68" t="s">
        <v>638</v>
      </c>
      <c r="S639" s="368"/>
      <c r="T639" s="278"/>
    </row>
    <row r="640" spans="1:20" ht="51">
      <c r="A640" s="192" t="s">
        <v>550</v>
      </c>
      <c r="B640" s="68"/>
      <c r="C640" s="214" t="s">
        <v>589</v>
      </c>
      <c r="D640" s="215">
        <v>44960</v>
      </c>
      <c r="E640" s="192" t="s">
        <v>2737</v>
      </c>
      <c r="F640" s="192" t="s">
        <v>3</v>
      </c>
      <c r="G640" s="192">
        <v>2089685</v>
      </c>
      <c r="H640" s="68"/>
      <c r="I640" s="198" t="s">
        <v>3846</v>
      </c>
      <c r="J640" s="68"/>
      <c r="K640" s="68"/>
      <c r="L640" s="68"/>
      <c r="M640" s="68"/>
      <c r="N640" s="366"/>
      <c r="O640" s="366"/>
      <c r="P640" s="216">
        <v>0</v>
      </c>
      <c r="Q640" s="216">
        <v>3915.79</v>
      </c>
      <c r="R640" s="68" t="s">
        <v>638</v>
      </c>
      <c r="S640" s="368"/>
      <c r="T640" s="278"/>
    </row>
    <row r="641" spans="1:20" ht="51">
      <c r="A641" s="192" t="s">
        <v>550</v>
      </c>
      <c r="B641" s="68"/>
      <c r="C641" s="214" t="s">
        <v>589</v>
      </c>
      <c r="D641" s="215">
        <v>44960</v>
      </c>
      <c r="E641" s="192" t="s">
        <v>2738</v>
      </c>
      <c r="F641" s="192" t="s">
        <v>3</v>
      </c>
      <c r="G641" s="192">
        <v>2089688</v>
      </c>
      <c r="H641" s="68"/>
      <c r="I641" s="198" t="s">
        <v>3847</v>
      </c>
      <c r="J641" s="68"/>
      <c r="K641" s="68"/>
      <c r="L641" s="68"/>
      <c r="M641" s="68"/>
      <c r="N641" s="366"/>
      <c r="O641" s="366"/>
      <c r="P641" s="216">
        <v>0</v>
      </c>
      <c r="Q641" s="216">
        <v>3915.79</v>
      </c>
      <c r="R641" s="68" t="s">
        <v>638</v>
      </c>
      <c r="S641" s="368"/>
      <c r="T641" s="278"/>
    </row>
    <row r="642" spans="1:20" ht="51">
      <c r="A642" s="192" t="s">
        <v>550</v>
      </c>
      <c r="B642" s="68"/>
      <c r="C642" s="214" t="s">
        <v>589</v>
      </c>
      <c r="D642" s="215">
        <v>44960</v>
      </c>
      <c r="E642" s="192" t="s">
        <v>2739</v>
      </c>
      <c r="F642" s="192" t="s">
        <v>3</v>
      </c>
      <c r="G642" s="192">
        <v>2089692</v>
      </c>
      <c r="H642" s="68"/>
      <c r="I642" s="198" t="s">
        <v>3848</v>
      </c>
      <c r="J642" s="68"/>
      <c r="K642" s="68"/>
      <c r="L642" s="68"/>
      <c r="M642" s="68"/>
      <c r="N642" s="366"/>
      <c r="O642" s="366"/>
      <c r="P642" s="216">
        <v>0</v>
      </c>
      <c r="Q642" s="216">
        <v>3915.79</v>
      </c>
      <c r="R642" s="68" t="s">
        <v>638</v>
      </c>
      <c r="S642" s="368"/>
      <c r="T642" s="278"/>
    </row>
    <row r="643" spans="1:20" ht="51">
      <c r="A643" s="192" t="s">
        <v>550</v>
      </c>
      <c r="B643" s="68"/>
      <c r="C643" s="214" t="s">
        <v>589</v>
      </c>
      <c r="D643" s="215">
        <v>44960</v>
      </c>
      <c r="E643" s="192" t="s">
        <v>2740</v>
      </c>
      <c r="F643" s="192" t="s">
        <v>3</v>
      </c>
      <c r="G643" s="192">
        <v>2089693</v>
      </c>
      <c r="H643" s="68"/>
      <c r="I643" s="198" t="s">
        <v>3849</v>
      </c>
      <c r="J643" s="68"/>
      <c r="K643" s="68"/>
      <c r="L643" s="68"/>
      <c r="M643" s="68"/>
      <c r="N643" s="366"/>
      <c r="O643" s="366"/>
      <c r="P643" s="216">
        <v>0</v>
      </c>
      <c r="Q643" s="216">
        <v>3915.79</v>
      </c>
      <c r="R643" s="68" t="s">
        <v>638</v>
      </c>
      <c r="S643" s="368"/>
      <c r="T643" s="278"/>
    </row>
    <row r="644" spans="1:20" ht="51">
      <c r="A644" s="192">
        <v>35</v>
      </c>
      <c r="B644" s="68"/>
      <c r="C644" s="214" t="s">
        <v>43</v>
      </c>
      <c r="D644" s="215">
        <v>44960</v>
      </c>
      <c r="E644" s="192" t="s">
        <v>2741</v>
      </c>
      <c r="F644" s="192" t="s">
        <v>3</v>
      </c>
      <c r="G644" s="192">
        <v>2089694</v>
      </c>
      <c r="H644" s="68"/>
      <c r="I644" s="198" t="s">
        <v>3850</v>
      </c>
      <c r="J644" s="68"/>
      <c r="K644" s="68"/>
      <c r="L644" s="68"/>
      <c r="M644" s="68"/>
      <c r="N644" s="366"/>
      <c r="O644" s="366"/>
      <c r="P644" s="216">
        <v>0</v>
      </c>
      <c r="Q644" s="216">
        <v>3513.93</v>
      </c>
      <c r="R644" s="68" t="s">
        <v>638</v>
      </c>
      <c r="S644" s="368"/>
      <c r="T644" s="278"/>
    </row>
    <row r="645" spans="1:20" ht="51">
      <c r="A645" s="192" t="s">
        <v>550</v>
      </c>
      <c r="B645" s="68"/>
      <c r="C645" s="214" t="s">
        <v>589</v>
      </c>
      <c r="D645" s="215">
        <v>44960</v>
      </c>
      <c r="E645" s="192" t="s">
        <v>2742</v>
      </c>
      <c r="F645" s="192" t="s">
        <v>3</v>
      </c>
      <c r="G645" s="192">
        <v>2089695</v>
      </c>
      <c r="H645" s="68"/>
      <c r="I645" s="198" t="s">
        <v>3851</v>
      </c>
      <c r="J645" s="68"/>
      <c r="K645" s="68"/>
      <c r="L645" s="68"/>
      <c r="M645" s="68"/>
      <c r="N645" s="366"/>
      <c r="O645" s="366"/>
      <c r="P645" s="216">
        <v>0</v>
      </c>
      <c r="Q645" s="216">
        <v>3915.79</v>
      </c>
      <c r="R645" s="68" t="s">
        <v>638</v>
      </c>
      <c r="S645" s="368"/>
      <c r="T645" s="278"/>
    </row>
    <row r="646" spans="1:20" ht="51">
      <c r="A646" s="192" t="s">
        <v>550</v>
      </c>
      <c r="B646" s="68"/>
      <c r="C646" s="214" t="s">
        <v>589</v>
      </c>
      <c r="D646" s="215">
        <v>44960</v>
      </c>
      <c r="E646" s="192" t="s">
        <v>2743</v>
      </c>
      <c r="F646" s="192" t="s">
        <v>3</v>
      </c>
      <c r="G646" s="192">
        <v>2089698</v>
      </c>
      <c r="H646" s="68"/>
      <c r="I646" s="198" t="s">
        <v>3852</v>
      </c>
      <c r="J646" s="68"/>
      <c r="K646" s="68"/>
      <c r="L646" s="68"/>
      <c r="M646" s="68"/>
      <c r="N646" s="366"/>
      <c r="O646" s="366"/>
      <c r="P646" s="216">
        <v>0</v>
      </c>
      <c r="Q646" s="216">
        <v>3915.79</v>
      </c>
      <c r="R646" s="68" t="s">
        <v>638</v>
      </c>
      <c r="S646" s="368"/>
      <c r="T646" s="278"/>
    </row>
    <row r="647" spans="1:20" ht="51">
      <c r="A647" s="192" t="s">
        <v>550</v>
      </c>
      <c r="B647" s="68"/>
      <c r="C647" s="214" t="s">
        <v>589</v>
      </c>
      <c r="D647" s="215">
        <v>44960</v>
      </c>
      <c r="E647" s="192" t="s">
        <v>2744</v>
      </c>
      <c r="F647" s="192" t="s">
        <v>3</v>
      </c>
      <c r="G647" s="192">
        <v>2089701</v>
      </c>
      <c r="H647" s="68"/>
      <c r="I647" s="198" t="s">
        <v>3853</v>
      </c>
      <c r="J647" s="68"/>
      <c r="K647" s="68"/>
      <c r="L647" s="68"/>
      <c r="M647" s="68"/>
      <c r="N647" s="366"/>
      <c r="O647" s="366"/>
      <c r="P647" s="216">
        <v>0</v>
      </c>
      <c r="Q647" s="216">
        <v>3915.79</v>
      </c>
      <c r="R647" s="68" t="s">
        <v>638</v>
      </c>
      <c r="S647" s="368"/>
      <c r="T647" s="278"/>
    </row>
    <row r="648" spans="1:20" ht="51">
      <c r="A648" s="192">
        <v>670</v>
      </c>
      <c r="B648" s="68"/>
      <c r="C648" s="214" t="s">
        <v>178</v>
      </c>
      <c r="D648" s="215">
        <v>44960</v>
      </c>
      <c r="E648" s="192" t="s">
        <v>2745</v>
      </c>
      <c r="F648" s="192" t="s">
        <v>3</v>
      </c>
      <c r="G648" s="192">
        <v>2089707</v>
      </c>
      <c r="H648" s="68"/>
      <c r="I648" s="198" t="s">
        <v>3854</v>
      </c>
      <c r="J648" s="68"/>
      <c r="K648" s="68"/>
      <c r="L648" s="68"/>
      <c r="M648" s="68"/>
      <c r="N648" s="366"/>
      <c r="O648" s="366"/>
      <c r="P648" s="216">
        <v>0</v>
      </c>
      <c r="Q648" s="216">
        <v>90</v>
      </c>
      <c r="R648" s="68" t="s">
        <v>638</v>
      </c>
      <c r="S648" s="368"/>
      <c r="T648" s="278"/>
    </row>
    <row r="649" spans="1:20" ht="51">
      <c r="A649" s="192">
        <v>902</v>
      </c>
      <c r="B649" s="68"/>
      <c r="C649" s="214" t="s">
        <v>191</v>
      </c>
      <c r="D649" s="215">
        <v>44960</v>
      </c>
      <c r="E649" s="192" t="s">
        <v>2746</v>
      </c>
      <c r="F649" s="192" t="s">
        <v>3</v>
      </c>
      <c r="G649" s="192">
        <v>2089716</v>
      </c>
      <c r="H649" s="68"/>
      <c r="I649" s="198" t="s">
        <v>3855</v>
      </c>
      <c r="J649" s="68"/>
      <c r="K649" s="68"/>
      <c r="L649" s="68"/>
      <c r="M649" s="68"/>
      <c r="N649" s="366"/>
      <c r="O649" s="366"/>
      <c r="P649" s="216">
        <v>0</v>
      </c>
      <c r="Q649" s="216">
        <v>900</v>
      </c>
      <c r="R649" s="68" t="s">
        <v>638</v>
      </c>
      <c r="S649" s="368"/>
      <c r="T649" s="278"/>
    </row>
    <row r="650" spans="1:20" ht="38.25">
      <c r="A650" s="192">
        <v>46</v>
      </c>
      <c r="B650" s="68"/>
      <c r="C650" s="214" t="s">
        <v>1380</v>
      </c>
      <c r="D650" s="215">
        <v>44960</v>
      </c>
      <c r="E650" s="192" t="s">
        <v>2747</v>
      </c>
      <c r="F650" s="192" t="s">
        <v>3</v>
      </c>
      <c r="G650" s="192">
        <v>2089726</v>
      </c>
      <c r="H650" s="68"/>
      <c r="I650" s="198" t="s">
        <v>3856</v>
      </c>
      <c r="J650" s="68"/>
      <c r="K650" s="68"/>
      <c r="L650" s="68"/>
      <c r="M650" s="68"/>
      <c r="N650" s="366"/>
      <c r="O650" s="366"/>
      <c r="P650" s="216">
        <v>0</v>
      </c>
      <c r="Q650" s="216">
        <v>15000</v>
      </c>
      <c r="R650" s="68" t="s">
        <v>638</v>
      </c>
      <c r="S650" s="368"/>
      <c r="T650" s="278"/>
    </row>
    <row r="651" spans="1:20" ht="51">
      <c r="A651" s="192" t="s">
        <v>550</v>
      </c>
      <c r="B651" s="68"/>
      <c r="C651" s="214" t="s">
        <v>589</v>
      </c>
      <c r="D651" s="215">
        <v>44960</v>
      </c>
      <c r="E651" s="192" t="s">
        <v>2748</v>
      </c>
      <c r="F651" s="192" t="s">
        <v>3</v>
      </c>
      <c r="G651" s="192">
        <v>2089731</v>
      </c>
      <c r="H651" s="68"/>
      <c r="I651" s="198" t="s">
        <v>3857</v>
      </c>
      <c r="J651" s="68"/>
      <c r="K651" s="68"/>
      <c r="L651" s="68"/>
      <c r="M651" s="68"/>
      <c r="N651" s="366"/>
      <c r="O651" s="366"/>
      <c r="P651" s="216">
        <v>0</v>
      </c>
      <c r="Q651" s="216">
        <v>4310</v>
      </c>
      <c r="R651" s="68" t="s">
        <v>638</v>
      </c>
      <c r="S651" s="368"/>
      <c r="T651" s="278"/>
    </row>
    <row r="652" spans="1:20" ht="38.25">
      <c r="A652" s="192">
        <v>46</v>
      </c>
      <c r="B652" s="68"/>
      <c r="C652" s="214" t="s">
        <v>1380</v>
      </c>
      <c r="D652" s="215">
        <v>44960</v>
      </c>
      <c r="E652" s="192" t="s">
        <v>2749</v>
      </c>
      <c r="F652" s="192" t="s">
        <v>3</v>
      </c>
      <c r="G652" s="192">
        <v>2089733</v>
      </c>
      <c r="H652" s="68"/>
      <c r="I652" s="198" t="s">
        <v>3858</v>
      </c>
      <c r="J652" s="68"/>
      <c r="K652" s="68"/>
      <c r="L652" s="68"/>
      <c r="M652" s="68"/>
      <c r="N652" s="366"/>
      <c r="O652" s="366"/>
      <c r="P652" s="216">
        <v>0</v>
      </c>
      <c r="Q652" s="216">
        <v>1000</v>
      </c>
      <c r="R652" s="68" t="s">
        <v>638</v>
      </c>
      <c r="S652" s="368"/>
      <c r="T652" s="278"/>
    </row>
    <row r="653" spans="1:20" ht="51">
      <c r="A653" s="192">
        <v>253</v>
      </c>
      <c r="B653" s="68"/>
      <c r="C653" s="214" t="s">
        <v>104</v>
      </c>
      <c r="D653" s="215">
        <v>44960</v>
      </c>
      <c r="E653" s="192" t="s">
        <v>2750</v>
      </c>
      <c r="F653" s="192" t="s">
        <v>3</v>
      </c>
      <c r="G653" s="192">
        <v>2089740</v>
      </c>
      <c r="H653" s="68"/>
      <c r="I653" s="198" t="s">
        <v>3859</v>
      </c>
      <c r="J653" s="68"/>
      <c r="K653" s="68"/>
      <c r="L653" s="68"/>
      <c r="M653" s="68"/>
      <c r="N653" s="366"/>
      <c r="O653" s="366"/>
      <c r="P653" s="216">
        <v>0</v>
      </c>
      <c r="Q653" s="216">
        <v>1650</v>
      </c>
      <c r="R653" s="68" t="s">
        <v>638</v>
      </c>
      <c r="S653" s="368"/>
      <c r="T653" s="278"/>
    </row>
    <row r="654" spans="1:20" ht="51">
      <c r="A654" s="192">
        <v>132</v>
      </c>
      <c r="B654" s="68"/>
      <c r="C654" s="214" t="s">
        <v>59</v>
      </c>
      <c r="D654" s="215">
        <v>44960</v>
      </c>
      <c r="E654" s="192" t="s">
        <v>2751</v>
      </c>
      <c r="F654" s="192" t="s">
        <v>3</v>
      </c>
      <c r="G654" s="192">
        <v>2089769</v>
      </c>
      <c r="H654" s="68"/>
      <c r="I654" s="198" t="s">
        <v>3860</v>
      </c>
      <c r="J654" s="68"/>
      <c r="K654" s="68"/>
      <c r="L654" s="68"/>
      <c r="M654" s="68"/>
      <c r="N654" s="366"/>
      <c r="O654" s="366"/>
      <c r="P654" s="216">
        <v>0</v>
      </c>
      <c r="Q654" s="216">
        <v>500</v>
      </c>
      <c r="R654" s="68" t="s">
        <v>638</v>
      </c>
      <c r="S654" s="368"/>
      <c r="T654" s="278"/>
    </row>
    <row r="655" spans="1:20" ht="51">
      <c r="A655" s="192">
        <v>81</v>
      </c>
      <c r="B655" s="68"/>
      <c r="C655" s="214" t="s">
        <v>49</v>
      </c>
      <c r="D655" s="215">
        <v>44960</v>
      </c>
      <c r="E655" s="192" t="s">
        <v>2752</v>
      </c>
      <c r="F655" s="192" t="s">
        <v>3</v>
      </c>
      <c r="G655" s="192">
        <v>2089781</v>
      </c>
      <c r="H655" s="68"/>
      <c r="I655" s="198" t="s">
        <v>3861</v>
      </c>
      <c r="J655" s="68"/>
      <c r="K655" s="68"/>
      <c r="L655" s="68"/>
      <c r="M655" s="68"/>
      <c r="N655" s="366"/>
      <c r="O655" s="366"/>
      <c r="P655" s="216">
        <v>0</v>
      </c>
      <c r="Q655" s="216">
        <v>695.79</v>
      </c>
      <c r="R655" s="68" t="s">
        <v>638</v>
      </c>
      <c r="S655" s="368"/>
      <c r="T655" s="278"/>
    </row>
    <row r="656" spans="1:20" ht="51">
      <c r="A656" s="192">
        <v>46</v>
      </c>
      <c r="B656" s="68"/>
      <c r="C656" s="214" t="s">
        <v>1380</v>
      </c>
      <c r="D656" s="215">
        <v>44960</v>
      </c>
      <c r="E656" s="192" t="s">
        <v>2753</v>
      </c>
      <c r="F656" s="192" t="s">
        <v>3</v>
      </c>
      <c r="G656" s="192">
        <v>2089785</v>
      </c>
      <c r="H656" s="68"/>
      <c r="I656" s="198" t="s">
        <v>3862</v>
      </c>
      <c r="J656" s="68"/>
      <c r="K656" s="68"/>
      <c r="L656" s="68"/>
      <c r="M656" s="68"/>
      <c r="N656" s="366"/>
      <c r="O656" s="366"/>
      <c r="P656" s="216">
        <v>0</v>
      </c>
      <c r="Q656" s="216">
        <v>2500</v>
      </c>
      <c r="R656" s="68" t="s">
        <v>638</v>
      </c>
      <c r="S656" s="368"/>
      <c r="T656" s="278"/>
    </row>
    <row r="657" spans="1:20" ht="63.75">
      <c r="A657" s="192">
        <v>20</v>
      </c>
      <c r="B657" s="68"/>
      <c r="C657" s="214" t="s">
        <v>41</v>
      </c>
      <c r="D657" s="215">
        <v>44960</v>
      </c>
      <c r="E657" s="192" t="s">
        <v>2754</v>
      </c>
      <c r="F657" s="192" t="s">
        <v>3</v>
      </c>
      <c r="G657" s="192">
        <v>2089797</v>
      </c>
      <c r="H657" s="68"/>
      <c r="I657" s="198" t="s">
        <v>3863</v>
      </c>
      <c r="J657" s="68"/>
      <c r="K657" s="68"/>
      <c r="L657" s="68"/>
      <c r="M657" s="68"/>
      <c r="N657" s="366"/>
      <c r="O657" s="366"/>
      <c r="P657" s="216">
        <v>0</v>
      </c>
      <c r="Q657" s="216">
        <v>32000</v>
      </c>
      <c r="R657" s="68" t="s">
        <v>638</v>
      </c>
      <c r="S657" s="368"/>
      <c r="T657" s="278"/>
    </row>
    <row r="658" spans="1:20" ht="51">
      <c r="A658" s="192" t="s">
        <v>550</v>
      </c>
      <c r="B658" s="68"/>
      <c r="C658" s="214" t="s">
        <v>589</v>
      </c>
      <c r="D658" s="215">
        <v>44960</v>
      </c>
      <c r="E658" s="192" t="s">
        <v>2755</v>
      </c>
      <c r="F658" s="192" t="s">
        <v>3</v>
      </c>
      <c r="G658" s="192">
        <v>2089810</v>
      </c>
      <c r="H658" s="68"/>
      <c r="I658" s="198" t="s">
        <v>3864</v>
      </c>
      <c r="J658" s="68"/>
      <c r="K658" s="68"/>
      <c r="L658" s="68"/>
      <c r="M658" s="68"/>
      <c r="N658" s="366"/>
      <c r="O658" s="366"/>
      <c r="P658" s="216">
        <v>0</v>
      </c>
      <c r="Q658" s="216">
        <v>14.21</v>
      </c>
      <c r="R658" s="68" t="s">
        <v>638</v>
      </c>
      <c r="S658" s="368"/>
      <c r="T658" s="278"/>
    </row>
    <row r="659" spans="1:20" ht="51">
      <c r="A659" s="192">
        <v>20</v>
      </c>
      <c r="B659" s="68"/>
      <c r="C659" s="214" t="s">
        <v>41</v>
      </c>
      <c r="D659" s="215">
        <v>44960</v>
      </c>
      <c r="E659" s="192" t="s">
        <v>2756</v>
      </c>
      <c r="F659" s="192" t="s">
        <v>3</v>
      </c>
      <c r="G659" s="192">
        <v>2089820</v>
      </c>
      <c r="H659" s="68"/>
      <c r="I659" s="198" t="s">
        <v>3865</v>
      </c>
      <c r="J659" s="68"/>
      <c r="K659" s="68"/>
      <c r="L659" s="68"/>
      <c r="M659" s="68"/>
      <c r="N659" s="366"/>
      <c r="O659" s="366"/>
      <c r="P659" s="216">
        <v>0</v>
      </c>
      <c r="Q659" s="216">
        <v>600</v>
      </c>
      <c r="R659" s="68" t="s">
        <v>638</v>
      </c>
      <c r="S659" s="368"/>
      <c r="T659" s="278"/>
    </row>
    <row r="660" spans="1:20" ht="63.75">
      <c r="A660" s="192">
        <v>206</v>
      </c>
      <c r="B660" s="68"/>
      <c r="C660" s="214" t="s">
        <v>87</v>
      </c>
      <c r="D660" s="215">
        <v>44960</v>
      </c>
      <c r="E660" s="192" t="s">
        <v>2757</v>
      </c>
      <c r="F660" s="192" t="s">
        <v>3</v>
      </c>
      <c r="G660" s="192">
        <v>2089861</v>
      </c>
      <c r="H660" s="68"/>
      <c r="I660" s="198" t="s">
        <v>3866</v>
      </c>
      <c r="J660" s="68"/>
      <c r="K660" s="68"/>
      <c r="L660" s="68"/>
      <c r="M660" s="68"/>
      <c r="N660" s="366"/>
      <c r="O660" s="366"/>
      <c r="P660" s="216">
        <v>0</v>
      </c>
      <c r="Q660" s="216">
        <v>45</v>
      </c>
      <c r="R660" s="68" t="s">
        <v>638</v>
      </c>
      <c r="S660" s="368"/>
      <c r="T660" s="278"/>
    </row>
    <row r="661" spans="1:20" ht="38.25">
      <c r="A661" s="192">
        <v>46</v>
      </c>
      <c r="B661" s="68"/>
      <c r="C661" s="214" t="s">
        <v>1380</v>
      </c>
      <c r="D661" s="215">
        <v>44960</v>
      </c>
      <c r="E661" s="192" t="s">
        <v>2758</v>
      </c>
      <c r="F661" s="192" t="s">
        <v>3</v>
      </c>
      <c r="G661" s="192">
        <v>2089862</v>
      </c>
      <c r="H661" s="68"/>
      <c r="I661" s="198" t="s">
        <v>3867</v>
      </c>
      <c r="J661" s="68"/>
      <c r="K661" s="68"/>
      <c r="L661" s="68"/>
      <c r="M661" s="68"/>
      <c r="N661" s="366"/>
      <c r="O661" s="366"/>
      <c r="P661" s="216">
        <v>0</v>
      </c>
      <c r="Q661" s="216">
        <v>5000</v>
      </c>
      <c r="R661" s="68" t="s">
        <v>638</v>
      </c>
      <c r="S661" s="368"/>
      <c r="T661" s="278"/>
    </row>
    <row r="662" spans="1:20" ht="38.25">
      <c r="A662" s="192">
        <v>46</v>
      </c>
      <c r="B662" s="68"/>
      <c r="C662" s="214" t="s">
        <v>1380</v>
      </c>
      <c r="D662" s="215">
        <v>44960</v>
      </c>
      <c r="E662" s="192" t="s">
        <v>2759</v>
      </c>
      <c r="F662" s="192" t="s">
        <v>3</v>
      </c>
      <c r="G662" s="192">
        <v>2089864</v>
      </c>
      <c r="H662" s="68"/>
      <c r="I662" s="198" t="s">
        <v>3867</v>
      </c>
      <c r="J662" s="68"/>
      <c r="K662" s="68"/>
      <c r="L662" s="68"/>
      <c r="M662" s="68"/>
      <c r="N662" s="366"/>
      <c r="O662" s="366"/>
      <c r="P662" s="216">
        <v>0</v>
      </c>
      <c r="Q662" s="216">
        <v>1670</v>
      </c>
      <c r="R662" s="68" t="s">
        <v>638</v>
      </c>
      <c r="S662" s="368"/>
      <c r="T662" s="278"/>
    </row>
    <row r="663" spans="1:20" ht="63.75">
      <c r="A663" s="192">
        <v>290</v>
      </c>
      <c r="B663" s="68"/>
      <c r="C663" s="214" t="s">
        <v>118</v>
      </c>
      <c r="D663" s="215">
        <v>44960</v>
      </c>
      <c r="E663" s="192" t="s">
        <v>2760</v>
      </c>
      <c r="F663" s="192" t="s">
        <v>3</v>
      </c>
      <c r="G663" s="192">
        <v>2089649</v>
      </c>
      <c r="H663" s="68"/>
      <c r="I663" s="198" t="s">
        <v>3868</v>
      </c>
      <c r="J663" s="68"/>
      <c r="K663" s="68"/>
      <c r="L663" s="68"/>
      <c r="M663" s="68"/>
      <c r="N663" s="366"/>
      <c r="O663" s="366"/>
      <c r="P663" s="216">
        <v>0</v>
      </c>
      <c r="Q663" s="216">
        <v>19.899999999999999</v>
      </c>
      <c r="R663" s="68" t="s">
        <v>638</v>
      </c>
      <c r="S663" s="368"/>
      <c r="T663" s="278"/>
    </row>
    <row r="664" spans="1:20" ht="63.75">
      <c r="A664" s="192">
        <v>290</v>
      </c>
      <c r="B664" s="68"/>
      <c r="C664" s="214" t="s">
        <v>118</v>
      </c>
      <c r="D664" s="215">
        <v>44960</v>
      </c>
      <c r="E664" s="192" t="s">
        <v>2761</v>
      </c>
      <c r="F664" s="192" t="s">
        <v>3</v>
      </c>
      <c r="G664" s="192">
        <v>2089652</v>
      </c>
      <c r="H664" s="68"/>
      <c r="I664" s="198" t="s">
        <v>3869</v>
      </c>
      <c r="J664" s="68"/>
      <c r="K664" s="68"/>
      <c r="L664" s="68"/>
      <c r="M664" s="68"/>
      <c r="N664" s="366"/>
      <c r="O664" s="366"/>
      <c r="P664" s="216">
        <v>0</v>
      </c>
      <c r="Q664" s="216">
        <v>36.06</v>
      </c>
      <c r="R664" s="68" t="s">
        <v>638</v>
      </c>
      <c r="S664" s="368"/>
      <c r="T664" s="278"/>
    </row>
    <row r="665" spans="1:20" ht="63.75">
      <c r="A665" s="192">
        <v>290</v>
      </c>
      <c r="B665" s="68"/>
      <c r="C665" s="214" t="s">
        <v>118</v>
      </c>
      <c r="D665" s="215">
        <v>44960</v>
      </c>
      <c r="E665" s="192" t="s">
        <v>2762</v>
      </c>
      <c r="F665" s="192" t="s">
        <v>3</v>
      </c>
      <c r="G665" s="192">
        <v>2089653</v>
      </c>
      <c r="H665" s="68"/>
      <c r="I665" s="198" t="s">
        <v>3870</v>
      </c>
      <c r="J665" s="68"/>
      <c r="K665" s="68"/>
      <c r="L665" s="68"/>
      <c r="M665" s="68"/>
      <c r="N665" s="366"/>
      <c r="O665" s="366"/>
      <c r="P665" s="216">
        <v>0</v>
      </c>
      <c r="Q665" s="216">
        <v>13.53</v>
      </c>
      <c r="R665" s="68" t="s">
        <v>638</v>
      </c>
      <c r="S665" s="368"/>
      <c r="T665" s="278"/>
    </row>
    <row r="666" spans="1:20" ht="63.75">
      <c r="A666" s="192">
        <v>290</v>
      </c>
      <c r="B666" s="68"/>
      <c r="C666" s="214" t="s">
        <v>118</v>
      </c>
      <c r="D666" s="215">
        <v>44960</v>
      </c>
      <c r="E666" s="192" t="s">
        <v>2763</v>
      </c>
      <c r="F666" s="192" t="s">
        <v>3</v>
      </c>
      <c r="G666" s="192">
        <v>2089654</v>
      </c>
      <c r="H666" s="68"/>
      <c r="I666" s="198" t="s">
        <v>3871</v>
      </c>
      <c r="J666" s="68"/>
      <c r="K666" s="68"/>
      <c r="L666" s="68"/>
      <c r="M666" s="68"/>
      <c r="N666" s="366"/>
      <c r="O666" s="366"/>
      <c r="P666" s="216">
        <v>0</v>
      </c>
      <c r="Q666" s="216">
        <v>1756.64</v>
      </c>
      <c r="R666" s="68" t="s">
        <v>638</v>
      </c>
      <c r="S666" s="368"/>
      <c r="T666" s="278"/>
    </row>
    <row r="667" spans="1:20" ht="63.75">
      <c r="A667" s="192">
        <v>290</v>
      </c>
      <c r="B667" s="68"/>
      <c r="C667" s="214" t="s">
        <v>118</v>
      </c>
      <c r="D667" s="215">
        <v>44960</v>
      </c>
      <c r="E667" s="192" t="s">
        <v>2764</v>
      </c>
      <c r="F667" s="192" t="s">
        <v>3</v>
      </c>
      <c r="G667" s="192">
        <v>2089655</v>
      </c>
      <c r="H667" s="68"/>
      <c r="I667" s="198" t="s">
        <v>3872</v>
      </c>
      <c r="J667" s="68"/>
      <c r="K667" s="68"/>
      <c r="L667" s="68"/>
      <c r="M667" s="68"/>
      <c r="N667" s="366"/>
      <c r="O667" s="366"/>
      <c r="P667" s="216">
        <v>0</v>
      </c>
      <c r="Q667" s="216">
        <v>2987</v>
      </c>
      <c r="R667" s="68" t="s">
        <v>638</v>
      </c>
      <c r="S667" s="368"/>
      <c r="T667" s="278"/>
    </row>
    <row r="668" spans="1:20" ht="63.75">
      <c r="A668" s="192" t="s">
        <v>541</v>
      </c>
      <c r="B668" s="68"/>
      <c r="C668" s="214" t="s">
        <v>590</v>
      </c>
      <c r="D668" s="215">
        <v>44960</v>
      </c>
      <c r="E668" s="192" t="s">
        <v>2765</v>
      </c>
      <c r="F668" s="192" t="s">
        <v>3</v>
      </c>
      <c r="G668" s="192">
        <v>2089681</v>
      </c>
      <c r="H668" s="68"/>
      <c r="I668" s="198" t="s">
        <v>3873</v>
      </c>
      <c r="J668" s="68"/>
      <c r="K668" s="68"/>
      <c r="L668" s="68"/>
      <c r="M668" s="68"/>
      <c r="N668" s="366"/>
      <c r="O668" s="366"/>
      <c r="P668" s="216">
        <v>0</v>
      </c>
      <c r="Q668" s="216">
        <v>2751.67</v>
      </c>
      <c r="R668" s="68" t="s">
        <v>638</v>
      </c>
      <c r="S668" s="368"/>
      <c r="T668" s="278"/>
    </row>
    <row r="669" spans="1:20" ht="51">
      <c r="A669" s="192">
        <v>291</v>
      </c>
      <c r="B669" s="68"/>
      <c r="C669" s="214" t="s">
        <v>119</v>
      </c>
      <c r="D669" s="215">
        <v>44960</v>
      </c>
      <c r="E669" s="192" t="s">
        <v>2766</v>
      </c>
      <c r="F669" s="192" t="s">
        <v>3</v>
      </c>
      <c r="G669" s="192">
        <v>2089713</v>
      </c>
      <c r="H669" s="68"/>
      <c r="I669" s="198" t="s">
        <v>3874</v>
      </c>
      <c r="J669" s="68"/>
      <c r="K669" s="68"/>
      <c r="L669" s="68"/>
      <c r="M669" s="68"/>
      <c r="N669" s="366"/>
      <c r="O669" s="366"/>
      <c r="P669" s="216">
        <v>0</v>
      </c>
      <c r="Q669" s="216">
        <v>13581924</v>
      </c>
      <c r="R669" s="68" t="s">
        <v>638</v>
      </c>
      <c r="S669" s="368"/>
      <c r="T669" s="278"/>
    </row>
    <row r="670" spans="1:20" ht="63.75">
      <c r="A670" s="192" t="s">
        <v>541</v>
      </c>
      <c r="B670" s="68"/>
      <c r="C670" s="214" t="s">
        <v>590</v>
      </c>
      <c r="D670" s="215">
        <v>44960</v>
      </c>
      <c r="E670" s="192" t="s">
        <v>2767</v>
      </c>
      <c r="F670" s="192" t="s">
        <v>3</v>
      </c>
      <c r="G670" s="192">
        <v>2089729</v>
      </c>
      <c r="H670" s="68"/>
      <c r="I670" s="198" t="s">
        <v>3875</v>
      </c>
      <c r="J670" s="68"/>
      <c r="K670" s="68"/>
      <c r="L670" s="68"/>
      <c r="M670" s="68"/>
      <c r="N670" s="366"/>
      <c r="O670" s="366"/>
      <c r="P670" s="216">
        <v>0</v>
      </c>
      <c r="Q670" s="216">
        <v>11315.8</v>
      </c>
      <c r="R670" s="68" t="s">
        <v>638</v>
      </c>
      <c r="S670" s="368"/>
      <c r="T670" s="278"/>
    </row>
    <row r="671" spans="1:20" ht="51">
      <c r="A671" s="192">
        <v>132</v>
      </c>
      <c r="B671" s="68"/>
      <c r="C671" s="214" t="s">
        <v>59</v>
      </c>
      <c r="D671" s="215">
        <v>44960</v>
      </c>
      <c r="E671" s="192" t="s">
        <v>2768</v>
      </c>
      <c r="F671" s="192" t="s">
        <v>3</v>
      </c>
      <c r="G671" s="192">
        <v>2089752</v>
      </c>
      <c r="H671" s="68"/>
      <c r="I671" s="198" t="s">
        <v>3876</v>
      </c>
      <c r="J671" s="68"/>
      <c r="K671" s="68"/>
      <c r="L671" s="68"/>
      <c r="M671" s="68"/>
      <c r="N671" s="366"/>
      <c r="O671" s="366"/>
      <c r="P671" s="216">
        <v>0</v>
      </c>
      <c r="Q671" s="216">
        <v>17400</v>
      </c>
      <c r="R671" s="68" t="s">
        <v>638</v>
      </c>
      <c r="S671" s="368"/>
      <c r="T671" s="278"/>
    </row>
    <row r="672" spans="1:20" ht="51">
      <c r="A672" s="192" t="s">
        <v>550</v>
      </c>
      <c r="B672" s="68"/>
      <c r="C672" s="214" t="s">
        <v>589</v>
      </c>
      <c r="D672" s="215">
        <v>44963</v>
      </c>
      <c r="E672" s="192" t="s">
        <v>2769</v>
      </c>
      <c r="F672" s="192" t="s">
        <v>3</v>
      </c>
      <c r="G672" s="192">
        <v>2090033</v>
      </c>
      <c r="H672" s="68"/>
      <c r="I672" s="198" t="s">
        <v>2163</v>
      </c>
      <c r="J672" s="68"/>
      <c r="K672" s="68"/>
      <c r="L672" s="68"/>
      <c r="M672" s="68"/>
      <c r="N672" s="366"/>
      <c r="O672" s="366"/>
      <c r="P672" s="216">
        <v>0</v>
      </c>
      <c r="Q672" s="216">
        <v>1441</v>
      </c>
      <c r="R672" s="68" t="s">
        <v>638</v>
      </c>
      <c r="S672" s="368"/>
      <c r="T672" s="278"/>
    </row>
    <row r="673" spans="1:20" ht="51">
      <c r="A673" s="192">
        <v>86</v>
      </c>
      <c r="B673" s="68"/>
      <c r="C673" s="214" t="s">
        <v>50</v>
      </c>
      <c r="D673" s="215">
        <v>44963</v>
      </c>
      <c r="E673" s="192" t="s">
        <v>2770</v>
      </c>
      <c r="F673" s="192" t="s">
        <v>3</v>
      </c>
      <c r="G673" s="192">
        <v>2090034</v>
      </c>
      <c r="H673" s="68"/>
      <c r="I673" s="198" t="s">
        <v>3877</v>
      </c>
      <c r="J673" s="68"/>
      <c r="K673" s="68"/>
      <c r="L673" s="68"/>
      <c r="M673" s="68"/>
      <c r="N673" s="366"/>
      <c r="O673" s="366"/>
      <c r="P673" s="216">
        <v>0</v>
      </c>
      <c r="Q673" s="216">
        <v>50</v>
      </c>
      <c r="R673" s="68" t="s">
        <v>638</v>
      </c>
      <c r="S673" s="368"/>
      <c r="T673" s="278"/>
    </row>
    <row r="674" spans="1:20" ht="51">
      <c r="A674" s="192">
        <v>1201</v>
      </c>
      <c r="B674" s="68"/>
      <c r="C674" s="214" t="s">
        <v>228</v>
      </c>
      <c r="D674" s="215">
        <v>44963</v>
      </c>
      <c r="E674" s="192" t="s">
        <v>2771</v>
      </c>
      <c r="F674" s="192" t="s">
        <v>3</v>
      </c>
      <c r="G674" s="192">
        <v>2090046</v>
      </c>
      <c r="H674" s="68"/>
      <c r="I674" s="198" t="s">
        <v>3878</v>
      </c>
      <c r="J674" s="68"/>
      <c r="K674" s="68"/>
      <c r="L674" s="68"/>
      <c r="M674" s="68"/>
      <c r="N674" s="366"/>
      <c r="O674" s="366"/>
      <c r="P674" s="216">
        <v>0</v>
      </c>
      <c r="Q674" s="216">
        <v>3503.66</v>
      </c>
      <c r="R674" s="68" t="s">
        <v>638</v>
      </c>
      <c r="S674" s="368"/>
      <c r="T674" s="278"/>
    </row>
    <row r="675" spans="1:20" ht="89.25">
      <c r="A675" s="192">
        <v>587</v>
      </c>
      <c r="B675" s="68"/>
      <c r="C675" s="214" t="s">
        <v>673</v>
      </c>
      <c r="D675" s="215">
        <v>44963</v>
      </c>
      <c r="E675" s="192" t="s">
        <v>2772</v>
      </c>
      <c r="F675" s="192" t="s">
        <v>3</v>
      </c>
      <c r="G675" s="192">
        <v>2090052</v>
      </c>
      <c r="H675" s="68"/>
      <c r="I675" s="198" t="s">
        <v>3879</v>
      </c>
      <c r="J675" s="68"/>
      <c r="K675" s="68"/>
      <c r="L675" s="68"/>
      <c r="M675" s="68"/>
      <c r="N675" s="366"/>
      <c r="O675" s="366"/>
      <c r="P675" s="216">
        <v>0</v>
      </c>
      <c r="Q675" s="216">
        <v>20000</v>
      </c>
      <c r="R675" s="68" t="s">
        <v>638</v>
      </c>
      <c r="S675" s="368"/>
      <c r="T675" s="278"/>
    </row>
    <row r="676" spans="1:20" ht="89.25">
      <c r="A676" s="192">
        <v>587</v>
      </c>
      <c r="B676" s="68"/>
      <c r="C676" s="214" t="s">
        <v>673</v>
      </c>
      <c r="D676" s="215">
        <v>44963</v>
      </c>
      <c r="E676" s="192" t="s">
        <v>2773</v>
      </c>
      <c r="F676" s="192" t="s">
        <v>3</v>
      </c>
      <c r="G676" s="192">
        <v>2090053</v>
      </c>
      <c r="H676" s="68"/>
      <c r="I676" s="198" t="s">
        <v>3880</v>
      </c>
      <c r="J676" s="68"/>
      <c r="K676" s="68"/>
      <c r="L676" s="68"/>
      <c r="M676" s="68"/>
      <c r="N676" s="366"/>
      <c r="O676" s="366"/>
      <c r="P676" s="216">
        <v>0</v>
      </c>
      <c r="Q676" s="216">
        <v>14000</v>
      </c>
      <c r="R676" s="68" t="s">
        <v>638</v>
      </c>
      <c r="S676" s="368"/>
      <c r="T676" s="278"/>
    </row>
    <row r="677" spans="1:20" ht="89.25">
      <c r="A677" s="192">
        <v>587</v>
      </c>
      <c r="B677" s="68"/>
      <c r="C677" s="214" t="s">
        <v>673</v>
      </c>
      <c r="D677" s="215">
        <v>44963</v>
      </c>
      <c r="E677" s="192" t="s">
        <v>2774</v>
      </c>
      <c r="F677" s="192" t="s">
        <v>3</v>
      </c>
      <c r="G677" s="192">
        <v>2090055</v>
      </c>
      <c r="H677" s="68"/>
      <c r="I677" s="198" t="s">
        <v>3881</v>
      </c>
      <c r="J677" s="68"/>
      <c r="K677" s="68"/>
      <c r="L677" s="68"/>
      <c r="M677" s="68"/>
      <c r="N677" s="366"/>
      <c r="O677" s="366"/>
      <c r="P677" s="216">
        <v>0</v>
      </c>
      <c r="Q677" s="216">
        <v>15000</v>
      </c>
      <c r="R677" s="68" t="s">
        <v>638</v>
      </c>
      <c r="S677" s="368"/>
      <c r="T677" s="278"/>
    </row>
    <row r="678" spans="1:20" ht="89.25">
      <c r="A678" s="192">
        <v>587</v>
      </c>
      <c r="B678" s="68"/>
      <c r="C678" s="214" t="s">
        <v>673</v>
      </c>
      <c r="D678" s="215">
        <v>44963</v>
      </c>
      <c r="E678" s="192" t="s">
        <v>2775</v>
      </c>
      <c r="F678" s="192" t="s">
        <v>3</v>
      </c>
      <c r="G678" s="192">
        <v>2090056</v>
      </c>
      <c r="H678" s="68"/>
      <c r="I678" s="198" t="s">
        <v>3882</v>
      </c>
      <c r="J678" s="68"/>
      <c r="K678" s="68"/>
      <c r="L678" s="68"/>
      <c r="M678" s="68"/>
      <c r="N678" s="366"/>
      <c r="O678" s="366"/>
      <c r="P678" s="216">
        <v>0</v>
      </c>
      <c r="Q678" s="216">
        <v>900</v>
      </c>
      <c r="R678" s="68" t="s">
        <v>638</v>
      </c>
      <c r="S678" s="368"/>
      <c r="T678" s="278"/>
    </row>
    <row r="679" spans="1:20" ht="51">
      <c r="A679" s="192">
        <v>35</v>
      </c>
      <c r="B679" s="68"/>
      <c r="C679" s="214" t="s">
        <v>43</v>
      </c>
      <c r="D679" s="215">
        <v>44963</v>
      </c>
      <c r="E679" s="192" t="s">
        <v>2776</v>
      </c>
      <c r="F679" s="192" t="s">
        <v>3</v>
      </c>
      <c r="G679" s="192">
        <v>2090058</v>
      </c>
      <c r="H679" s="68"/>
      <c r="I679" s="198" t="s">
        <v>3883</v>
      </c>
      <c r="J679" s="68"/>
      <c r="K679" s="68"/>
      <c r="L679" s="68"/>
      <c r="M679" s="68"/>
      <c r="N679" s="366"/>
      <c r="O679" s="366"/>
      <c r="P679" s="216">
        <v>0</v>
      </c>
      <c r="Q679" s="216">
        <v>2945</v>
      </c>
      <c r="R679" s="68" t="s">
        <v>638</v>
      </c>
      <c r="S679" s="368"/>
      <c r="T679" s="278"/>
    </row>
    <row r="680" spans="1:20" ht="51">
      <c r="A680" s="192" t="s">
        <v>550</v>
      </c>
      <c r="B680" s="68"/>
      <c r="C680" s="214" t="s">
        <v>589</v>
      </c>
      <c r="D680" s="215">
        <v>44963</v>
      </c>
      <c r="E680" s="192" t="s">
        <v>2777</v>
      </c>
      <c r="F680" s="192" t="s">
        <v>3</v>
      </c>
      <c r="G680" s="192">
        <v>2090070</v>
      </c>
      <c r="H680" s="68"/>
      <c r="I680" s="198" t="s">
        <v>1609</v>
      </c>
      <c r="J680" s="68"/>
      <c r="K680" s="68"/>
      <c r="L680" s="68"/>
      <c r="M680" s="68"/>
      <c r="N680" s="366"/>
      <c r="O680" s="366"/>
      <c r="P680" s="216">
        <v>0</v>
      </c>
      <c r="Q680" s="216">
        <v>810</v>
      </c>
      <c r="R680" s="68" t="s">
        <v>638</v>
      </c>
      <c r="S680" s="368"/>
      <c r="T680" s="278"/>
    </row>
    <row r="681" spans="1:20" ht="63.75">
      <c r="A681" s="192">
        <v>15</v>
      </c>
      <c r="B681" s="68"/>
      <c r="C681" s="214" t="s">
        <v>39</v>
      </c>
      <c r="D681" s="215">
        <v>44963</v>
      </c>
      <c r="E681" s="192" t="s">
        <v>2778</v>
      </c>
      <c r="F681" s="192" t="s">
        <v>3</v>
      </c>
      <c r="G681" s="192">
        <v>2090091</v>
      </c>
      <c r="H681" s="68"/>
      <c r="I681" s="198" t="s">
        <v>3884</v>
      </c>
      <c r="J681" s="68"/>
      <c r="K681" s="68"/>
      <c r="L681" s="68"/>
      <c r="M681" s="68"/>
      <c r="N681" s="366"/>
      <c r="O681" s="366"/>
      <c r="P681" s="216">
        <v>0</v>
      </c>
      <c r="Q681" s="216">
        <v>10959.59</v>
      </c>
      <c r="R681" s="68" t="s">
        <v>638</v>
      </c>
      <c r="S681" s="368"/>
      <c r="T681" s="278"/>
    </row>
    <row r="682" spans="1:20" ht="51">
      <c r="A682" s="192">
        <v>132</v>
      </c>
      <c r="B682" s="68"/>
      <c r="C682" s="214" t="s">
        <v>59</v>
      </c>
      <c r="D682" s="215">
        <v>44963</v>
      </c>
      <c r="E682" s="192" t="s">
        <v>2779</v>
      </c>
      <c r="F682" s="192" t="s">
        <v>3</v>
      </c>
      <c r="G682" s="192">
        <v>2090098</v>
      </c>
      <c r="H682" s="68"/>
      <c r="I682" s="198" t="s">
        <v>3885</v>
      </c>
      <c r="J682" s="68"/>
      <c r="K682" s="68"/>
      <c r="L682" s="68"/>
      <c r="M682" s="68"/>
      <c r="N682" s="366"/>
      <c r="O682" s="366"/>
      <c r="P682" s="216">
        <v>0</v>
      </c>
      <c r="Q682" s="216">
        <v>27</v>
      </c>
      <c r="R682" s="68" t="s">
        <v>638</v>
      </c>
      <c r="S682" s="368"/>
      <c r="T682" s="278"/>
    </row>
    <row r="683" spans="1:20" ht="51">
      <c r="A683" s="192">
        <v>81</v>
      </c>
      <c r="B683" s="68"/>
      <c r="C683" s="214" t="s">
        <v>49</v>
      </c>
      <c r="D683" s="215">
        <v>44963</v>
      </c>
      <c r="E683" s="192" t="s">
        <v>2780</v>
      </c>
      <c r="F683" s="192" t="s">
        <v>3</v>
      </c>
      <c r="G683" s="192">
        <v>2090099</v>
      </c>
      <c r="H683" s="68"/>
      <c r="I683" s="198" t="s">
        <v>3886</v>
      </c>
      <c r="J683" s="68"/>
      <c r="K683" s="68"/>
      <c r="L683" s="68"/>
      <c r="M683" s="68"/>
      <c r="N683" s="366"/>
      <c r="O683" s="366"/>
      <c r="P683" s="216">
        <v>0</v>
      </c>
      <c r="Q683" s="216">
        <v>25</v>
      </c>
      <c r="R683" s="68" t="s">
        <v>638</v>
      </c>
      <c r="S683" s="368"/>
      <c r="T683" s="278"/>
    </row>
    <row r="684" spans="1:20" ht="51">
      <c r="A684" s="192">
        <v>283</v>
      </c>
      <c r="B684" s="68"/>
      <c r="C684" s="214" t="s">
        <v>115</v>
      </c>
      <c r="D684" s="215">
        <v>44963</v>
      </c>
      <c r="E684" s="192" t="s">
        <v>2781</v>
      </c>
      <c r="F684" s="192" t="s">
        <v>3</v>
      </c>
      <c r="G684" s="192">
        <v>2090125</v>
      </c>
      <c r="H684" s="68"/>
      <c r="I684" s="198" t="s">
        <v>3887</v>
      </c>
      <c r="J684" s="68"/>
      <c r="K684" s="68"/>
      <c r="L684" s="68"/>
      <c r="M684" s="68"/>
      <c r="N684" s="366"/>
      <c r="O684" s="366"/>
      <c r="P684" s="216">
        <v>0</v>
      </c>
      <c r="Q684" s="216">
        <v>525</v>
      </c>
      <c r="R684" s="68" t="s">
        <v>638</v>
      </c>
      <c r="S684" s="368"/>
      <c r="T684" s="278"/>
    </row>
    <row r="685" spans="1:20" ht="51">
      <c r="A685" s="192">
        <v>86</v>
      </c>
      <c r="B685" s="68"/>
      <c r="C685" s="214" t="s">
        <v>50</v>
      </c>
      <c r="D685" s="215">
        <v>44963</v>
      </c>
      <c r="E685" s="192" t="s">
        <v>2782</v>
      </c>
      <c r="F685" s="192" t="s">
        <v>3</v>
      </c>
      <c r="G685" s="192">
        <v>2090110</v>
      </c>
      <c r="H685" s="68"/>
      <c r="I685" s="198" t="s">
        <v>3888</v>
      </c>
      <c r="J685" s="68"/>
      <c r="K685" s="68"/>
      <c r="L685" s="68"/>
      <c r="M685" s="68"/>
      <c r="N685" s="366"/>
      <c r="O685" s="366"/>
      <c r="P685" s="216">
        <v>0</v>
      </c>
      <c r="Q685" s="216">
        <v>589.95000000000005</v>
      </c>
      <c r="R685" s="68" t="s">
        <v>638</v>
      </c>
      <c r="S685" s="368"/>
      <c r="T685" s="278"/>
    </row>
    <row r="686" spans="1:20" ht="51">
      <c r="A686" s="192">
        <v>283</v>
      </c>
      <c r="B686" s="68"/>
      <c r="C686" s="214" t="s">
        <v>115</v>
      </c>
      <c r="D686" s="215">
        <v>44963</v>
      </c>
      <c r="E686" s="192" t="s">
        <v>2783</v>
      </c>
      <c r="F686" s="192" t="s">
        <v>3</v>
      </c>
      <c r="G686" s="192">
        <v>2090117</v>
      </c>
      <c r="H686" s="68"/>
      <c r="I686" s="198" t="s">
        <v>3889</v>
      </c>
      <c r="J686" s="68"/>
      <c r="K686" s="68"/>
      <c r="L686" s="68"/>
      <c r="M686" s="68"/>
      <c r="N686" s="366"/>
      <c r="O686" s="366"/>
      <c r="P686" s="216">
        <v>0</v>
      </c>
      <c r="Q686" s="216">
        <v>150</v>
      </c>
      <c r="R686" s="68" t="s">
        <v>638</v>
      </c>
      <c r="S686" s="368"/>
      <c r="T686" s="278"/>
    </row>
    <row r="687" spans="1:20" ht="51">
      <c r="A687" s="192">
        <v>35</v>
      </c>
      <c r="B687" s="68"/>
      <c r="C687" s="214" t="s">
        <v>43</v>
      </c>
      <c r="D687" s="215">
        <v>44963</v>
      </c>
      <c r="E687" s="192" t="s">
        <v>2784</v>
      </c>
      <c r="F687" s="192" t="s">
        <v>3</v>
      </c>
      <c r="G687" s="192">
        <v>2090118</v>
      </c>
      <c r="H687" s="68"/>
      <c r="I687" s="198" t="s">
        <v>2148</v>
      </c>
      <c r="J687" s="68"/>
      <c r="K687" s="68"/>
      <c r="L687" s="68"/>
      <c r="M687" s="68"/>
      <c r="N687" s="366"/>
      <c r="O687" s="366"/>
      <c r="P687" s="216">
        <v>0</v>
      </c>
      <c r="Q687" s="216">
        <v>400</v>
      </c>
      <c r="R687" s="68" t="s">
        <v>638</v>
      </c>
      <c r="S687" s="368"/>
      <c r="T687" s="278"/>
    </row>
    <row r="688" spans="1:20" ht="51">
      <c r="A688" s="192" t="s">
        <v>550</v>
      </c>
      <c r="B688" s="68"/>
      <c r="C688" s="214" t="s">
        <v>589</v>
      </c>
      <c r="D688" s="215">
        <v>44963</v>
      </c>
      <c r="E688" s="192" t="s">
        <v>2785</v>
      </c>
      <c r="F688" s="192" t="s">
        <v>3</v>
      </c>
      <c r="G688" s="192">
        <v>2090126</v>
      </c>
      <c r="H688" s="68"/>
      <c r="I688" s="198" t="s">
        <v>3890</v>
      </c>
      <c r="J688" s="68"/>
      <c r="K688" s="68"/>
      <c r="L688" s="68"/>
      <c r="M688" s="68"/>
      <c r="N688" s="366"/>
      <c r="O688" s="366"/>
      <c r="P688" s="216">
        <v>0</v>
      </c>
      <c r="Q688" s="216">
        <v>2205</v>
      </c>
      <c r="R688" s="68" t="s">
        <v>638</v>
      </c>
      <c r="S688" s="368"/>
      <c r="T688" s="278"/>
    </row>
    <row r="689" spans="1:20" ht="51">
      <c r="A689" s="192">
        <v>283</v>
      </c>
      <c r="B689" s="68"/>
      <c r="C689" s="214" t="s">
        <v>115</v>
      </c>
      <c r="D689" s="215">
        <v>44963</v>
      </c>
      <c r="E689" s="192" t="s">
        <v>2786</v>
      </c>
      <c r="F689" s="192" t="s">
        <v>3</v>
      </c>
      <c r="G689" s="192">
        <v>2090127</v>
      </c>
      <c r="H689" s="68"/>
      <c r="I689" s="198" t="s">
        <v>3891</v>
      </c>
      <c r="J689" s="68"/>
      <c r="K689" s="68"/>
      <c r="L689" s="68"/>
      <c r="M689" s="68"/>
      <c r="N689" s="366"/>
      <c r="O689" s="366"/>
      <c r="P689" s="216">
        <v>0</v>
      </c>
      <c r="Q689" s="216">
        <v>1050</v>
      </c>
      <c r="R689" s="68" t="s">
        <v>638</v>
      </c>
      <c r="S689" s="368"/>
      <c r="T689" s="278"/>
    </row>
    <row r="690" spans="1:20" ht="51">
      <c r="A690" s="192">
        <v>283</v>
      </c>
      <c r="B690" s="68"/>
      <c r="C690" s="214" t="s">
        <v>115</v>
      </c>
      <c r="D690" s="215">
        <v>44963</v>
      </c>
      <c r="E690" s="192" t="s">
        <v>2787</v>
      </c>
      <c r="F690" s="192" t="s">
        <v>3</v>
      </c>
      <c r="G690" s="192">
        <v>2090128</v>
      </c>
      <c r="H690" s="68"/>
      <c r="I690" s="198" t="s">
        <v>3892</v>
      </c>
      <c r="J690" s="68"/>
      <c r="K690" s="68"/>
      <c r="L690" s="68"/>
      <c r="M690" s="68"/>
      <c r="N690" s="366"/>
      <c r="O690" s="366"/>
      <c r="P690" s="216">
        <v>0</v>
      </c>
      <c r="Q690" s="216">
        <v>750</v>
      </c>
      <c r="R690" s="68" t="s">
        <v>638</v>
      </c>
      <c r="S690" s="368"/>
      <c r="T690" s="278"/>
    </row>
    <row r="691" spans="1:20" ht="51">
      <c r="A691" s="192">
        <v>283</v>
      </c>
      <c r="B691" s="68"/>
      <c r="C691" s="214" t="s">
        <v>115</v>
      </c>
      <c r="D691" s="215">
        <v>44963</v>
      </c>
      <c r="E691" s="192" t="s">
        <v>2788</v>
      </c>
      <c r="F691" s="192" t="s">
        <v>3</v>
      </c>
      <c r="G691" s="192">
        <v>2090129</v>
      </c>
      <c r="H691" s="68"/>
      <c r="I691" s="198" t="s">
        <v>3893</v>
      </c>
      <c r="J691" s="68"/>
      <c r="K691" s="68"/>
      <c r="L691" s="68"/>
      <c r="M691" s="68"/>
      <c r="N691" s="366"/>
      <c r="O691" s="366"/>
      <c r="P691" s="216">
        <v>0</v>
      </c>
      <c r="Q691" s="216">
        <v>600</v>
      </c>
      <c r="R691" s="68" t="s">
        <v>638</v>
      </c>
      <c r="S691" s="368"/>
      <c r="T691" s="278"/>
    </row>
    <row r="692" spans="1:20" ht="51">
      <c r="A692" s="192">
        <v>283</v>
      </c>
      <c r="B692" s="68"/>
      <c r="C692" s="214" t="s">
        <v>115</v>
      </c>
      <c r="D692" s="215">
        <v>44963</v>
      </c>
      <c r="E692" s="192" t="s">
        <v>2789</v>
      </c>
      <c r="F692" s="192" t="s">
        <v>3</v>
      </c>
      <c r="G692" s="192">
        <v>2090130</v>
      </c>
      <c r="H692" s="68"/>
      <c r="I692" s="198" t="s">
        <v>3894</v>
      </c>
      <c r="J692" s="68"/>
      <c r="K692" s="68"/>
      <c r="L692" s="68"/>
      <c r="M692" s="68"/>
      <c r="N692" s="366"/>
      <c r="O692" s="366"/>
      <c r="P692" s="216">
        <v>0</v>
      </c>
      <c r="Q692" s="216">
        <v>1125</v>
      </c>
      <c r="R692" s="68" t="s">
        <v>638</v>
      </c>
      <c r="S692" s="368"/>
      <c r="T692" s="278"/>
    </row>
    <row r="693" spans="1:20" ht="51">
      <c r="A693" s="192">
        <v>283</v>
      </c>
      <c r="B693" s="68"/>
      <c r="C693" s="214" t="s">
        <v>115</v>
      </c>
      <c r="D693" s="215">
        <v>44963</v>
      </c>
      <c r="E693" s="192" t="s">
        <v>2790</v>
      </c>
      <c r="F693" s="192" t="s">
        <v>3</v>
      </c>
      <c r="G693" s="192">
        <v>2090131</v>
      </c>
      <c r="H693" s="68"/>
      <c r="I693" s="198" t="s">
        <v>3895</v>
      </c>
      <c r="J693" s="68"/>
      <c r="K693" s="68"/>
      <c r="L693" s="68"/>
      <c r="M693" s="68"/>
      <c r="N693" s="366"/>
      <c r="O693" s="366"/>
      <c r="P693" s="216">
        <v>0</v>
      </c>
      <c r="Q693" s="216">
        <v>1125</v>
      </c>
      <c r="R693" s="68" t="s">
        <v>638</v>
      </c>
      <c r="S693" s="368"/>
      <c r="T693" s="278"/>
    </row>
    <row r="694" spans="1:20" ht="51">
      <c r="A694" s="192">
        <v>283</v>
      </c>
      <c r="B694" s="68"/>
      <c r="C694" s="214" t="s">
        <v>115</v>
      </c>
      <c r="D694" s="215">
        <v>44963</v>
      </c>
      <c r="E694" s="192" t="s">
        <v>2791</v>
      </c>
      <c r="F694" s="192" t="s">
        <v>3</v>
      </c>
      <c r="G694" s="192">
        <v>2090133</v>
      </c>
      <c r="H694" s="68"/>
      <c r="I694" s="198" t="s">
        <v>3896</v>
      </c>
      <c r="J694" s="68"/>
      <c r="K694" s="68"/>
      <c r="L694" s="68"/>
      <c r="M694" s="68"/>
      <c r="N694" s="366"/>
      <c r="O694" s="366"/>
      <c r="P694" s="216">
        <v>0</v>
      </c>
      <c r="Q694" s="216">
        <v>1125</v>
      </c>
      <c r="R694" s="68" t="s">
        <v>638</v>
      </c>
      <c r="S694" s="368"/>
      <c r="T694" s="278"/>
    </row>
    <row r="695" spans="1:20" ht="63.75">
      <c r="A695" s="192">
        <v>683</v>
      </c>
      <c r="B695" s="68"/>
      <c r="C695" s="214" t="s">
        <v>1251</v>
      </c>
      <c r="D695" s="215">
        <v>44963</v>
      </c>
      <c r="E695" s="192" t="s">
        <v>2792</v>
      </c>
      <c r="F695" s="192" t="s">
        <v>3</v>
      </c>
      <c r="G695" s="192">
        <v>2090135</v>
      </c>
      <c r="H695" s="68"/>
      <c r="I695" s="198" t="s">
        <v>3897</v>
      </c>
      <c r="J695" s="68"/>
      <c r="K695" s="68"/>
      <c r="L695" s="68"/>
      <c r="M695" s="68"/>
      <c r="N695" s="366"/>
      <c r="O695" s="366"/>
      <c r="P695" s="216">
        <v>0</v>
      </c>
      <c r="Q695" s="216">
        <v>296.66000000000003</v>
      </c>
      <c r="R695" s="68" t="s">
        <v>638</v>
      </c>
      <c r="S695" s="368"/>
      <c r="T695" s="278"/>
    </row>
    <row r="696" spans="1:20" ht="51">
      <c r="A696" s="192">
        <v>283</v>
      </c>
      <c r="B696" s="68"/>
      <c r="C696" s="214" t="s">
        <v>115</v>
      </c>
      <c r="D696" s="215">
        <v>44963</v>
      </c>
      <c r="E696" s="192" t="s">
        <v>2793</v>
      </c>
      <c r="F696" s="192" t="s">
        <v>3</v>
      </c>
      <c r="G696" s="192">
        <v>2090136</v>
      </c>
      <c r="H696" s="68"/>
      <c r="I696" s="198" t="s">
        <v>3898</v>
      </c>
      <c r="J696" s="68"/>
      <c r="K696" s="68"/>
      <c r="L696" s="68"/>
      <c r="M696" s="68"/>
      <c r="N696" s="366"/>
      <c r="O696" s="366"/>
      <c r="P696" s="216">
        <v>0</v>
      </c>
      <c r="Q696" s="216">
        <v>600</v>
      </c>
      <c r="R696" s="68" t="s">
        <v>638</v>
      </c>
      <c r="S696" s="368"/>
      <c r="T696" s="278"/>
    </row>
    <row r="697" spans="1:20" ht="51">
      <c r="A697" s="192">
        <v>152</v>
      </c>
      <c r="B697" s="68"/>
      <c r="C697" s="214" t="s">
        <v>72</v>
      </c>
      <c r="D697" s="215">
        <v>44963</v>
      </c>
      <c r="E697" s="192" t="s">
        <v>2794</v>
      </c>
      <c r="F697" s="192" t="s">
        <v>3</v>
      </c>
      <c r="G697" s="192">
        <v>2090138</v>
      </c>
      <c r="H697" s="68"/>
      <c r="I697" s="198" t="s">
        <v>3899</v>
      </c>
      <c r="J697" s="68"/>
      <c r="K697" s="68"/>
      <c r="L697" s="68"/>
      <c r="M697" s="68"/>
      <c r="N697" s="366"/>
      <c r="O697" s="366"/>
      <c r="P697" s="216">
        <v>0</v>
      </c>
      <c r="Q697" s="216">
        <v>90</v>
      </c>
      <c r="R697" s="68" t="s">
        <v>638</v>
      </c>
      <c r="S697" s="368"/>
      <c r="T697" s="278"/>
    </row>
    <row r="698" spans="1:20" ht="51">
      <c r="A698" s="192">
        <v>41</v>
      </c>
      <c r="B698" s="68"/>
      <c r="C698" s="214" t="s">
        <v>44</v>
      </c>
      <c r="D698" s="215">
        <v>44963</v>
      </c>
      <c r="E698" s="192" t="s">
        <v>2795</v>
      </c>
      <c r="F698" s="192" t="s">
        <v>3</v>
      </c>
      <c r="G698" s="192">
        <v>2090152</v>
      </c>
      <c r="H698" s="68"/>
      <c r="I698" s="198" t="s">
        <v>3900</v>
      </c>
      <c r="J698" s="68"/>
      <c r="K698" s="68"/>
      <c r="L698" s="68"/>
      <c r="M698" s="68"/>
      <c r="N698" s="366"/>
      <c r="O698" s="366"/>
      <c r="P698" s="216">
        <v>0</v>
      </c>
      <c r="Q698" s="216">
        <v>150</v>
      </c>
      <c r="R698" s="68" t="s">
        <v>638</v>
      </c>
      <c r="S698" s="368"/>
      <c r="T698" s="278"/>
    </row>
    <row r="699" spans="1:20" ht="51">
      <c r="A699" s="192" t="s">
        <v>550</v>
      </c>
      <c r="B699" s="68"/>
      <c r="C699" s="214" t="s">
        <v>589</v>
      </c>
      <c r="D699" s="215">
        <v>44963</v>
      </c>
      <c r="E699" s="192" t="s">
        <v>2796</v>
      </c>
      <c r="F699" s="192" t="s">
        <v>3</v>
      </c>
      <c r="G699" s="192">
        <v>2090156</v>
      </c>
      <c r="H699" s="68"/>
      <c r="I699" s="198" t="s">
        <v>3901</v>
      </c>
      <c r="J699" s="68"/>
      <c r="K699" s="68"/>
      <c r="L699" s="68"/>
      <c r="M699" s="68"/>
      <c r="N699" s="366"/>
      <c r="O699" s="366"/>
      <c r="P699" s="216">
        <v>0</v>
      </c>
      <c r="Q699" s="216">
        <v>1706.1</v>
      </c>
      <c r="R699" s="68" t="s">
        <v>638</v>
      </c>
      <c r="S699" s="368"/>
      <c r="T699" s="278"/>
    </row>
    <row r="700" spans="1:20" ht="51">
      <c r="A700" s="192">
        <v>283</v>
      </c>
      <c r="B700" s="68"/>
      <c r="C700" s="214" t="s">
        <v>115</v>
      </c>
      <c r="D700" s="215">
        <v>44963</v>
      </c>
      <c r="E700" s="192" t="s">
        <v>2797</v>
      </c>
      <c r="F700" s="192" t="s">
        <v>3</v>
      </c>
      <c r="G700" s="192">
        <v>2090164</v>
      </c>
      <c r="H700" s="68"/>
      <c r="I700" s="198" t="s">
        <v>3902</v>
      </c>
      <c r="J700" s="68"/>
      <c r="K700" s="68"/>
      <c r="L700" s="68"/>
      <c r="M700" s="68"/>
      <c r="N700" s="366"/>
      <c r="O700" s="366"/>
      <c r="P700" s="216">
        <v>0</v>
      </c>
      <c r="Q700" s="216">
        <v>600</v>
      </c>
      <c r="R700" s="68" t="s">
        <v>638</v>
      </c>
      <c r="S700" s="368"/>
      <c r="T700" s="278"/>
    </row>
    <row r="701" spans="1:20" ht="51">
      <c r="A701" s="192">
        <v>283</v>
      </c>
      <c r="B701" s="68"/>
      <c r="C701" s="214" t="s">
        <v>115</v>
      </c>
      <c r="D701" s="215">
        <v>44963</v>
      </c>
      <c r="E701" s="192" t="s">
        <v>2798</v>
      </c>
      <c r="F701" s="192" t="s">
        <v>3</v>
      </c>
      <c r="G701" s="192">
        <v>2090165</v>
      </c>
      <c r="H701" s="68"/>
      <c r="I701" s="198" t="s">
        <v>3903</v>
      </c>
      <c r="J701" s="68"/>
      <c r="K701" s="68"/>
      <c r="L701" s="68"/>
      <c r="M701" s="68"/>
      <c r="N701" s="366"/>
      <c r="O701" s="366"/>
      <c r="P701" s="216">
        <v>0</v>
      </c>
      <c r="Q701" s="216">
        <v>600</v>
      </c>
      <c r="R701" s="68" t="s">
        <v>638</v>
      </c>
      <c r="S701" s="368"/>
      <c r="T701" s="278"/>
    </row>
    <row r="702" spans="1:20" ht="63.75">
      <c r="A702" s="192">
        <v>206</v>
      </c>
      <c r="B702" s="68"/>
      <c r="C702" s="214" t="s">
        <v>87</v>
      </c>
      <c r="D702" s="215">
        <v>44963</v>
      </c>
      <c r="E702" s="192" t="s">
        <v>2799</v>
      </c>
      <c r="F702" s="192" t="s">
        <v>3</v>
      </c>
      <c r="G702" s="192">
        <v>2090196</v>
      </c>
      <c r="H702" s="68"/>
      <c r="I702" s="198" t="s">
        <v>3904</v>
      </c>
      <c r="J702" s="68"/>
      <c r="K702" s="68"/>
      <c r="L702" s="68"/>
      <c r="M702" s="68"/>
      <c r="N702" s="366"/>
      <c r="O702" s="366"/>
      <c r="P702" s="216">
        <v>0</v>
      </c>
      <c r="Q702" s="216">
        <v>40</v>
      </c>
      <c r="R702" s="68" t="s">
        <v>638</v>
      </c>
      <c r="S702" s="368"/>
      <c r="T702" s="278"/>
    </row>
    <row r="703" spans="1:20" ht="51">
      <c r="A703" s="192">
        <v>132</v>
      </c>
      <c r="B703" s="68"/>
      <c r="C703" s="214" t="s">
        <v>59</v>
      </c>
      <c r="D703" s="215">
        <v>44963</v>
      </c>
      <c r="E703" s="192" t="s">
        <v>2800</v>
      </c>
      <c r="F703" s="192" t="s">
        <v>3</v>
      </c>
      <c r="G703" s="192">
        <v>2090245</v>
      </c>
      <c r="H703" s="68"/>
      <c r="I703" s="198" t="s">
        <v>3905</v>
      </c>
      <c r="J703" s="68"/>
      <c r="K703" s="68"/>
      <c r="L703" s="68"/>
      <c r="M703" s="68"/>
      <c r="N703" s="366"/>
      <c r="O703" s="366"/>
      <c r="P703" s="216">
        <v>0</v>
      </c>
      <c r="Q703" s="216">
        <v>504</v>
      </c>
      <c r="R703" s="68" t="s">
        <v>638</v>
      </c>
      <c r="S703" s="368"/>
      <c r="T703" s="278"/>
    </row>
    <row r="704" spans="1:20" ht="51">
      <c r="A704" s="192">
        <v>132</v>
      </c>
      <c r="B704" s="68"/>
      <c r="C704" s="214" t="s">
        <v>59</v>
      </c>
      <c r="D704" s="215">
        <v>44963</v>
      </c>
      <c r="E704" s="192" t="s">
        <v>2801</v>
      </c>
      <c r="F704" s="192" t="s">
        <v>3</v>
      </c>
      <c r="G704" s="192">
        <v>2090250</v>
      </c>
      <c r="H704" s="68"/>
      <c r="I704" s="198" t="s">
        <v>3906</v>
      </c>
      <c r="J704" s="68"/>
      <c r="K704" s="68"/>
      <c r="L704" s="68"/>
      <c r="M704" s="68"/>
      <c r="N704" s="366"/>
      <c r="O704" s="366"/>
      <c r="P704" s="216">
        <v>0</v>
      </c>
      <c r="Q704" s="216">
        <v>710</v>
      </c>
      <c r="R704" s="68" t="s">
        <v>638</v>
      </c>
      <c r="S704" s="368"/>
      <c r="T704" s="278"/>
    </row>
    <row r="705" spans="1:20" ht="38.25">
      <c r="A705" s="192">
        <v>213</v>
      </c>
      <c r="B705" s="68"/>
      <c r="C705" s="214" t="s">
        <v>91</v>
      </c>
      <c r="D705" s="215">
        <v>44963</v>
      </c>
      <c r="E705" s="192" t="s">
        <v>2802</v>
      </c>
      <c r="F705" s="192" t="s">
        <v>3</v>
      </c>
      <c r="G705" s="192">
        <v>2090255</v>
      </c>
      <c r="H705" s="68"/>
      <c r="I705" s="198" t="s">
        <v>3907</v>
      </c>
      <c r="J705" s="68"/>
      <c r="K705" s="68"/>
      <c r="L705" s="68"/>
      <c r="M705" s="68"/>
      <c r="N705" s="366"/>
      <c r="O705" s="366"/>
      <c r="P705" s="216">
        <v>0</v>
      </c>
      <c r="Q705" s="216">
        <v>3260</v>
      </c>
      <c r="R705" s="68" t="s">
        <v>638</v>
      </c>
      <c r="S705" s="368"/>
      <c r="T705" s="278"/>
    </row>
    <row r="706" spans="1:20" ht="51">
      <c r="A706" s="192">
        <v>683</v>
      </c>
      <c r="B706" s="68"/>
      <c r="C706" s="214" t="s">
        <v>1251</v>
      </c>
      <c r="D706" s="215">
        <v>44963</v>
      </c>
      <c r="E706" s="192" t="s">
        <v>2803</v>
      </c>
      <c r="F706" s="192" t="s">
        <v>3</v>
      </c>
      <c r="G706" s="192">
        <v>2090037</v>
      </c>
      <c r="H706" s="68"/>
      <c r="I706" s="198" t="s">
        <v>3908</v>
      </c>
      <c r="J706" s="68"/>
      <c r="K706" s="68"/>
      <c r="L706" s="68"/>
      <c r="M706" s="68"/>
      <c r="N706" s="366"/>
      <c r="O706" s="366"/>
      <c r="P706" s="216">
        <v>0</v>
      </c>
      <c r="Q706" s="216">
        <v>1819.68</v>
      </c>
      <c r="R706" s="68" t="s">
        <v>638</v>
      </c>
      <c r="S706" s="368"/>
      <c r="T706" s="278"/>
    </row>
    <row r="707" spans="1:20" ht="51">
      <c r="A707" s="192">
        <v>670</v>
      </c>
      <c r="B707" s="68"/>
      <c r="C707" s="214" t="s">
        <v>178</v>
      </c>
      <c r="D707" s="215">
        <v>44963</v>
      </c>
      <c r="E707" s="192" t="s">
        <v>2804</v>
      </c>
      <c r="F707" s="192" t="s">
        <v>3</v>
      </c>
      <c r="G707" s="192">
        <v>2090050</v>
      </c>
      <c r="H707" s="68"/>
      <c r="I707" s="198" t="s">
        <v>3909</v>
      </c>
      <c r="J707" s="68"/>
      <c r="K707" s="68"/>
      <c r="L707" s="68"/>
      <c r="M707" s="68"/>
      <c r="N707" s="366"/>
      <c r="O707" s="366"/>
      <c r="P707" s="216">
        <v>0</v>
      </c>
      <c r="Q707" s="216">
        <v>78</v>
      </c>
      <c r="R707" s="68" t="s">
        <v>638</v>
      </c>
      <c r="S707" s="368"/>
      <c r="T707" s="278"/>
    </row>
    <row r="708" spans="1:20" ht="51">
      <c r="A708" s="192">
        <v>70</v>
      </c>
      <c r="B708" s="68"/>
      <c r="C708" s="214" t="s">
        <v>47</v>
      </c>
      <c r="D708" s="215">
        <v>44963</v>
      </c>
      <c r="E708" s="192" t="s">
        <v>2805</v>
      </c>
      <c r="F708" s="192" t="s">
        <v>3</v>
      </c>
      <c r="G708" s="192">
        <v>2090051</v>
      </c>
      <c r="H708" s="68"/>
      <c r="I708" s="198" t="s">
        <v>3910</v>
      </c>
      <c r="J708" s="68"/>
      <c r="K708" s="68"/>
      <c r="L708" s="68"/>
      <c r="M708" s="68"/>
      <c r="N708" s="366"/>
      <c r="O708" s="366"/>
      <c r="P708" s="216">
        <v>0</v>
      </c>
      <c r="Q708" s="216">
        <v>808.86</v>
      </c>
      <c r="R708" s="68" t="s">
        <v>638</v>
      </c>
      <c r="S708" s="368"/>
      <c r="T708" s="278"/>
    </row>
    <row r="709" spans="1:20" ht="63.75">
      <c r="A709" s="192">
        <v>70</v>
      </c>
      <c r="B709" s="68"/>
      <c r="C709" s="214" t="s">
        <v>47</v>
      </c>
      <c r="D709" s="215">
        <v>44963</v>
      </c>
      <c r="E709" s="192" t="s">
        <v>2806</v>
      </c>
      <c r="F709" s="192" t="s">
        <v>3</v>
      </c>
      <c r="G709" s="192">
        <v>2090054</v>
      </c>
      <c r="H709" s="68"/>
      <c r="I709" s="198" t="s">
        <v>3911</v>
      </c>
      <c r="J709" s="68"/>
      <c r="K709" s="68"/>
      <c r="L709" s="68"/>
      <c r="M709" s="68"/>
      <c r="N709" s="366"/>
      <c r="O709" s="366"/>
      <c r="P709" s="216">
        <v>0</v>
      </c>
      <c r="Q709" s="216">
        <v>8048.69</v>
      </c>
      <c r="R709" s="68" t="s">
        <v>638</v>
      </c>
      <c r="S709" s="368"/>
      <c r="T709" s="278"/>
    </row>
    <row r="710" spans="1:20" ht="63.75">
      <c r="A710" s="192">
        <v>253</v>
      </c>
      <c r="B710" s="68"/>
      <c r="C710" s="214" t="s">
        <v>104</v>
      </c>
      <c r="D710" s="215">
        <v>44963</v>
      </c>
      <c r="E710" s="192" t="s">
        <v>2807</v>
      </c>
      <c r="F710" s="192" t="s">
        <v>3</v>
      </c>
      <c r="G710" s="192">
        <v>2090063</v>
      </c>
      <c r="H710" s="68"/>
      <c r="I710" s="198" t="s">
        <v>3912</v>
      </c>
      <c r="J710" s="68"/>
      <c r="K710" s="68"/>
      <c r="L710" s="68"/>
      <c r="M710" s="68"/>
      <c r="N710" s="366"/>
      <c r="O710" s="366"/>
      <c r="P710" s="216">
        <v>0</v>
      </c>
      <c r="Q710" s="216">
        <v>2111649.84</v>
      </c>
      <c r="R710" s="68" t="s">
        <v>638</v>
      </c>
      <c r="S710" s="368"/>
      <c r="T710" s="278"/>
    </row>
    <row r="711" spans="1:20" ht="63.75">
      <c r="A711" s="192">
        <v>253</v>
      </c>
      <c r="B711" s="68"/>
      <c r="C711" s="214" t="s">
        <v>104</v>
      </c>
      <c r="D711" s="215">
        <v>44963</v>
      </c>
      <c r="E711" s="192" t="s">
        <v>2808</v>
      </c>
      <c r="F711" s="192" t="s">
        <v>3</v>
      </c>
      <c r="G711" s="192">
        <v>2090064</v>
      </c>
      <c r="H711" s="68"/>
      <c r="I711" s="198" t="s">
        <v>3913</v>
      </c>
      <c r="J711" s="68"/>
      <c r="K711" s="68"/>
      <c r="L711" s="68"/>
      <c r="M711" s="68"/>
      <c r="N711" s="366"/>
      <c r="O711" s="366"/>
      <c r="P711" s="216">
        <v>0</v>
      </c>
      <c r="Q711" s="216">
        <v>2971548.99</v>
      </c>
      <c r="R711" s="68" t="s">
        <v>638</v>
      </c>
      <c r="S711" s="368"/>
      <c r="T711" s="278"/>
    </row>
    <row r="712" spans="1:20" ht="51">
      <c r="A712" s="192">
        <v>86</v>
      </c>
      <c r="B712" s="68"/>
      <c r="C712" s="214" t="s">
        <v>50</v>
      </c>
      <c r="D712" s="215">
        <v>44963</v>
      </c>
      <c r="E712" s="192" t="s">
        <v>2809</v>
      </c>
      <c r="F712" s="192" t="s">
        <v>3</v>
      </c>
      <c r="G712" s="192">
        <v>2090083</v>
      </c>
      <c r="H712" s="68"/>
      <c r="I712" s="198" t="s">
        <v>3914</v>
      </c>
      <c r="J712" s="68"/>
      <c r="K712" s="68"/>
      <c r="L712" s="68"/>
      <c r="M712" s="68"/>
      <c r="N712" s="366"/>
      <c r="O712" s="366"/>
      <c r="P712" s="216">
        <v>0</v>
      </c>
      <c r="Q712" s="216">
        <v>50475</v>
      </c>
      <c r="R712" s="68" t="s">
        <v>638</v>
      </c>
      <c r="S712" s="368"/>
      <c r="T712" s="278"/>
    </row>
    <row r="713" spans="1:20" ht="51">
      <c r="A713" s="192">
        <v>86</v>
      </c>
      <c r="B713" s="68"/>
      <c r="C713" s="214" t="s">
        <v>50</v>
      </c>
      <c r="D713" s="215">
        <v>44963</v>
      </c>
      <c r="E713" s="192" t="s">
        <v>2810</v>
      </c>
      <c r="F713" s="192" t="s">
        <v>3</v>
      </c>
      <c r="G713" s="192">
        <v>2090087</v>
      </c>
      <c r="H713" s="68"/>
      <c r="I713" s="198" t="s">
        <v>3915</v>
      </c>
      <c r="J713" s="68"/>
      <c r="K713" s="68"/>
      <c r="L713" s="68"/>
      <c r="M713" s="68"/>
      <c r="N713" s="366"/>
      <c r="O713" s="366"/>
      <c r="P713" s="216">
        <v>0</v>
      </c>
      <c r="Q713" s="216">
        <v>13435</v>
      </c>
      <c r="R713" s="68" t="s">
        <v>638</v>
      </c>
      <c r="S713" s="368"/>
      <c r="T713" s="278"/>
    </row>
    <row r="714" spans="1:20" ht="63.75">
      <c r="A714" s="192">
        <v>86</v>
      </c>
      <c r="B714" s="68"/>
      <c r="C714" s="214" t="s">
        <v>50</v>
      </c>
      <c r="D714" s="215">
        <v>44963</v>
      </c>
      <c r="E714" s="192" t="s">
        <v>2811</v>
      </c>
      <c r="F714" s="192" t="s">
        <v>3</v>
      </c>
      <c r="G714" s="192">
        <v>2090093</v>
      </c>
      <c r="H714" s="68"/>
      <c r="I714" s="198" t="s">
        <v>3916</v>
      </c>
      <c r="J714" s="68"/>
      <c r="K714" s="68"/>
      <c r="L714" s="68"/>
      <c r="M714" s="68"/>
      <c r="N714" s="366"/>
      <c r="O714" s="366"/>
      <c r="P714" s="216">
        <v>0</v>
      </c>
      <c r="Q714" s="216">
        <v>5400</v>
      </c>
      <c r="R714" s="68" t="s">
        <v>638</v>
      </c>
      <c r="S714" s="368"/>
      <c r="T714" s="278"/>
    </row>
    <row r="715" spans="1:20" ht="63.75">
      <c r="A715" s="192">
        <v>86</v>
      </c>
      <c r="B715" s="68"/>
      <c r="C715" s="214" t="s">
        <v>50</v>
      </c>
      <c r="D715" s="215">
        <v>44963</v>
      </c>
      <c r="E715" s="192" t="s">
        <v>2812</v>
      </c>
      <c r="F715" s="192" t="s">
        <v>3</v>
      </c>
      <c r="G715" s="192">
        <v>2090097</v>
      </c>
      <c r="H715" s="68"/>
      <c r="I715" s="198" t="s">
        <v>3917</v>
      </c>
      <c r="J715" s="68"/>
      <c r="K715" s="68"/>
      <c r="L715" s="68"/>
      <c r="M715" s="68"/>
      <c r="N715" s="366"/>
      <c r="O715" s="366"/>
      <c r="P715" s="216">
        <v>0</v>
      </c>
      <c r="Q715" s="216">
        <v>42485</v>
      </c>
      <c r="R715" s="68" t="s">
        <v>638</v>
      </c>
      <c r="S715" s="368"/>
      <c r="T715" s="278"/>
    </row>
    <row r="716" spans="1:20" ht="63.75">
      <c r="A716" s="192">
        <v>291</v>
      </c>
      <c r="B716" s="68"/>
      <c r="C716" s="214" t="s">
        <v>119</v>
      </c>
      <c r="D716" s="215">
        <v>44963</v>
      </c>
      <c r="E716" s="192" t="s">
        <v>2813</v>
      </c>
      <c r="F716" s="192" t="s">
        <v>3</v>
      </c>
      <c r="G716" s="192">
        <v>2090100</v>
      </c>
      <c r="H716" s="68"/>
      <c r="I716" s="198" t="s">
        <v>3918</v>
      </c>
      <c r="J716" s="68"/>
      <c r="K716" s="68"/>
      <c r="L716" s="68"/>
      <c r="M716" s="68"/>
      <c r="N716" s="366"/>
      <c r="O716" s="366"/>
      <c r="P716" s="216">
        <v>0</v>
      </c>
      <c r="Q716" s="216">
        <v>1325701.1599999999</v>
      </c>
      <c r="R716" s="68" t="s">
        <v>638</v>
      </c>
      <c r="S716" s="368"/>
      <c r="T716" s="278"/>
    </row>
    <row r="717" spans="1:20" ht="51">
      <c r="A717" s="192" t="s">
        <v>550</v>
      </c>
      <c r="B717" s="68"/>
      <c r="C717" s="214" t="s">
        <v>589</v>
      </c>
      <c r="D717" s="215">
        <v>44963</v>
      </c>
      <c r="E717" s="192" t="s">
        <v>2814</v>
      </c>
      <c r="F717" s="192" t="s">
        <v>3</v>
      </c>
      <c r="G717" s="192">
        <v>2090109</v>
      </c>
      <c r="H717" s="68"/>
      <c r="I717" s="198" t="s">
        <v>3919</v>
      </c>
      <c r="J717" s="68"/>
      <c r="K717" s="68"/>
      <c r="L717" s="68"/>
      <c r="M717" s="68"/>
      <c r="N717" s="366"/>
      <c r="O717" s="366"/>
      <c r="P717" s="216">
        <v>0</v>
      </c>
      <c r="Q717" s="216">
        <v>1530.98</v>
      </c>
      <c r="R717" s="68" t="s">
        <v>638</v>
      </c>
      <c r="S717" s="368"/>
      <c r="T717" s="278"/>
    </row>
    <row r="718" spans="1:20" ht="51">
      <c r="A718" s="192">
        <v>680</v>
      </c>
      <c r="B718" s="68"/>
      <c r="C718" s="214" t="s">
        <v>179</v>
      </c>
      <c r="D718" s="215">
        <v>44963</v>
      </c>
      <c r="E718" s="192" t="s">
        <v>2815</v>
      </c>
      <c r="F718" s="192" t="s">
        <v>3</v>
      </c>
      <c r="G718" s="192">
        <v>2090111</v>
      </c>
      <c r="H718" s="68"/>
      <c r="I718" s="198" t="s">
        <v>3920</v>
      </c>
      <c r="J718" s="68"/>
      <c r="K718" s="68"/>
      <c r="L718" s="68"/>
      <c r="M718" s="68"/>
      <c r="N718" s="366"/>
      <c r="O718" s="366"/>
      <c r="P718" s="216">
        <v>0</v>
      </c>
      <c r="Q718" s="216">
        <v>1800</v>
      </c>
      <c r="R718" s="68" t="s">
        <v>638</v>
      </c>
      <c r="S718" s="368"/>
      <c r="T718" s="278"/>
    </row>
    <row r="719" spans="1:20" ht="38.25">
      <c r="A719" s="192">
        <v>213</v>
      </c>
      <c r="B719" s="68"/>
      <c r="C719" s="214" t="s">
        <v>91</v>
      </c>
      <c r="D719" s="215">
        <v>44963</v>
      </c>
      <c r="E719" s="192" t="s">
        <v>2816</v>
      </c>
      <c r="F719" s="192" t="s">
        <v>3</v>
      </c>
      <c r="G719" s="192">
        <v>2090261</v>
      </c>
      <c r="H719" s="68"/>
      <c r="I719" s="198" t="s">
        <v>3921</v>
      </c>
      <c r="J719" s="68"/>
      <c r="K719" s="68"/>
      <c r="L719" s="68"/>
      <c r="M719" s="68"/>
      <c r="N719" s="366"/>
      <c r="O719" s="366"/>
      <c r="P719" s="216">
        <v>0</v>
      </c>
      <c r="Q719" s="216">
        <v>400</v>
      </c>
      <c r="R719" s="68" t="s">
        <v>638</v>
      </c>
      <c r="S719" s="368"/>
      <c r="T719" s="278"/>
    </row>
    <row r="720" spans="1:20" ht="38.25">
      <c r="A720" s="192">
        <v>213</v>
      </c>
      <c r="B720" s="68"/>
      <c r="C720" s="214" t="s">
        <v>91</v>
      </c>
      <c r="D720" s="215">
        <v>44963</v>
      </c>
      <c r="E720" s="192" t="s">
        <v>2817</v>
      </c>
      <c r="F720" s="192" t="s">
        <v>3</v>
      </c>
      <c r="G720" s="192">
        <v>2090262</v>
      </c>
      <c r="H720" s="68"/>
      <c r="I720" s="198" t="s">
        <v>3922</v>
      </c>
      <c r="J720" s="68"/>
      <c r="K720" s="68"/>
      <c r="L720" s="68"/>
      <c r="M720" s="68"/>
      <c r="N720" s="366"/>
      <c r="O720" s="366"/>
      <c r="P720" s="216">
        <v>0</v>
      </c>
      <c r="Q720" s="216">
        <v>3260</v>
      </c>
      <c r="R720" s="68" t="s">
        <v>638</v>
      </c>
      <c r="S720" s="368"/>
      <c r="T720" s="278"/>
    </row>
    <row r="721" spans="1:20" ht="51">
      <c r="A721" s="192">
        <v>190</v>
      </c>
      <c r="B721" s="68"/>
      <c r="C721" s="214" t="s">
        <v>82</v>
      </c>
      <c r="D721" s="215">
        <v>44964</v>
      </c>
      <c r="E721" s="192" t="s">
        <v>2818</v>
      </c>
      <c r="F721" s="192" t="s">
        <v>3</v>
      </c>
      <c r="G721" s="192">
        <v>2090408</v>
      </c>
      <c r="H721" s="68"/>
      <c r="I721" s="198" t="s">
        <v>3923</v>
      </c>
      <c r="J721" s="68"/>
      <c r="K721" s="68"/>
      <c r="L721" s="68"/>
      <c r="M721" s="68"/>
      <c r="N721" s="366"/>
      <c r="O721" s="366"/>
      <c r="P721" s="216">
        <v>0</v>
      </c>
      <c r="Q721" s="216">
        <v>2566.06</v>
      </c>
      <c r="R721" s="68" t="s">
        <v>1491</v>
      </c>
      <c r="S721" s="368"/>
      <c r="T721" s="278"/>
    </row>
    <row r="722" spans="1:20" ht="51">
      <c r="A722" s="192">
        <v>15</v>
      </c>
      <c r="B722" s="68"/>
      <c r="C722" s="214" t="s">
        <v>39</v>
      </c>
      <c r="D722" s="215">
        <v>44964</v>
      </c>
      <c r="E722" s="192" t="s">
        <v>2819</v>
      </c>
      <c r="F722" s="192" t="s">
        <v>3</v>
      </c>
      <c r="G722" s="192">
        <v>2090417</v>
      </c>
      <c r="H722" s="68"/>
      <c r="I722" s="198" t="s">
        <v>3924</v>
      </c>
      <c r="J722" s="68"/>
      <c r="K722" s="68"/>
      <c r="L722" s="68"/>
      <c r="M722" s="68"/>
      <c r="N722" s="366"/>
      <c r="O722" s="366"/>
      <c r="P722" s="216">
        <v>0</v>
      </c>
      <c r="Q722" s="216">
        <v>12000</v>
      </c>
      <c r="R722" s="68" t="s">
        <v>638</v>
      </c>
      <c r="S722" s="368"/>
      <c r="T722" s="278"/>
    </row>
    <row r="723" spans="1:20" ht="76.5">
      <c r="A723" s="192">
        <v>46</v>
      </c>
      <c r="B723" s="68"/>
      <c r="C723" s="214" t="s">
        <v>1380</v>
      </c>
      <c r="D723" s="215">
        <v>44964</v>
      </c>
      <c r="E723" s="192" t="s">
        <v>2820</v>
      </c>
      <c r="F723" s="192" t="s">
        <v>3</v>
      </c>
      <c r="G723" s="192">
        <v>2090437</v>
      </c>
      <c r="H723" s="68"/>
      <c r="I723" s="198" t="s">
        <v>3925</v>
      </c>
      <c r="J723" s="68"/>
      <c r="K723" s="68"/>
      <c r="L723" s="68"/>
      <c r="M723" s="68"/>
      <c r="N723" s="366"/>
      <c r="O723" s="366"/>
      <c r="P723" s="216">
        <v>0</v>
      </c>
      <c r="Q723" s="216">
        <v>2340</v>
      </c>
      <c r="R723" s="68" t="s">
        <v>638</v>
      </c>
      <c r="S723" s="368"/>
      <c r="T723" s="278"/>
    </row>
    <row r="724" spans="1:20" ht="76.5">
      <c r="A724" s="192">
        <v>46</v>
      </c>
      <c r="B724" s="68"/>
      <c r="C724" s="214" t="s">
        <v>1380</v>
      </c>
      <c r="D724" s="215">
        <v>44964</v>
      </c>
      <c r="E724" s="192" t="s">
        <v>2821</v>
      </c>
      <c r="F724" s="192" t="s">
        <v>3</v>
      </c>
      <c r="G724" s="192">
        <v>2090441</v>
      </c>
      <c r="H724" s="68"/>
      <c r="I724" s="198" t="s">
        <v>3926</v>
      </c>
      <c r="J724" s="68"/>
      <c r="K724" s="68"/>
      <c r="L724" s="68"/>
      <c r="M724" s="68"/>
      <c r="N724" s="366"/>
      <c r="O724" s="366"/>
      <c r="P724" s="216">
        <v>0</v>
      </c>
      <c r="Q724" s="216">
        <v>1120</v>
      </c>
      <c r="R724" s="68" t="s">
        <v>638</v>
      </c>
      <c r="S724" s="368"/>
      <c r="T724" s="278"/>
    </row>
    <row r="725" spans="1:20" ht="51">
      <c r="A725" s="192">
        <v>595</v>
      </c>
      <c r="B725" s="68"/>
      <c r="C725" s="214" t="s">
        <v>611</v>
      </c>
      <c r="D725" s="215">
        <v>44964</v>
      </c>
      <c r="E725" s="192" t="s">
        <v>2822</v>
      </c>
      <c r="F725" s="192" t="s">
        <v>3</v>
      </c>
      <c r="G725" s="192">
        <v>2090464</v>
      </c>
      <c r="H725" s="68"/>
      <c r="I725" s="198" t="s">
        <v>3927</v>
      </c>
      <c r="J725" s="68"/>
      <c r="K725" s="68"/>
      <c r="L725" s="68"/>
      <c r="M725" s="68"/>
      <c r="N725" s="366"/>
      <c r="O725" s="366"/>
      <c r="P725" s="216">
        <v>0</v>
      </c>
      <c r="Q725" s="216">
        <v>465.38</v>
      </c>
      <c r="R725" s="68" t="s">
        <v>638</v>
      </c>
      <c r="S725" s="368"/>
      <c r="T725" s="278"/>
    </row>
    <row r="726" spans="1:20" ht="51">
      <c r="A726" s="192">
        <v>309</v>
      </c>
      <c r="B726" s="68"/>
      <c r="C726" s="214" t="s">
        <v>1242</v>
      </c>
      <c r="D726" s="215">
        <v>44964</v>
      </c>
      <c r="E726" s="192" t="s">
        <v>2823</v>
      </c>
      <c r="F726" s="192" t="s">
        <v>3</v>
      </c>
      <c r="G726" s="192">
        <v>2090497</v>
      </c>
      <c r="H726" s="68"/>
      <c r="I726" s="198" t="s">
        <v>3928</v>
      </c>
      <c r="J726" s="68"/>
      <c r="K726" s="68"/>
      <c r="L726" s="68"/>
      <c r="M726" s="68"/>
      <c r="N726" s="366"/>
      <c r="O726" s="366"/>
      <c r="P726" s="216">
        <v>0</v>
      </c>
      <c r="Q726" s="216">
        <v>18</v>
      </c>
      <c r="R726" s="68" t="s">
        <v>638</v>
      </c>
      <c r="S726" s="368"/>
      <c r="T726" s="278"/>
    </row>
    <row r="727" spans="1:20" ht="51">
      <c r="A727" s="192">
        <v>309</v>
      </c>
      <c r="B727" s="68"/>
      <c r="C727" s="214" t="s">
        <v>1242</v>
      </c>
      <c r="D727" s="215">
        <v>44964</v>
      </c>
      <c r="E727" s="192" t="s">
        <v>2824</v>
      </c>
      <c r="F727" s="192" t="s">
        <v>3</v>
      </c>
      <c r="G727" s="192">
        <v>2090499</v>
      </c>
      <c r="H727" s="68"/>
      <c r="I727" s="198" t="s">
        <v>3929</v>
      </c>
      <c r="J727" s="68"/>
      <c r="K727" s="68"/>
      <c r="L727" s="68"/>
      <c r="M727" s="68"/>
      <c r="N727" s="366"/>
      <c r="O727" s="366"/>
      <c r="P727" s="216">
        <v>0</v>
      </c>
      <c r="Q727" s="216">
        <v>18</v>
      </c>
      <c r="R727" s="68" t="s">
        <v>638</v>
      </c>
      <c r="S727" s="368"/>
      <c r="T727" s="278"/>
    </row>
    <row r="728" spans="1:20" ht="51">
      <c r="A728" s="192">
        <v>309</v>
      </c>
      <c r="B728" s="68"/>
      <c r="C728" s="214" t="s">
        <v>1242</v>
      </c>
      <c r="D728" s="215">
        <v>44964</v>
      </c>
      <c r="E728" s="192" t="s">
        <v>2825</v>
      </c>
      <c r="F728" s="192" t="s">
        <v>3</v>
      </c>
      <c r="G728" s="192">
        <v>2090500</v>
      </c>
      <c r="H728" s="68"/>
      <c r="I728" s="198" t="s">
        <v>3930</v>
      </c>
      <c r="J728" s="68"/>
      <c r="K728" s="68"/>
      <c r="L728" s="68"/>
      <c r="M728" s="68"/>
      <c r="N728" s="366"/>
      <c r="O728" s="366"/>
      <c r="P728" s="216">
        <v>0</v>
      </c>
      <c r="Q728" s="216">
        <v>36</v>
      </c>
      <c r="R728" s="68" t="s">
        <v>638</v>
      </c>
      <c r="S728" s="368"/>
      <c r="T728" s="278"/>
    </row>
    <row r="729" spans="1:20" ht="89.25">
      <c r="A729" s="192">
        <v>587</v>
      </c>
      <c r="B729" s="68"/>
      <c r="C729" s="214" t="s">
        <v>673</v>
      </c>
      <c r="D729" s="215">
        <v>44964</v>
      </c>
      <c r="E729" s="192" t="s">
        <v>2826</v>
      </c>
      <c r="F729" s="192" t="s">
        <v>3</v>
      </c>
      <c r="G729" s="192">
        <v>2090547</v>
      </c>
      <c r="H729" s="68"/>
      <c r="I729" s="198" t="s">
        <v>3931</v>
      </c>
      <c r="J729" s="68"/>
      <c r="K729" s="68"/>
      <c r="L729" s="68"/>
      <c r="M729" s="68"/>
      <c r="N729" s="366"/>
      <c r="O729" s="366"/>
      <c r="P729" s="216">
        <v>0</v>
      </c>
      <c r="Q729" s="216">
        <v>10056.5</v>
      </c>
      <c r="R729" s="68" t="s">
        <v>638</v>
      </c>
      <c r="S729" s="368"/>
      <c r="T729" s="278"/>
    </row>
    <row r="730" spans="1:20" ht="89.25">
      <c r="A730" s="192">
        <v>587</v>
      </c>
      <c r="B730" s="68"/>
      <c r="C730" s="214" t="s">
        <v>673</v>
      </c>
      <c r="D730" s="215">
        <v>44964</v>
      </c>
      <c r="E730" s="192" t="s">
        <v>2827</v>
      </c>
      <c r="F730" s="192" t="s">
        <v>3</v>
      </c>
      <c r="G730" s="192">
        <v>2090548</v>
      </c>
      <c r="H730" s="68"/>
      <c r="I730" s="198" t="s">
        <v>3932</v>
      </c>
      <c r="J730" s="68"/>
      <c r="K730" s="68"/>
      <c r="L730" s="68"/>
      <c r="M730" s="68"/>
      <c r="N730" s="366"/>
      <c r="O730" s="366"/>
      <c r="P730" s="216">
        <v>0</v>
      </c>
      <c r="Q730" s="216">
        <v>9642</v>
      </c>
      <c r="R730" s="68" t="s">
        <v>638</v>
      </c>
      <c r="S730" s="368"/>
      <c r="T730" s="278"/>
    </row>
    <row r="731" spans="1:20" ht="51">
      <c r="A731" s="192">
        <v>10</v>
      </c>
      <c r="B731" s="68"/>
      <c r="C731" s="214" t="s">
        <v>38</v>
      </c>
      <c r="D731" s="215">
        <v>44964</v>
      </c>
      <c r="E731" s="192" t="s">
        <v>2828</v>
      </c>
      <c r="F731" s="192" t="s">
        <v>3</v>
      </c>
      <c r="G731" s="192">
        <v>2090571</v>
      </c>
      <c r="H731" s="68"/>
      <c r="I731" s="198" t="s">
        <v>3933</v>
      </c>
      <c r="J731" s="68"/>
      <c r="K731" s="68"/>
      <c r="L731" s="68"/>
      <c r="M731" s="68"/>
      <c r="N731" s="366"/>
      <c r="O731" s="366"/>
      <c r="P731" s="216">
        <v>0</v>
      </c>
      <c r="Q731" s="216">
        <v>11.21</v>
      </c>
      <c r="R731" s="68" t="s">
        <v>638</v>
      </c>
      <c r="S731" s="368"/>
      <c r="T731" s="278"/>
    </row>
    <row r="732" spans="1:20" ht="51">
      <c r="A732" s="192">
        <v>86</v>
      </c>
      <c r="B732" s="68"/>
      <c r="C732" s="214" t="s">
        <v>50</v>
      </c>
      <c r="D732" s="215">
        <v>44964</v>
      </c>
      <c r="E732" s="192" t="s">
        <v>2829</v>
      </c>
      <c r="F732" s="192" t="s">
        <v>3</v>
      </c>
      <c r="G732" s="192">
        <v>2090584</v>
      </c>
      <c r="H732" s="68"/>
      <c r="I732" s="198" t="s">
        <v>3934</v>
      </c>
      <c r="J732" s="68"/>
      <c r="K732" s="68"/>
      <c r="L732" s="68"/>
      <c r="M732" s="68"/>
      <c r="N732" s="366"/>
      <c r="O732" s="366"/>
      <c r="P732" s="216">
        <v>0</v>
      </c>
      <c r="Q732" s="216">
        <v>50</v>
      </c>
      <c r="R732" s="68" t="s">
        <v>638</v>
      </c>
      <c r="S732" s="368"/>
      <c r="T732" s="278"/>
    </row>
    <row r="733" spans="1:20" ht="51">
      <c r="A733" s="192">
        <v>548</v>
      </c>
      <c r="B733" s="68"/>
      <c r="C733" s="214" t="s">
        <v>1286</v>
      </c>
      <c r="D733" s="215">
        <v>44964</v>
      </c>
      <c r="E733" s="192" t="s">
        <v>2830</v>
      </c>
      <c r="F733" s="192" t="s">
        <v>3</v>
      </c>
      <c r="G733" s="192">
        <v>2090590</v>
      </c>
      <c r="H733" s="68"/>
      <c r="I733" s="198" t="s">
        <v>3935</v>
      </c>
      <c r="J733" s="68"/>
      <c r="K733" s="68"/>
      <c r="L733" s="68"/>
      <c r="M733" s="68"/>
      <c r="N733" s="366"/>
      <c r="O733" s="366"/>
      <c r="P733" s="216">
        <v>0</v>
      </c>
      <c r="Q733" s="216">
        <v>78</v>
      </c>
      <c r="R733" s="68" t="s">
        <v>638</v>
      </c>
      <c r="S733" s="368"/>
      <c r="T733" s="278"/>
    </row>
    <row r="734" spans="1:20" ht="51">
      <c r="A734" s="192">
        <v>548</v>
      </c>
      <c r="B734" s="68"/>
      <c r="C734" s="214" t="s">
        <v>1286</v>
      </c>
      <c r="D734" s="215">
        <v>44964</v>
      </c>
      <c r="E734" s="192" t="s">
        <v>2831</v>
      </c>
      <c r="F734" s="192" t="s">
        <v>3</v>
      </c>
      <c r="G734" s="192">
        <v>2090594</v>
      </c>
      <c r="H734" s="68"/>
      <c r="I734" s="198" t="s">
        <v>3936</v>
      </c>
      <c r="J734" s="68"/>
      <c r="K734" s="68"/>
      <c r="L734" s="68"/>
      <c r="M734" s="68"/>
      <c r="N734" s="366"/>
      <c r="O734" s="366"/>
      <c r="P734" s="216">
        <v>0</v>
      </c>
      <c r="Q734" s="216">
        <v>78</v>
      </c>
      <c r="R734" s="68" t="s">
        <v>638</v>
      </c>
      <c r="S734" s="368"/>
      <c r="T734" s="278"/>
    </row>
    <row r="735" spans="1:20" ht="38.25">
      <c r="A735" s="192">
        <v>213</v>
      </c>
      <c r="B735" s="68"/>
      <c r="C735" s="214" t="s">
        <v>91</v>
      </c>
      <c r="D735" s="215">
        <v>44964</v>
      </c>
      <c r="E735" s="192" t="s">
        <v>2832</v>
      </c>
      <c r="F735" s="192" t="s">
        <v>3</v>
      </c>
      <c r="G735" s="192">
        <v>2090626</v>
      </c>
      <c r="H735" s="68"/>
      <c r="I735" s="198" t="s">
        <v>3937</v>
      </c>
      <c r="J735" s="68"/>
      <c r="K735" s="68"/>
      <c r="L735" s="68"/>
      <c r="M735" s="68"/>
      <c r="N735" s="366"/>
      <c r="O735" s="366"/>
      <c r="P735" s="216">
        <v>0</v>
      </c>
      <c r="Q735" s="216">
        <v>2445</v>
      </c>
      <c r="R735" s="68" t="s">
        <v>638</v>
      </c>
      <c r="S735" s="368"/>
      <c r="T735" s="278"/>
    </row>
    <row r="736" spans="1:20" ht="38.25">
      <c r="A736" s="192">
        <v>213</v>
      </c>
      <c r="B736" s="68"/>
      <c r="C736" s="214" t="s">
        <v>91</v>
      </c>
      <c r="D736" s="215">
        <v>44964</v>
      </c>
      <c r="E736" s="192" t="s">
        <v>2833</v>
      </c>
      <c r="F736" s="192" t="s">
        <v>3</v>
      </c>
      <c r="G736" s="192">
        <v>2090627</v>
      </c>
      <c r="H736" s="68"/>
      <c r="I736" s="198" t="s">
        <v>3938</v>
      </c>
      <c r="J736" s="68"/>
      <c r="K736" s="68"/>
      <c r="L736" s="68"/>
      <c r="M736" s="68"/>
      <c r="N736" s="366"/>
      <c r="O736" s="366"/>
      <c r="P736" s="216">
        <v>0</v>
      </c>
      <c r="Q736" s="216">
        <v>200</v>
      </c>
      <c r="R736" s="68" t="s">
        <v>638</v>
      </c>
      <c r="S736" s="368"/>
      <c r="T736" s="278"/>
    </row>
    <row r="737" spans="1:20" ht="51">
      <c r="A737" s="192">
        <v>190</v>
      </c>
      <c r="B737" s="68"/>
      <c r="C737" s="214" t="s">
        <v>82</v>
      </c>
      <c r="D737" s="215">
        <v>44964</v>
      </c>
      <c r="E737" s="192" t="s">
        <v>2834</v>
      </c>
      <c r="F737" s="192" t="s">
        <v>3</v>
      </c>
      <c r="G737" s="192">
        <v>2090628</v>
      </c>
      <c r="H737" s="68"/>
      <c r="I737" s="198" t="s">
        <v>3939</v>
      </c>
      <c r="J737" s="68"/>
      <c r="K737" s="68"/>
      <c r="L737" s="68"/>
      <c r="M737" s="68"/>
      <c r="N737" s="366"/>
      <c r="O737" s="366"/>
      <c r="P737" s="216">
        <v>0</v>
      </c>
      <c r="Q737" s="216">
        <v>218</v>
      </c>
      <c r="R737" s="68" t="s">
        <v>638</v>
      </c>
      <c r="S737" s="368"/>
      <c r="T737" s="278"/>
    </row>
    <row r="738" spans="1:20" ht="38.25">
      <c r="A738" s="192">
        <v>213</v>
      </c>
      <c r="B738" s="68"/>
      <c r="C738" s="214" t="s">
        <v>91</v>
      </c>
      <c r="D738" s="215">
        <v>44964</v>
      </c>
      <c r="E738" s="192" t="s">
        <v>2835</v>
      </c>
      <c r="F738" s="192" t="s">
        <v>3</v>
      </c>
      <c r="G738" s="192">
        <v>2090630</v>
      </c>
      <c r="H738" s="68"/>
      <c r="I738" s="198" t="s">
        <v>3940</v>
      </c>
      <c r="J738" s="68"/>
      <c r="K738" s="68"/>
      <c r="L738" s="68"/>
      <c r="M738" s="68"/>
      <c r="N738" s="366"/>
      <c r="O738" s="366"/>
      <c r="P738" s="216">
        <v>0</v>
      </c>
      <c r="Q738" s="216">
        <v>65</v>
      </c>
      <c r="R738" s="68" t="s">
        <v>638</v>
      </c>
      <c r="S738" s="368"/>
      <c r="T738" s="278"/>
    </row>
    <row r="739" spans="1:20" ht="51">
      <c r="A739" s="192">
        <v>156</v>
      </c>
      <c r="B739" s="68"/>
      <c r="C739" s="214" t="s">
        <v>76</v>
      </c>
      <c r="D739" s="215">
        <v>44964</v>
      </c>
      <c r="E739" s="192" t="s">
        <v>2836</v>
      </c>
      <c r="F739" s="192" t="s">
        <v>3</v>
      </c>
      <c r="G739" s="192">
        <v>2090631</v>
      </c>
      <c r="H739" s="68"/>
      <c r="I739" s="198" t="s">
        <v>3941</v>
      </c>
      <c r="J739" s="68"/>
      <c r="K739" s="68"/>
      <c r="L739" s="68"/>
      <c r="M739" s="68"/>
      <c r="N739" s="366"/>
      <c r="O739" s="366"/>
      <c r="P739" s="216">
        <v>0</v>
      </c>
      <c r="Q739" s="216">
        <v>18.5</v>
      </c>
      <c r="R739" s="68" t="s">
        <v>638</v>
      </c>
      <c r="S739" s="368"/>
      <c r="T739" s="278"/>
    </row>
    <row r="740" spans="1:20" ht="38.25">
      <c r="A740" s="192">
        <v>378</v>
      </c>
      <c r="B740" s="68"/>
      <c r="C740" s="214" t="s">
        <v>610</v>
      </c>
      <c r="D740" s="215">
        <v>44964</v>
      </c>
      <c r="E740" s="192" t="s">
        <v>2837</v>
      </c>
      <c r="F740" s="192" t="s">
        <v>3</v>
      </c>
      <c r="G740" s="192">
        <v>2090632</v>
      </c>
      <c r="H740" s="68"/>
      <c r="I740" s="198" t="s">
        <v>3942</v>
      </c>
      <c r="J740" s="68"/>
      <c r="K740" s="68"/>
      <c r="L740" s="68"/>
      <c r="M740" s="68"/>
      <c r="N740" s="366"/>
      <c r="O740" s="366"/>
      <c r="P740" s="216">
        <v>0</v>
      </c>
      <c r="Q740" s="216">
        <v>1355</v>
      </c>
      <c r="R740" s="68" t="s">
        <v>638</v>
      </c>
      <c r="S740" s="368"/>
      <c r="T740" s="278"/>
    </row>
    <row r="741" spans="1:20" ht="51">
      <c r="A741" s="192" t="s">
        <v>541</v>
      </c>
      <c r="B741" s="68"/>
      <c r="C741" s="214" t="s">
        <v>590</v>
      </c>
      <c r="D741" s="215">
        <v>44964</v>
      </c>
      <c r="E741" s="192" t="s">
        <v>2838</v>
      </c>
      <c r="F741" s="192" t="s">
        <v>3</v>
      </c>
      <c r="G741" s="192">
        <v>2090436</v>
      </c>
      <c r="H741" s="68"/>
      <c r="I741" s="198" t="s">
        <v>3943</v>
      </c>
      <c r="J741" s="68"/>
      <c r="K741" s="68"/>
      <c r="L741" s="68"/>
      <c r="M741" s="68"/>
      <c r="N741" s="366"/>
      <c r="O741" s="366"/>
      <c r="P741" s="216">
        <v>0</v>
      </c>
      <c r="Q741" s="216">
        <v>375.84</v>
      </c>
      <c r="R741" s="68" t="s">
        <v>638</v>
      </c>
      <c r="S741" s="368"/>
      <c r="T741" s="278"/>
    </row>
    <row r="742" spans="1:20" ht="63.75">
      <c r="A742" s="192">
        <v>660</v>
      </c>
      <c r="B742" s="68"/>
      <c r="C742" s="214" t="s">
        <v>176</v>
      </c>
      <c r="D742" s="215">
        <v>44964</v>
      </c>
      <c r="E742" s="192" t="s">
        <v>2839</v>
      </c>
      <c r="F742" s="192" t="s">
        <v>3</v>
      </c>
      <c r="G742" s="192">
        <v>2090449</v>
      </c>
      <c r="H742" s="68"/>
      <c r="I742" s="198" t="s">
        <v>3944</v>
      </c>
      <c r="J742" s="68"/>
      <c r="K742" s="68"/>
      <c r="L742" s="68"/>
      <c r="M742" s="68"/>
      <c r="N742" s="366"/>
      <c r="O742" s="366"/>
      <c r="P742" s="216">
        <v>0</v>
      </c>
      <c r="Q742" s="216">
        <v>105.59</v>
      </c>
      <c r="R742" s="68" t="s">
        <v>638</v>
      </c>
      <c r="S742" s="368"/>
      <c r="T742" s="278"/>
    </row>
    <row r="743" spans="1:20" ht="51">
      <c r="A743" s="192" t="s">
        <v>550</v>
      </c>
      <c r="B743" s="68"/>
      <c r="C743" s="214" t="s">
        <v>589</v>
      </c>
      <c r="D743" s="215">
        <v>44964</v>
      </c>
      <c r="E743" s="192" t="s">
        <v>2840</v>
      </c>
      <c r="F743" s="192" t="s">
        <v>3</v>
      </c>
      <c r="G743" s="192">
        <v>2090490</v>
      </c>
      <c r="H743" s="68"/>
      <c r="I743" s="198" t="s">
        <v>3945</v>
      </c>
      <c r="J743" s="68"/>
      <c r="K743" s="68"/>
      <c r="L743" s="68"/>
      <c r="M743" s="68"/>
      <c r="N743" s="366"/>
      <c r="O743" s="366"/>
      <c r="P743" s="216">
        <v>0</v>
      </c>
      <c r="Q743" s="216">
        <v>2259.84</v>
      </c>
      <c r="R743" s="68" t="s">
        <v>638</v>
      </c>
      <c r="S743" s="368"/>
      <c r="T743" s="278"/>
    </row>
    <row r="744" spans="1:20" ht="51">
      <c r="A744" s="192">
        <v>15</v>
      </c>
      <c r="B744" s="68"/>
      <c r="C744" s="214" t="s">
        <v>39</v>
      </c>
      <c r="D744" s="215">
        <v>44964</v>
      </c>
      <c r="E744" s="192" t="s">
        <v>2841</v>
      </c>
      <c r="F744" s="192" t="s">
        <v>3</v>
      </c>
      <c r="G744" s="192">
        <v>2090509</v>
      </c>
      <c r="H744" s="68"/>
      <c r="I744" s="198" t="s">
        <v>3946</v>
      </c>
      <c r="J744" s="68"/>
      <c r="K744" s="68"/>
      <c r="L744" s="68"/>
      <c r="M744" s="68"/>
      <c r="N744" s="366"/>
      <c r="O744" s="366"/>
      <c r="P744" s="216">
        <v>0</v>
      </c>
      <c r="Q744" s="216">
        <v>100</v>
      </c>
      <c r="R744" s="68" t="s">
        <v>638</v>
      </c>
      <c r="S744" s="368"/>
      <c r="T744" s="278"/>
    </row>
    <row r="745" spans="1:20" ht="51">
      <c r="A745" s="192">
        <v>578</v>
      </c>
      <c r="B745" s="68"/>
      <c r="C745" s="214" t="s">
        <v>168</v>
      </c>
      <c r="D745" s="215">
        <v>44964</v>
      </c>
      <c r="E745" s="192" t="s">
        <v>2842</v>
      </c>
      <c r="F745" s="192" t="s">
        <v>3</v>
      </c>
      <c r="G745" s="192">
        <v>2090513</v>
      </c>
      <c r="H745" s="68"/>
      <c r="I745" s="198" t="s">
        <v>3947</v>
      </c>
      <c r="J745" s="68"/>
      <c r="K745" s="68"/>
      <c r="L745" s="68"/>
      <c r="M745" s="68"/>
      <c r="N745" s="366"/>
      <c r="O745" s="366"/>
      <c r="P745" s="216">
        <v>0</v>
      </c>
      <c r="Q745" s="216">
        <v>148</v>
      </c>
      <c r="R745" s="68" t="s">
        <v>638</v>
      </c>
      <c r="S745" s="368"/>
      <c r="T745" s="278"/>
    </row>
    <row r="746" spans="1:20" ht="51">
      <c r="A746" s="192">
        <v>578</v>
      </c>
      <c r="B746" s="68"/>
      <c r="C746" s="214" t="s">
        <v>168</v>
      </c>
      <c r="D746" s="215">
        <v>44964</v>
      </c>
      <c r="E746" s="192" t="s">
        <v>2843</v>
      </c>
      <c r="F746" s="192" t="s">
        <v>3</v>
      </c>
      <c r="G746" s="192">
        <v>2090516</v>
      </c>
      <c r="H746" s="68"/>
      <c r="I746" s="198" t="s">
        <v>3948</v>
      </c>
      <c r="J746" s="68"/>
      <c r="K746" s="68"/>
      <c r="L746" s="68"/>
      <c r="M746" s="68"/>
      <c r="N746" s="366"/>
      <c r="O746" s="366"/>
      <c r="P746" s="216">
        <v>0</v>
      </c>
      <c r="Q746" s="216">
        <v>4760</v>
      </c>
      <c r="R746" s="68" t="s">
        <v>638</v>
      </c>
      <c r="S746" s="368"/>
      <c r="T746" s="278"/>
    </row>
    <row r="747" spans="1:20" ht="51">
      <c r="A747" s="192">
        <v>578</v>
      </c>
      <c r="B747" s="68"/>
      <c r="C747" s="214" t="s">
        <v>168</v>
      </c>
      <c r="D747" s="215">
        <v>44964</v>
      </c>
      <c r="E747" s="192" t="s">
        <v>2844</v>
      </c>
      <c r="F747" s="192" t="s">
        <v>3</v>
      </c>
      <c r="G747" s="192">
        <v>2090519</v>
      </c>
      <c r="H747" s="68"/>
      <c r="I747" s="198" t="s">
        <v>3949</v>
      </c>
      <c r="J747" s="68"/>
      <c r="K747" s="68"/>
      <c r="L747" s="68"/>
      <c r="M747" s="68"/>
      <c r="N747" s="366"/>
      <c r="O747" s="366"/>
      <c r="P747" s="216">
        <v>0</v>
      </c>
      <c r="Q747" s="216">
        <v>20</v>
      </c>
      <c r="R747" s="68" t="s">
        <v>638</v>
      </c>
      <c r="S747" s="368"/>
      <c r="T747" s="278"/>
    </row>
    <row r="748" spans="1:20" ht="51">
      <c r="A748" s="192">
        <v>578</v>
      </c>
      <c r="B748" s="68"/>
      <c r="C748" s="214" t="s">
        <v>168</v>
      </c>
      <c r="D748" s="215">
        <v>44964</v>
      </c>
      <c r="E748" s="192" t="s">
        <v>2845</v>
      </c>
      <c r="F748" s="192" t="s">
        <v>3</v>
      </c>
      <c r="G748" s="192">
        <v>2090522</v>
      </c>
      <c r="H748" s="68"/>
      <c r="I748" s="198" t="s">
        <v>3950</v>
      </c>
      <c r="J748" s="68"/>
      <c r="K748" s="68"/>
      <c r="L748" s="68"/>
      <c r="M748" s="68"/>
      <c r="N748" s="366"/>
      <c r="O748" s="366"/>
      <c r="P748" s="216">
        <v>0</v>
      </c>
      <c r="Q748" s="216">
        <v>1551.63</v>
      </c>
      <c r="R748" s="68" t="s">
        <v>638</v>
      </c>
      <c r="S748" s="368"/>
      <c r="T748" s="278"/>
    </row>
    <row r="749" spans="1:20" ht="51">
      <c r="A749" s="192">
        <v>389</v>
      </c>
      <c r="B749" s="68"/>
      <c r="C749" s="214" t="s">
        <v>1428</v>
      </c>
      <c r="D749" s="215">
        <v>44965</v>
      </c>
      <c r="E749" s="192" t="s">
        <v>2846</v>
      </c>
      <c r="F749" s="192" t="s">
        <v>3</v>
      </c>
      <c r="G749" s="192">
        <v>2090779</v>
      </c>
      <c r="H749" s="68"/>
      <c r="I749" s="198" t="s">
        <v>3951</v>
      </c>
      <c r="J749" s="68"/>
      <c r="K749" s="68"/>
      <c r="L749" s="68"/>
      <c r="M749" s="68"/>
      <c r="N749" s="366"/>
      <c r="O749" s="366"/>
      <c r="P749" s="216">
        <v>0</v>
      </c>
      <c r="Q749" s="216">
        <v>1190</v>
      </c>
      <c r="R749" s="68" t="s">
        <v>638</v>
      </c>
      <c r="S749" s="368"/>
      <c r="T749" s="278"/>
    </row>
    <row r="750" spans="1:20" ht="51">
      <c r="A750" s="192">
        <v>590</v>
      </c>
      <c r="B750" s="68"/>
      <c r="C750" s="214" t="s">
        <v>1287</v>
      </c>
      <c r="D750" s="215">
        <v>44965</v>
      </c>
      <c r="E750" s="192" t="s">
        <v>2847</v>
      </c>
      <c r="F750" s="192" t="s">
        <v>3</v>
      </c>
      <c r="G750" s="192">
        <v>2090781</v>
      </c>
      <c r="H750" s="68"/>
      <c r="I750" s="198" t="s">
        <v>3952</v>
      </c>
      <c r="J750" s="68"/>
      <c r="K750" s="68"/>
      <c r="L750" s="68"/>
      <c r="M750" s="68"/>
      <c r="N750" s="366"/>
      <c r="O750" s="366"/>
      <c r="P750" s="216">
        <v>0</v>
      </c>
      <c r="Q750" s="216">
        <v>120</v>
      </c>
      <c r="R750" s="68" t="s">
        <v>638</v>
      </c>
      <c r="S750" s="368"/>
      <c r="T750" s="278"/>
    </row>
    <row r="751" spans="1:20" ht="38.25">
      <c r="A751" s="192" t="s">
        <v>550</v>
      </c>
      <c r="B751" s="68"/>
      <c r="C751" s="214" t="s">
        <v>589</v>
      </c>
      <c r="D751" s="215">
        <v>44965</v>
      </c>
      <c r="E751" s="192" t="s">
        <v>2848</v>
      </c>
      <c r="F751" s="192" t="s">
        <v>3</v>
      </c>
      <c r="G751" s="192">
        <v>2090824</v>
      </c>
      <c r="H751" s="68"/>
      <c r="I751" s="198" t="s">
        <v>3953</v>
      </c>
      <c r="J751" s="68"/>
      <c r="K751" s="68"/>
      <c r="L751" s="68"/>
      <c r="M751" s="68"/>
      <c r="N751" s="366"/>
      <c r="O751" s="366"/>
      <c r="P751" s="216">
        <v>0</v>
      </c>
      <c r="Q751" s="216">
        <v>523.67999999999995</v>
      </c>
      <c r="R751" s="68" t="s">
        <v>638</v>
      </c>
      <c r="S751" s="368"/>
      <c r="T751" s="278"/>
    </row>
    <row r="752" spans="1:20" ht="38.25">
      <c r="A752" s="192">
        <v>951</v>
      </c>
      <c r="B752" s="68"/>
      <c r="C752" s="214" t="s">
        <v>199</v>
      </c>
      <c r="D752" s="215">
        <v>44965</v>
      </c>
      <c r="E752" s="192" t="s">
        <v>2849</v>
      </c>
      <c r="F752" s="192" t="s">
        <v>3</v>
      </c>
      <c r="G752" s="192">
        <v>2090835</v>
      </c>
      <c r="H752" s="68"/>
      <c r="I752" s="198" t="s">
        <v>2206</v>
      </c>
      <c r="J752" s="68"/>
      <c r="K752" s="68"/>
      <c r="L752" s="68"/>
      <c r="M752" s="68"/>
      <c r="N752" s="366"/>
      <c r="O752" s="366"/>
      <c r="P752" s="216">
        <v>0</v>
      </c>
      <c r="Q752" s="216">
        <v>485.42</v>
      </c>
      <c r="R752" s="68" t="s">
        <v>638</v>
      </c>
      <c r="S752" s="368"/>
      <c r="T752" s="278"/>
    </row>
    <row r="753" spans="1:20" ht="38.25">
      <c r="A753" s="192">
        <v>283</v>
      </c>
      <c r="B753" s="68"/>
      <c r="C753" s="214" t="s">
        <v>115</v>
      </c>
      <c r="D753" s="215">
        <v>44965</v>
      </c>
      <c r="E753" s="192" t="s">
        <v>2850</v>
      </c>
      <c r="F753" s="192" t="s">
        <v>3</v>
      </c>
      <c r="G753" s="192">
        <v>2090844</v>
      </c>
      <c r="H753" s="68"/>
      <c r="I753" s="198" t="s">
        <v>3954</v>
      </c>
      <c r="J753" s="68"/>
      <c r="K753" s="68"/>
      <c r="L753" s="68"/>
      <c r="M753" s="68"/>
      <c r="N753" s="366"/>
      <c r="O753" s="366"/>
      <c r="P753" s="216">
        <v>0</v>
      </c>
      <c r="Q753" s="216">
        <v>900</v>
      </c>
      <c r="R753" s="68" t="s">
        <v>638</v>
      </c>
      <c r="S753" s="368"/>
      <c r="T753" s="278"/>
    </row>
    <row r="754" spans="1:20" ht="89.25">
      <c r="A754" s="192">
        <v>587</v>
      </c>
      <c r="B754" s="68"/>
      <c r="C754" s="214" t="s">
        <v>673</v>
      </c>
      <c r="D754" s="215">
        <v>44965</v>
      </c>
      <c r="E754" s="192" t="s">
        <v>2851</v>
      </c>
      <c r="F754" s="192" t="s">
        <v>3</v>
      </c>
      <c r="G754" s="192">
        <v>2090849</v>
      </c>
      <c r="H754" s="68"/>
      <c r="I754" s="198" t="s">
        <v>3955</v>
      </c>
      <c r="J754" s="68"/>
      <c r="K754" s="68"/>
      <c r="L754" s="68"/>
      <c r="M754" s="68"/>
      <c r="N754" s="366"/>
      <c r="O754" s="366"/>
      <c r="P754" s="216">
        <v>0</v>
      </c>
      <c r="Q754" s="216">
        <v>55953</v>
      </c>
      <c r="R754" s="68" t="s">
        <v>638</v>
      </c>
      <c r="S754" s="368"/>
      <c r="T754" s="278"/>
    </row>
    <row r="755" spans="1:20" ht="89.25">
      <c r="A755" s="192">
        <v>587</v>
      </c>
      <c r="B755" s="68"/>
      <c r="C755" s="214" t="s">
        <v>673</v>
      </c>
      <c r="D755" s="215">
        <v>44965</v>
      </c>
      <c r="E755" s="192" t="s">
        <v>2852</v>
      </c>
      <c r="F755" s="192" t="s">
        <v>3</v>
      </c>
      <c r="G755" s="192">
        <v>2090854</v>
      </c>
      <c r="H755" s="68"/>
      <c r="I755" s="198" t="s">
        <v>3956</v>
      </c>
      <c r="J755" s="68"/>
      <c r="K755" s="68"/>
      <c r="L755" s="68"/>
      <c r="M755" s="68"/>
      <c r="N755" s="366"/>
      <c r="O755" s="366"/>
      <c r="P755" s="216">
        <v>0</v>
      </c>
      <c r="Q755" s="216">
        <v>133.05000000000001</v>
      </c>
      <c r="R755" s="68" t="s">
        <v>638</v>
      </c>
      <c r="S755" s="368"/>
      <c r="T755" s="278"/>
    </row>
    <row r="756" spans="1:20" ht="51">
      <c r="A756" s="192">
        <v>46</v>
      </c>
      <c r="B756" s="68"/>
      <c r="C756" s="214" t="s">
        <v>1380</v>
      </c>
      <c r="D756" s="215">
        <v>44965</v>
      </c>
      <c r="E756" s="192" t="s">
        <v>2853</v>
      </c>
      <c r="F756" s="192" t="s">
        <v>3</v>
      </c>
      <c r="G756" s="192">
        <v>2090856</v>
      </c>
      <c r="H756" s="68"/>
      <c r="I756" s="198" t="s">
        <v>3957</v>
      </c>
      <c r="J756" s="68"/>
      <c r="K756" s="68"/>
      <c r="L756" s="68"/>
      <c r="M756" s="68"/>
      <c r="N756" s="366"/>
      <c r="O756" s="366"/>
      <c r="P756" s="216">
        <v>0</v>
      </c>
      <c r="Q756" s="216">
        <v>840</v>
      </c>
      <c r="R756" s="68" t="s">
        <v>638</v>
      </c>
      <c r="S756" s="368"/>
      <c r="T756" s="278"/>
    </row>
    <row r="757" spans="1:20" ht="51">
      <c r="A757" s="192" t="s">
        <v>550</v>
      </c>
      <c r="B757" s="68"/>
      <c r="C757" s="214" t="s">
        <v>589</v>
      </c>
      <c r="D757" s="215">
        <v>44965</v>
      </c>
      <c r="E757" s="192" t="s">
        <v>2854</v>
      </c>
      <c r="F757" s="192" t="s">
        <v>3</v>
      </c>
      <c r="G757" s="192">
        <v>2090857</v>
      </c>
      <c r="H757" s="68"/>
      <c r="I757" s="198" t="s">
        <v>3958</v>
      </c>
      <c r="J757" s="68"/>
      <c r="K757" s="68"/>
      <c r="L757" s="68"/>
      <c r="M757" s="68"/>
      <c r="N757" s="366"/>
      <c r="O757" s="366"/>
      <c r="P757" s="216">
        <v>0</v>
      </c>
      <c r="Q757" s="216">
        <v>53</v>
      </c>
      <c r="R757" s="68" t="s">
        <v>638</v>
      </c>
      <c r="S757" s="368"/>
      <c r="T757" s="278"/>
    </row>
    <row r="758" spans="1:20" ht="89.25">
      <c r="A758" s="192">
        <v>587</v>
      </c>
      <c r="B758" s="68"/>
      <c r="C758" s="214" t="s">
        <v>673</v>
      </c>
      <c r="D758" s="215">
        <v>44965</v>
      </c>
      <c r="E758" s="192" t="s">
        <v>2855</v>
      </c>
      <c r="F758" s="192" t="s">
        <v>3</v>
      </c>
      <c r="G758" s="192">
        <v>2090858</v>
      </c>
      <c r="H758" s="68"/>
      <c r="I758" s="198" t="s">
        <v>3959</v>
      </c>
      <c r="J758" s="68"/>
      <c r="K758" s="68"/>
      <c r="L758" s="68"/>
      <c r="M758" s="68"/>
      <c r="N758" s="366"/>
      <c r="O758" s="366"/>
      <c r="P758" s="216">
        <v>0</v>
      </c>
      <c r="Q758" s="216">
        <v>2242</v>
      </c>
      <c r="R758" s="68" t="s">
        <v>638</v>
      </c>
      <c r="S758" s="368"/>
      <c r="T758" s="278"/>
    </row>
    <row r="759" spans="1:20" ht="89.25">
      <c r="A759" s="192">
        <v>587</v>
      </c>
      <c r="B759" s="68"/>
      <c r="C759" s="214" t="s">
        <v>673</v>
      </c>
      <c r="D759" s="215">
        <v>44965</v>
      </c>
      <c r="E759" s="192" t="s">
        <v>2856</v>
      </c>
      <c r="F759" s="192" t="s">
        <v>3</v>
      </c>
      <c r="G759" s="192">
        <v>2090860</v>
      </c>
      <c r="H759" s="68"/>
      <c r="I759" s="198" t="s">
        <v>3960</v>
      </c>
      <c r="J759" s="68"/>
      <c r="K759" s="68"/>
      <c r="L759" s="68"/>
      <c r="M759" s="68"/>
      <c r="N759" s="366"/>
      <c r="O759" s="366"/>
      <c r="P759" s="216">
        <v>0</v>
      </c>
      <c r="Q759" s="216">
        <v>320</v>
      </c>
      <c r="R759" s="68" t="s">
        <v>638</v>
      </c>
      <c r="S759" s="368"/>
      <c r="T759" s="278"/>
    </row>
    <row r="760" spans="1:20" ht="89.25">
      <c r="A760" s="192">
        <v>587</v>
      </c>
      <c r="B760" s="68"/>
      <c r="C760" s="214" t="s">
        <v>673</v>
      </c>
      <c r="D760" s="215">
        <v>44965</v>
      </c>
      <c r="E760" s="192" t="s">
        <v>2857</v>
      </c>
      <c r="F760" s="192" t="s">
        <v>3</v>
      </c>
      <c r="G760" s="192">
        <v>2090862</v>
      </c>
      <c r="H760" s="68"/>
      <c r="I760" s="198" t="s">
        <v>3961</v>
      </c>
      <c r="J760" s="68"/>
      <c r="K760" s="68"/>
      <c r="L760" s="68"/>
      <c r="M760" s="68"/>
      <c r="N760" s="366"/>
      <c r="O760" s="366"/>
      <c r="P760" s="216">
        <v>0</v>
      </c>
      <c r="Q760" s="216">
        <v>16842</v>
      </c>
      <c r="R760" s="68" t="s">
        <v>638</v>
      </c>
      <c r="S760" s="368"/>
      <c r="T760" s="278"/>
    </row>
    <row r="761" spans="1:20" ht="89.25">
      <c r="A761" s="192">
        <v>587</v>
      </c>
      <c r="B761" s="68"/>
      <c r="C761" s="214" t="s">
        <v>673</v>
      </c>
      <c r="D761" s="215">
        <v>44965</v>
      </c>
      <c r="E761" s="192" t="s">
        <v>2858</v>
      </c>
      <c r="F761" s="192" t="s">
        <v>3</v>
      </c>
      <c r="G761" s="192">
        <v>2090864</v>
      </c>
      <c r="H761" s="68"/>
      <c r="I761" s="198" t="s">
        <v>3962</v>
      </c>
      <c r="J761" s="68"/>
      <c r="K761" s="68"/>
      <c r="L761" s="68"/>
      <c r="M761" s="68"/>
      <c r="N761" s="366"/>
      <c r="O761" s="366"/>
      <c r="P761" s="216">
        <v>0</v>
      </c>
      <c r="Q761" s="216">
        <v>40</v>
      </c>
      <c r="R761" s="68" t="s">
        <v>638</v>
      </c>
      <c r="S761" s="368"/>
      <c r="T761" s="278"/>
    </row>
    <row r="762" spans="1:20" ht="51">
      <c r="A762" s="192">
        <v>266</v>
      </c>
      <c r="B762" s="68"/>
      <c r="C762" s="214" t="s">
        <v>1269</v>
      </c>
      <c r="D762" s="215">
        <v>44965</v>
      </c>
      <c r="E762" s="192" t="s">
        <v>2859</v>
      </c>
      <c r="F762" s="192" t="s">
        <v>3</v>
      </c>
      <c r="G762" s="192">
        <v>2090897</v>
      </c>
      <c r="H762" s="68"/>
      <c r="I762" s="198" t="s">
        <v>3963</v>
      </c>
      <c r="J762" s="68"/>
      <c r="K762" s="68"/>
      <c r="L762" s="68"/>
      <c r="M762" s="68"/>
      <c r="N762" s="366"/>
      <c r="O762" s="366"/>
      <c r="P762" s="216">
        <v>0</v>
      </c>
      <c r="Q762" s="216">
        <v>3968.14</v>
      </c>
      <c r="R762" s="68" t="s">
        <v>638</v>
      </c>
      <c r="S762" s="368"/>
      <c r="T762" s="278"/>
    </row>
    <row r="763" spans="1:20" ht="51">
      <c r="A763" s="192">
        <v>86</v>
      </c>
      <c r="B763" s="68"/>
      <c r="C763" s="214" t="s">
        <v>50</v>
      </c>
      <c r="D763" s="215">
        <v>44965</v>
      </c>
      <c r="E763" s="192" t="s">
        <v>2860</v>
      </c>
      <c r="F763" s="192" t="s">
        <v>3</v>
      </c>
      <c r="G763" s="192">
        <v>2090913</v>
      </c>
      <c r="H763" s="68"/>
      <c r="I763" s="198" t="s">
        <v>3964</v>
      </c>
      <c r="J763" s="68"/>
      <c r="K763" s="68"/>
      <c r="L763" s="68"/>
      <c r="M763" s="68"/>
      <c r="N763" s="366"/>
      <c r="O763" s="366"/>
      <c r="P763" s="216">
        <v>0</v>
      </c>
      <c r="Q763" s="216">
        <v>50</v>
      </c>
      <c r="R763" s="68" t="s">
        <v>638</v>
      </c>
      <c r="S763" s="368"/>
      <c r="T763" s="278"/>
    </row>
    <row r="764" spans="1:20" ht="51">
      <c r="A764" s="192">
        <v>266</v>
      </c>
      <c r="B764" s="68"/>
      <c r="C764" s="214" t="s">
        <v>1269</v>
      </c>
      <c r="D764" s="215">
        <v>44965</v>
      </c>
      <c r="E764" s="192" t="s">
        <v>2861</v>
      </c>
      <c r="F764" s="192" t="s">
        <v>3</v>
      </c>
      <c r="G764" s="192">
        <v>2090915</v>
      </c>
      <c r="H764" s="68"/>
      <c r="I764" s="198" t="s">
        <v>3965</v>
      </c>
      <c r="J764" s="68"/>
      <c r="K764" s="68"/>
      <c r="L764" s="68"/>
      <c r="M764" s="68"/>
      <c r="N764" s="366"/>
      <c r="O764" s="366"/>
      <c r="P764" s="216">
        <v>0</v>
      </c>
      <c r="Q764" s="216">
        <v>3094.9</v>
      </c>
      <c r="R764" s="68" t="s">
        <v>638</v>
      </c>
      <c r="S764" s="368"/>
      <c r="T764" s="278"/>
    </row>
    <row r="765" spans="1:20" ht="51">
      <c r="A765" s="192" t="s">
        <v>550</v>
      </c>
      <c r="B765" s="68"/>
      <c r="C765" s="214" t="s">
        <v>589</v>
      </c>
      <c r="D765" s="215">
        <v>44965</v>
      </c>
      <c r="E765" s="192" t="s">
        <v>2862</v>
      </c>
      <c r="F765" s="192" t="s">
        <v>3</v>
      </c>
      <c r="G765" s="192">
        <v>2090926</v>
      </c>
      <c r="H765" s="68"/>
      <c r="I765" s="198" t="s">
        <v>3966</v>
      </c>
      <c r="J765" s="68"/>
      <c r="K765" s="68"/>
      <c r="L765" s="68"/>
      <c r="M765" s="68"/>
      <c r="N765" s="366"/>
      <c r="O765" s="366"/>
      <c r="P765" s="216">
        <v>0</v>
      </c>
      <c r="Q765" s="216">
        <v>450</v>
      </c>
      <c r="R765" s="68" t="s">
        <v>638</v>
      </c>
      <c r="S765" s="368"/>
      <c r="T765" s="278"/>
    </row>
    <row r="766" spans="1:20" ht="38.25">
      <c r="A766" s="192">
        <v>266</v>
      </c>
      <c r="B766" s="68"/>
      <c r="C766" s="214" t="s">
        <v>1269</v>
      </c>
      <c r="D766" s="215">
        <v>44965</v>
      </c>
      <c r="E766" s="192" t="s">
        <v>2863</v>
      </c>
      <c r="F766" s="192" t="s">
        <v>3</v>
      </c>
      <c r="G766" s="192">
        <v>2090964</v>
      </c>
      <c r="H766" s="68"/>
      <c r="I766" s="198" t="s">
        <v>3967</v>
      </c>
      <c r="J766" s="68"/>
      <c r="K766" s="68"/>
      <c r="L766" s="68"/>
      <c r="M766" s="68"/>
      <c r="N766" s="366"/>
      <c r="O766" s="366"/>
      <c r="P766" s="216">
        <v>0</v>
      </c>
      <c r="Q766" s="216">
        <v>895.21</v>
      </c>
      <c r="R766" s="68" t="s">
        <v>638</v>
      </c>
      <c r="S766" s="368"/>
      <c r="T766" s="278"/>
    </row>
    <row r="767" spans="1:20" ht="63.75">
      <c r="A767" s="192">
        <v>53</v>
      </c>
      <c r="B767" s="68"/>
      <c r="C767" s="214" t="s">
        <v>1385</v>
      </c>
      <c r="D767" s="215">
        <v>44965</v>
      </c>
      <c r="E767" s="192" t="s">
        <v>2864</v>
      </c>
      <c r="F767" s="192" t="s">
        <v>3</v>
      </c>
      <c r="G767" s="192">
        <v>2090966</v>
      </c>
      <c r="H767" s="68"/>
      <c r="I767" s="198" t="s">
        <v>3968</v>
      </c>
      <c r="J767" s="68"/>
      <c r="K767" s="68"/>
      <c r="L767" s="68"/>
      <c r="M767" s="68"/>
      <c r="N767" s="366"/>
      <c r="O767" s="366"/>
      <c r="P767" s="216">
        <v>0</v>
      </c>
      <c r="Q767" s="216">
        <v>19500</v>
      </c>
      <c r="R767" s="68" t="s">
        <v>638</v>
      </c>
      <c r="S767" s="368"/>
      <c r="T767" s="278"/>
    </row>
    <row r="768" spans="1:20" ht="63.75">
      <c r="A768" s="192">
        <v>25</v>
      </c>
      <c r="B768" s="68"/>
      <c r="C768" s="214" t="s">
        <v>42</v>
      </c>
      <c r="D768" s="215">
        <v>44965</v>
      </c>
      <c r="E768" s="192" t="s">
        <v>2865</v>
      </c>
      <c r="F768" s="192" t="s">
        <v>3</v>
      </c>
      <c r="G768" s="192">
        <v>2090969</v>
      </c>
      <c r="H768" s="68"/>
      <c r="I768" s="198" t="s">
        <v>3969</v>
      </c>
      <c r="J768" s="68"/>
      <c r="K768" s="68"/>
      <c r="L768" s="68"/>
      <c r="M768" s="68"/>
      <c r="N768" s="366"/>
      <c r="O768" s="366"/>
      <c r="P768" s="216">
        <v>0</v>
      </c>
      <c r="Q768" s="216">
        <v>117</v>
      </c>
      <c r="R768" s="68" t="s">
        <v>638</v>
      </c>
      <c r="S768" s="368"/>
      <c r="T768" s="278"/>
    </row>
    <row r="769" spans="1:20" ht="51">
      <c r="A769" s="192">
        <v>10</v>
      </c>
      <c r="B769" s="68"/>
      <c r="C769" s="214" t="s">
        <v>38</v>
      </c>
      <c r="D769" s="215">
        <v>44965</v>
      </c>
      <c r="E769" s="192" t="s">
        <v>2866</v>
      </c>
      <c r="F769" s="192" t="s">
        <v>3</v>
      </c>
      <c r="G769" s="192">
        <v>2090973</v>
      </c>
      <c r="H769" s="68"/>
      <c r="I769" s="198" t="s">
        <v>3970</v>
      </c>
      <c r="J769" s="68"/>
      <c r="K769" s="68"/>
      <c r="L769" s="68"/>
      <c r="M769" s="68"/>
      <c r="N769" s="366"/>
      <c r="O769" s="366"/>
      <c r="P769" s="216">
        <v>0</v>
      </c>
      <c r="Q769" s="216">
        <v>823.3</v>
      </c>
      <c r="R769" s="68" t="s">
        <v>638</v>
      </c>
      <c r="S769" s="368"/>
      <c r="T769" s="278"/>
    </row>
    <row r="770" spans="1:20" ht="63.75">
      <c r="A770" s="192">
        <v>53</v>
      </c>
      <c r="B770" s="68"/>
      <c r="C770" s="214" t="s">
        <v>1385</v>
      </c>
      <c r="D770" s="215">
        <v>44965</v>
      </c>
      <c r="E770" s="192" t="s">
        <v>2867</v>
      </c>
      <c r="F770" s="192" t="s">
        <v>3</v>
      </c>
      <c r="G770" s="192">
        <v>2090974</v>
      </c>
      <c r="H770" s="68"/>
      <c r="I770" s="198" t="s">
        <v>3971</v>
      </c>
      <c r="J770" s="68"/>
      <c r="K770" s="68"/>
      <c r="L770" s="68"/>
      <c r="M770" s="68"/>
      <c r="N770" s="366"/>
      <c r="O770" s="366"/>
      <c r="P770" s="216">
        <v>0</v>
      </c>
      <c r="Q770" s="216">
        <v>47</v>
      </c>
      <c r="R770" s="68" t="s">
        <v>638</v>
      </c>
      <c r="S770" s="368"/>
      <c r="T770" s="278"/>
    </row>
    <row r="771" spans="1:20" ht="51">
      <c r="A771" s="192">
        <v>283</v>
      </c>
      <c r="B771" s="68"/>
      <c r="C771" s="214" t="s">
        <v>115</v>
      </c>
      <c r="D771" s="215">
        <v>44965</v>
      </c>
      <c r="E771" s="192" t="s">
        <v>2868</v>
      </c>
      <c r="F771" s="192" t="s">
        <v>3</v>
      </c>
      <c r="G771" s="192">
        <v>2090991</v>
      </c>
      <c r="H771" s="68"/>
      <c r="I771" s="198" t="s">
        <v>3972</v>
      </c>
      <c r="J771" s="68"/>
      <c r="K771" s="68"/>
      <c r="L771" s="68"/>
      <c r="M771" s="68"/>
      <c r="N771" s="366"/>
      <c r="O771" s="366"/>
      <c r="P771" s="216">
        <v>0</v>
      </c>
      <c r="Q771" s="216">
        <v>600</v>
      </c>
      <c r="R771" s="68" t="s">
        <v>638</v>
      </c>
      <c r="S771" s="368"/>
      <c r="T771" s="278"/>
    </row>
    <row r="772" spans="1:20" ht="51">
      <c r="A772" s="192">
        <v>283</v>
      </c>
      <c r="B772" s="68"/>
      <c r="C772" s="214" t="s">
        <v>115</v>
      </c>
      <c r="D772" s="215">
        <v>44965</v>
      </c>
      <c r="E772" s="192" t="s">
        <v>2869</v>
      </c>
      <c r="F772" s="192" t="s">
        <v>3</v>
      </c>
      <c r="G772" s="192">
        <v>2090992</v>
      </c>
      <c r="H772" s="68"/>
      <c r="I772" s="198" t="s">
        <v>3973</v>
      </c>
      <c r="J772" s="68"/>
      <c r="K772" s="68"/>
      <c r="L772" s="68"/>
      <c r="M772" s="68"/>
      <c r="N772" s="366"/>
      <c r="O772" s="366"/>
      <c r="P772" s="216">
        <v>0</v>
      </c>
      <c r="Q772" s="216">
        <v>600</v>
      </c>
      <c r="R772" s="68" t="s">
        <v>638</v>
      </c>
      <c r="S772" s="368"/>
      <c r="T772" s="278"/>
    </row>
    <row r="773" spans="1:20" ht="51">
      <c r="A773" s="192">
        <v>283</v>
      </c>
      <c r="B773" s="68"/>
      <c r="C773" s="214" t="s">
        <v>115</v>
      </c>
      <c r="D773" s="215">
        <v>44965</v>
      </c>
      <c r="E773" s="192" t="s">
        <v>2870</v>
      </c>
      <c r="F773" s="192" t="s">
        <v>3</v>
      </c>
      <c r="G773" s="192">
        <v>2090993</v>
      </c>
      <c r="H773" s="68"/>
      <c r="I773" s="198" t="s">
        <v>3974</v>
      </c>
      <c r="J773" s="68"/>
      <c r="K773" s="68"/>
      <c r="L773" s="68"/>
      <c r="M773" s="68"/>
      <c r="N773" s="366"/>
      <c r="O773" s="366"/>
      <c r="P773" s="216">
        <v>0</v>
      </c>
      <c r="Q773" s="216">
        <v>1350</v>
      </c>
      <c r="R773" s="68" t="s">
        <v>638</v>
      </c>
      <c r="S773" s="368"/>
      <c r="T773" s="278"/>
    </row>
    <row r="774" spans="1:20" ht="51">
      <c r="A774" s="192">
        <v>513</v>
      </c>
      <c r="B774" s="68"/>
      <c r="C774" s="214" t="s">
        <v>160</v>
      </c>
      <c r="D774" s="215">
        <v>44965</v>
      </c>
      <c r="E774" s="192" t="s">
        <v>2871</v>
      </c>
      <c r="F774" s="192" t="s">
        <v>3</v>
      </c>
      <c r="G774" s="192">
        <v>2090770</v>
      </c>
      <c r="H774" s="68"/>
      <c r="I774" s="198" t="s">
        <v>3975</v>
      </c>
      <c r="J774" s="68"/>
      <c r="K774" s="68"/>
      <c r="L774" s="68"/>
      <c r="M774" s="68"/>
      <c r="N774" s="366"/>
      <c r="O774" s="366"/>
      <c r="P774" s="216">
        <v>0</v>
      </c>
      <c r="Q774" s="216">
        <v>8755</v>
      </c>
      <c r="R774" s="68" t="s">
        <v>638</v>
      </c>
      <c r="S774" s="368"/>
      <c r="T774" s="278"/>
    </row>
    <row r="775" spans="1:20" ht="63.75">
      <c r="A775" s="192">
        <v>599</v>
      </c>
      <c r="B775" s="68"/>
      <c r="C775" s="214" t="s">
        <v>1249</v>
      </c>
      <c r="D775" s="215">
        <v>44965</v>
      </c>
      <c r="E775" s="192" t="s">
        <v>2872</v>
      </c>
      <c r="F775" s="192" t="s">
        <v>3</v>
      </c>
      <c r="G775" s="192">
        <v>2090805</v>
      </c>
      <c r="H775" s="68"/>
      <c r="I775" s="198" t="s">
        <v>3976</v>
      </c>
      <c r="J775" s="68"/>
      <c r="K775" s="68"/>
      <c r="L775" s="68"/>
      <c r="M775" s="68"/>
      <c r="N775" s="366"/>
      <c r="O775" s="366"/>
      <c r="P775" s="216">
        <v>0</v>
      </c>
      <c r="Q775" s="216">
        <v>314</v>
      </c>
      <c r="R775" s="68" t="s">
        <v>638</v>
      </c>
      <c r="S775" s="368"/>
      <c r="T775" s="278"/>
    </row>
    <row r="776" spans="1:20" ht="63.75">
      <c r="A776" s="192">
        <v>514</v>
      </c>
      <c r="B776" s="68"/>
      <c r="C776" s="214" t="s">
        <v>161</v>
      </c>
      <c r="D776" s="215">
        <v>44965</v>
      </c>
      <c r="E776" s="192" t="s">
        <v>2873</v>
      </c>
      <c r="F776" s="192" t="s">
        <v>3</v>
      </c>
      <c r="G776" s="192">
        <v>2090879</v>
      </c>
      <c r="H776" s="68"/>
      <c r="I776" s="198" t="s">
        <v>3977</v>
      </c>
      <c r="J776" s="68"/>
      <c r="K776" s="68"/>
      <c r="L776" s="68"/>
      <c r="M776" s="68"/>
      <c r="N776" s="366"/>
      <c r="O776" s="366"/>
      <c r="P776" s="216">
        <v>0</v>
      </c>
      <c r="Q776" s="216">
        <v>39740.21</v>
      </c>
      <c r="R776" s="68" t="s">
        <v>638</v>
      </c>
      <c r="S776" s="368"/>
      <c r="T776" s="278"/>
    </row>
    <row r="777" spans="1:20" ht="51">
      <c r="A777" s="192" t="s">
        <v>550</v>
      </c>
      <c r="B777" s="68"/>
      <c r="C777" s="214" t="s">
        <v>589</v>
      </c>
      <c r="D777" s="215">
        <v>44965</v>
      </c>
      <c r="E777" s="192" t="s">
        <v>2874</v>
      </c>
      <c r="F777" s="192" t="s">
        <v>3</v>
      </c>
      <c r="G777" s="192">
        <v>2090882</v>
      </c>
      <c r="H777" s="68"/>
      <c r="I777" s="198" t="s">
        <v>3978</v>
      </c>
      <c r="J777" s="68"/>
      <c r="K777" s="68"/>
      <c r="L777" s="68"/>
      <c r="M777" s="68"/>
      <c r="N777" s="366"/>
      <c r="O777" s="366"/>
      <c r="P777" s="216">
        <v>0</v>
      </c>
      <c r="Q777" s="216">
        <v>766.67</v>
      </c>
      <c r="R777" s="68" t="s">
        <v>638</v>
      </c>
      <c r="S777" s="368"/>
      <c r="T777" s="278"/>
    </row>
    <row r="778" spans="1:20" ht="51">
      <c r="A778" s="192">
        <v>578</v>
      </c>
      <c r="B778" s="68"/>
      <c r="C778" s="214" t="s">
        <v>168</v>
      </c>
      <c r="D778" s="215">
        <v>44965</v>
      </c>
      <c r="E778" s="192" t="s">
        <v>2875</v>
      </c>
      <c r="F778" s="192" t="s">
        <v>3</v>
      </c>
      <c r="G778" s="192">
        <v>2090885</v>
      </c>
      <c r="H778" s="68"/>
      <c r="I778" s="198" t="s">
        <v>3979</v>
      </c>
      <c r="J778" s="68"/>
      <c r="K778" s="68"/>
      <c r="L778" s="68"/>
      <c r="M778" s="68"/>
      <c r="N778" s="366"/>
      <c r="O778" s="366"/>
      <c r="P778" s="216">
        <v>0</v>
      </c>
      <c r="Q778" s="216">
        <v>12870.14</v>
      </c>
      <c r="R778" s="68" t="s">
        <v>638</v>
      </c>
      <c r="S778" s="368"/>
      <c r="T778" s="278"/>
    </row>
    <row r="779" spans="1:20" ht="63.75">
      <c r="A779" s="192">
        <v>53</v>
      </c>
      <c r="B779" s="68"/>
      <c r="C779" s="214" t="s">
        <v>1385</v>
      </c>
      <c r="D779" s="215">
        <v>44966</v>
      </c>
      <c r="E779" s="192" t="s">
        <v>2876</v>
      </c>
      <c r="F779" s="192" t="s">
        <v>3</v>
      </c>
      <c r="G779" s="192">
        <v>2091155</v>
      </c>
      <c r="H779" s="68"/>
      <c r="I779" s="198" t="s">
        <v>3980</v>
      </c>
      <c r="J779" s="68"/>
      <c r="K779" s="68"/>
      <c r="L779" s="68"/>
      <c r="M779" s="68"/>
      <c r="N779" s="366"/>
      <c r="O779" s="366"/>
      <c r="P779" s="216">
        <v>0</v>
      </c>
      <c r="Q779" s="216">
        <v>1158</v>
      </c>
      <c r="R779" s="68" t="s">
        <v>638</v>
      </c>
      <c r="S779" s="368"/>
      <c r="T779" s="278"/>
    </row>
    <row r="780" spans="1:20" ht="51">
      <c r="A780" s="192" t="s">
        <v>550</v>
      </c>
      <c r="B780" s="68"/>
      <c r="C780" s="214" t="s">
        <v>589</v>
      </c>
      <c r="D780" s="215">
        <v>44966</v>
      </c>
      <c r="E780" s="192" t="s">
        <v>2877</v>
      </c>
      <c r="F780" s="192" t="s">
        <v>3</v>
      </c>
      <c r="G780" s="192">
        <v>2091158</v>
      </c>
      <c r="H780" s="68"/>
      <c r="I780" s="198" t="s">
        <v>3981</v>
      </c>
      <c r="J780" s="68"/>
      <c r="K780" s="68"/>
      <c r="L780" s="68"/>
      <c r="M780" s="68"/>
      <c r="N780" s="366"/>
      <c r="O780" s="366"/>
      <c r="P780" s="216">
        <v>0</v>
      </c>
      <c r="Q780" s="216">
        <v>2000</v>
      </c>
      <c r="R780" s="68" t="s">
        <v>638</v>
      </c>
      <c r="S780" s="368"/>
      <c r="T780" s="278"/>
    </row>
    <row r="781" spans="1:20" ht="38.25">
      <c r="A781" s="192">
        <v>15</v>
      </c>
      <c r="B781" s="68"/>
      <c r="C781" s="214" t="s">
        <v>39</v>
      </c>
      <c r="D781" s="215">
        <v>44966</v>
      </c>
      <c r="E781" s="192" t="s">
        <v>2878</v>
      </c>
      <c r="F781" s="192" t="s">
        <v>3</v>
      </c>
      <c r="G781" s="192">
        <v>2091165</v>
      </c>
      <c r="H781" s="68"/>
      <c r="I781" s="198" t="s">
        <v>3982</v>
      </c>
      <c r="J781" s="68"/>
      <c r="K781" s="68"/>
      <c r="L781" s="68"/>
      <c r="M781" s="68"/>
      <c r="N781" s="366"/>
      <c r="O781" s="366"/>
      <c r="P781" s="216">
        <v>0</v>
      </c>
      <c r="Q781" s="216">
        <v>458.86</v>
      </c>
      <c r="R781" s="68" t="s">
        <v>638</v>
      </c>
      <c r="S781" s="368"/>
      <c r="T781" s="278"/>
    </row>
    <row r="782" spans="1:20" ht="51">
      <c r="A782" s="192">
        <v>15</v>
      </c>
      <c r="B782" s="68"/>
      <c r="C782" s="214" t="s">
        <v>39</v>
      </c>
      <c r="D782" s="215">
        <v>44966</v>
      </c>
      <c r="E782" s="192" t="s">
        <v>2879</v>
      </c>
      <c r="F782" s="192" t="s">
        <v>3</v>
      </c>
      <c r="G782" s="192">
        <v>2091171</v>
      </c>
      <c r="H782" s="68"/>
      <c r="I782" s="198" t="s">
        <v>3983</v>
      </c>
      <c r="J782" s="68"/>
      <c r="K782" s="68"/>
      <c r="L782" s="68"/>
      <c r="M782" s="68"/>
      <c r="N782" s="366"/>
      <c r="O782" s="366"/>
      <c r="P782" s="216">
        <v>0</v>
      </c>
      <c r="Q782" s="216">
        <v>1364.9</v>
      </c>
      <c r="R782" s="68" t="s">
        <v>638</v>
      </c>
      <c r="S782" s="368"/>
      <c r="T782" s="278"/>
    </row>
    <row r="783" spans="1:20" ht="51">
      <c r="A783" s="192">
        <v>601</v>
      </c>
      <c r="B783" s="68"/>
      <c r="C783" s="214" t="s">
        <v>1561</v>
      </c>
      <c r="D783" s="215">
        <v>44966</v>
      </c>
      <c r="E783" s="192" t="s">
        <v>2880</v>
      </c>
      <c r="F783" s="192" t="s">
        <v>3</v>
      </c>
      <c r="G783" s="192">
        <v>2091173</v>
      </c>
      <c r="H783" s="68"/>
      <c r="I783" s="198" t="s">
        <v>3984</v>
      </c>
      <c r="J783" s="68"/>
      <c r="K783" s="68"/>
      <c r="L783" s="68"/>
      <c r="M783" s="68"/>
      <c r="N783" s="366"/>
      <c r="O783" s="366"/>
      <c r="P783" s="216">
        <v>0</v>
      </c>
      <c r="Q783" s="216">
        <v>250000</v>
      </c>
      <c r="R783" s="68" t="s">
        <v>638</v>
      </c>
      <c r="S783" s="368"/>
      <c r="T783" s="278"/>
    </row>
    <row r="784" spans="1:20" ht="63.75">
      <c r="A784" s="192">
        <v>382</v>
      </c>
      <c r="B784" s="68"/>
      <c r="C784" s="214" t="s">
        <v>1245</v>
      </c>
      <c r="D784" s="215">
        <v>44966</v>
      </c>
      <c r="E784" s="192" t="s">
        <v>2881</v>
      </c>
      <c r="F784" s="192" t="s">
        <v>3</v>
      </c>
      <c r="G784" s="192">
        <v>2091176</v>
      </c>
      <c r="H784" s="68"/>
      <c r="I784" s="198" t="s">
        <v>3985</v>
      </c>
      <c r="J784" s="68"/>
      <c r="K784" s="68"/>
      <c r="L784" s="68"/>
      <c r="M784" s="68"/>
      <c r="N784" s="366"/>
      <c r="O784" s="366"/>
      <c r="P784" s="216">
        <v>0</v>
      </c>
      <c r="Q784" s="216">
        <v>145.99</v>
      </c>
      <c r="R784" s="68" t="s">
        <v>638</v>
      </c>
      <c r="S784" s="368"/>
      <c r="T784" s="278"/>
    </row>
    <row r="785" spans="1:20" ht="63.75">
      <c r="A785" s="192">
        <v>53</v>
      </c>
      <c r="B785" s="68"/>
      <c r="C785" s="214" t="s">
        <v>1385</v>
      </c>
      <c r="D785" s="215">
        <v>44966</v>
      </c>
      <c r="E785" s="192" t="s">
        <v>2882</v>
      </c>
      <c r="F785" s="192" t="s">
        <v>3</v>
      </c>
      <c r="G785" s="192">
        <v>2091177</v>
      </c>
      <c r="H785" s="68"/>
      <c r="I785" s="198" t="s">
        <v>3986</v>
      </c>
      <c r="J785" s="68"/>
      <c r="K785" s="68"/>
      <c r="L785" s="68"/>
      <c r="M785" s="68"/>
      <c r="N785" s="366"/>
      <c r="O785" s="366"/>
      <c r="P785" s="216">
        <v>0</v>
      </c>
      <c r="Q785" s="216">
        <v>458</v>
      </c>
      <c r="R785" s="68" t="s">
        <v>638</v>
      </c>
      <c r="S785" s="368"/>
      <c r="T785" s="278"/>
    </row>
    <row r="786" spans="1:20" ht="63.75">
      <c r="A786" s="192">
        <v>53</v>
      </c>
      <c r="B786" s="68"/>
      <c r="C786" s="214" t="s">
        <v>1385</v>
      </c>
      <c r="D786" s="215">
        <v>44966</v>
      </c>
      <c r="E786" s="192" t="s">
        <v>2883</v>
      </c>
      <c r="F786" s="192" t="s">
        <v>3</v>
      </c>
      <c r="G786" s="192">
        <v>2091179</v>
      </c>
      <c r="H786" s="68"/>
      <c r="I786" s="198" t="s">
        <v>3987</v>
      </c>
      <c r="J786" s="68"/>
      <c r="K786" s="68"/>
      <c r="L786" s="68"/>
      <c r="M786" s="68"/>
      <c r="N786" s="366"/>
      <c r="O786" s="366"/>
      <c r="P786" s="216">
        <v>0</v>
      </c>
      <c r="Q786" s="216">
        <v>1657.45</v>
      </c>
      <c r="R786" s="68" t="s">
        <v>638</v>
      </c>
      <c r="S786" s="368"/>
      <c r="T786" s="278"/>
    </row>
    <row r="787" spans="1:20" ht="63.75">
      <c r="A787" s="192">
        <v>53</v>
      </c>
      <c r="B787" s="68"/>
      <c r="C787" s="214" t="s">
        <v>1385</v>
      </c>
      <c r="D787" s="215">
        <v>44966</v>
      </c>
      <c r="E787" s="192" t="s">
        <v>2884</v>
      </c>
      <c r="F787" s="192" t="s">
        <v>3</v>
      </c>
      <c r="G787" s="192">
        <v>2091180</v>
      </c>
      <c r="H787" s="68"/>
      <c r="I787" s="198" t="s">
        <v>3988</v>
      </c>
      <c r="J787" s="68"/>
      <c r="K787" s="68"/>
      <c r="L787" s="68"/>
      <c r="M787" s="68"/>
      <c r="N787" s="366"/>
      <c r="O787" s="366"/>
      <c r="P787" s="216">
        <v>0</v>
      </c>
      <c r="Q787" s="216">
        <v>1657.45</v>
      </c>
      <c r="R787" s="68" t="s">
        <v>638</v>
      </c>
      <c r="S787" s="368"/>
      <c r="T787" s="278"/>
    </row>
    <row r="788" spans="1:20" ht="38.25">
      <c r="A788" s="192" t="s">
        <v>550</v>
      </c>
      <c r="B788" s="68"/>
      <c r="C788" s="214" t="s">
        <v>589</v>
      </c>
      <c r="D788" s="215">
        <v>44966</v>
      </c>
      <c r="E788" s="192" t="s">
        <v>2885</v>
      </c>
      <c r="F788" s="192" t="s">
        <v>3</v>
      </c>
      <c r="G788" s="192">
        <v>2091181</v>
      </c>
      <c r="H788" s="68"/>
      <c r="I788" s="198" t="s">
        <v>3989</v>
      </c>
      <c r="J788" s="68"/>
      <c r="K788" s="68"/>
      <c r="L788" s="68"/>
      <c r="M788" s="68"/>
      <c r="N788" s="366"/>
      <c r="O788" s="366"/>
      <c r="P788" s="216">
        <v>0</v>
      </c>
      <c r="Q788" s="216">
        <v>2283.37</v>
      </c>
      <c r="R788" s="68" t="s">
        <v>638</v>
      </c>
      <c r="S788" s="368"/>
      <c r="T788" s="278"/>
    </row>
    <row r="789" spans="1:20" ht="51">
      <c r="A789" s="192" t="s">
        <v>550</v>
      </c>
      <c r="B789" s="68"/>
      <c r="C789" s="214" t="s">
        <v>589</v>
      </c>
      <c r="D789" s="215">
        <v>44966</v>
      </c>
      <c r="E789" s="192" t="s">
        <v>2886</v>
      </c>
      <c r="F789" s="192" t="s">
        <v>3</v>
      </c>
      <c r="G789" s="192">
        <v>2091183</v>
      </c>
      <c r="H789" s="68"/>
      <c r="I789" s="198" t="s">
        <v>3990</v>
      </c>
      <c r="J789" s="68"/>
      <c r="K789" s="68"/>
      <c r="L789" s="68"/>
      <c r="M789" s="68"/>
      <c r="N789" s="366"/>
      <c r="O789" s="366"/>
      <c r="P789" s="216">
        <v>0</v>
      </c>
      <c r="Q789" s="216">
        <v>500</v>
      </c>
      <c r="R789" s="68" t="s">
        <v>638</v>
      </c>
      <c r="S789" s="368"/>
      <c r="T789" s="278"/>
    </row>
    <row r="790" spans="1:20" ht="38.25">
      <c r="A790" s="192" t="s">
        <v>550</v>
      </c>
      <c r="B790" s="68"/>
      <c r="C790" s="214" t="s">
        <v>589</v>
      </c>
      <c r="D790" s="215">
        <v>44966</v>
      </c>
      <c r="E790" s="192" t="s">
        <v>2887</v>
      </c>
      <c r="F790" s="192" t="s">
        <v>3</v>
      </c>
      <c r="G790" s="192">
        <v>2091184</v>
      </c>
      <c r="H790" s="68"/>
      <c r="I790" s="198" t="s">
        <v>3991</v>
      </c>
      <c r="J790" s="68"/>
      <c r="K790" s="68"/>
      <c r="L790" s="68"/>
      <c r="M790" s="68"/>
      <c r="N790" s="366"/>
      <c r="O790" s="366"/>
      <c r="P790" s="216">
        <v>0</v>
      </c>
      <c r="Q790" s="216">
        <v>100</v>
      </c>
      <c r="R790" s="68" t="s">
        <v>638</v>
      </c>
      <c r="S790" s="368"/>
      <c r="T790" s="278"/>
    </row>
    <row r="791" spans="1:20" ht="63.75">
      <c r="A791" s="192">
        <v>53</v>
      </c>
      <c r="B791" s="68"/>
      <c r="C791" s="214" t="s">
        <v>1385</v>
      </c>
      <c r="D791" s="215">
        <v>44966</v>
      </c>
      <c r="E791" s="192" t="s">
        <v>2888</v>
      </c>
      <c r="F791" s="192" t="s">
        <v>3</v>
      </c>
      <c r="G791" s="192">
        <v>2091185</v>
      </c>
      <c r="H791" s="68"/>
      <c r="I791" s="198" t="s">
        <v>3992</v>
      </c>
      <c r="J791" s="68"/>
      <c r="K791" s="68"/>
      <c r="L791" s="68"/>
      <c r="M791" s="68"/>
      <c r="N791" s="366"/>
      <c r="O791" s="366"/>
      <c r="P791" s="216">
        <v>0</v>
      </c>
      <c r="Q791" s="216">
        <v>100</v>
      </c>
      <c r="R791" s="68" t="s">
        <v>638</v>
      </c>
      <c r="S791" s="368"/>
      <c r="T791" s="278"/>
    </row>
    <row r="792" spans="1:20" ht="51">
      <c r="A792" s="192" t="s">
        <v>550</v>
      </c>
      <c r="B792" s="68"/>
      <c r="C792" s="214" t="s">
        <v>589</v>
      </c>
      <c r="D792" s="215">
        <v>44966</v>
      </c>
      <c r="E792" s="192" t="s">
        <v>2889</v>
      </c>
      <c r="F792" s="192" t="s">
        <v>3</v>
      </c>
      <c r="G792" s="192">
        <v>2091191</v>
      </c>
      <c r="H792" s="68"/>
      <c r="I792" s="198" t="s">
        <v>3993</v>
      </c>
      <c r="J792" s="68"/>
      <c r="K792" s="68"/>
      <c r="L792" s="68"/>
      <c r="M792" s="68"/>
      <c r="N792" s="366"/>
      <c r="O792" s="366"/>
      <c r="P792" s="216">
        <v>0</v>
      </c>
      <c r="Q792" s="216">
        <v>1893.61</v>
      </c>
      <c r="R792" s="68" t="s">
        <v>638</v>
      </c>
      <c r="S792" s="368"/>
      <c r="T792" s="278"/>
    </row>
    <row r="793" spans="1:20" ht="38.25">
      <c r="A793" s="192">
        <v>46</v>
      </c>
      <c r="B793" s="68"/>
      <c r="C793" s="214" t="s">
        <v>1380</v>
      </c>
      <c r="D793" s="215">
        <v>44966</v>
      </c>
      <c r="E793" s="192" t="s">
        <v>2890</v>
      </c>
      <c r="F793" s="192" t="s">
        <v>3</v>
      </c>
      <c r="G793" s="192">
        <v>2091203</v>
      </c>
      <c r="H793" s="68"/>
      <c r="I793" s="198" t="s">
        <v>3994</v>
      </c>
      <c r="J793" s="68"/>
      <c r="K793" s="68"/>
      <c r="L793" s="68"/>
      <c r="M793" s="68"/>
      <c r="N793" s="366"/>
      <c r="O793" s="366"/>
      <c r="P793" s="216">
        <v>0</v>
      </c>
      <c r="Q793" s="216">
        <v>1000</v>
      </c>
      <c r="R793" s="68" t="s">
        <v>638</v>
      </c>
      <c r="S793" s="368"/>
      <c r="T793" s="278"/>
    </row>
    <row r="794" spans="1:20" ht="51">
      <c r="A794" s="192">
        <v>35</v>
      </c>
      <c r="B794" s="68"/>
      <c r="C794" s="214" t="s">
        <v>43</v>
      </c>
      <c r="D794" s="215">
        <v>44966</v>
      </c>
      <c r="E794" s="192" t="s">
        <v>2891</v>
      </c>
      <c r="F794" s="192" t="s">
        <v>3</v>
      </c>
      <c r="G794" s="192">
        <v>2091217</v>
      </c>
      <c r="H794" s="68"/>
      <c r="I794" s="198" t="s">
        <v>3995</v>
      </c>
      <c r="J794" s="68"/>
      <c r="K794" s="68"/>
      <c r="L794" s="68"/>
      <c r="M794" s="68"/>
      <c r="N794" s="366"/>
      <c r="O794" s="366"/>
      <c r="P794" s="216">
        <v>0</v>
      </c>
      <c r="Q794" s="216">
        <v>686.2</v>
      </c>
      <c r="R794" s="68" t="s">
        <v>638</v>
      </c>
      <c r="S794" s="368"/>
      <c r="T794" s="278"/>
    </row>
    <row r="795" spans="1:20" ht="38.25">
      <c r="A795" s="192">
        <v>283</v>
      </c>
      <c r="B795" s="68"/>
      <c r="C795" s="214" t="s">
        <v>115</v>
      </c>
      <c r="D795" s="215">
        <v>44966</v>
      </c>
      <c r="E795" s="192" t="s">
        <v>2892</v>
      </c>
      <c r="F795" s="192" t="s">
        <v>3</v>
      </c>
      <c r="G795" s="192">
        <v>2091218</v>
      </c>
      <c r="H795" s="68"/>
      <c r="I795" s="198" t="s">
        <v>3996</v>
      </c>
      <c r="J795" s="68"/>
      <c r="K795" s="68"/>
      <c r="L795" s="68"/>
      <c r="M795" s="68"/>
      <c r="N795" s="366"/>
      <c r="O795" s="366"/>
      <c r="P795" s="216">
        <v>0</v>
      </c>
      <c r="Q795" s="216">
        <v>600</v>
      </c>
      <c r="R795" s="68" t="s">
        <v>638</v>
      </c>
      <c r="S795" s="368"/>
      <c r="T795" s="278"/>
    </row>
    <row r="796" spans="1:20" ht="63.75">
      <c r="A796" s="192">
        <v>309</v>
      </c>
      <c r="B796" s="68"/>
      <c r="C796" s="214" t="s">
        <v>1242</v>
      </c>
      <c r="D796" s="215">
        <v>44966</v>
      </c>
      <c r="E796" s="192" t="s">
        <v>2893</v>
      </c>
      <c r="F796" s="192" t="s">
        <v>3</v>
      </c>
      <c r="G796" s="192">
        <v>2091234</v>
      </c>
      <c r="H796" s="68"/>
      <c r="I796" s="198" t="s">
        <v>3997</v>
      </c>
      <c r="J796" s="68"/>
      <c r="K796" s="68"/>
      <c r="L796" s="68"/>
      <c r="M796" s="68"/>
      <c r="N796" s="366"/>
      <c r="O796" s="366"/>
      <c r="P796" s="216">
        <v>0</v>
      </c>
      <c r="Q796" s="216">
        <v>18</v>
      </c>
      <c r="R796" s="68" t="s">
        <v>638</v>
      </c>
      <c r="S796" s="368"/>
      <c r="T796" s="278"/>
    </row>
    <row r="797" spans="1:20" ht="38.25">
      <c r="A797" s="192" t="s">
        <v>550</v>
      </c>
      <c r="B797" s="68"/>
      <c r="C797" s="214" t="s">
        <v>589</v>
      </c>
      <c r="D797" s="215">
        <v>44966</v>
      </c>
      <c r="E797" s="192" t="s">
        <v>2894</v>
      </c>
      <c r="F797" s="192" t="s">
        <v>3</v>
      </c>
      <c r="G797" s="192">
        <v>2091244</v>
      </c>
      <c r="H797" s="68"/>
      <c r="I797" s="198" t="s">
        <v>3998</v>
      </c>
      <c r="J797" s="68"/>
      <c r="K797" s="68"/>
      <c r="L797" s="68"/>
      <c r="M797" s="68"/>
      <c r="N797" s="366"/>
      <c r="O797" s="366"/>
      <c r="P797" s="216">
        <v>0</v>
      </c>
      <c r="Q797" s="216">
        <v>2184.73</v>
      </c>
      <c r="R797" s="68" t="s">
        <v>638</v>
      </c>
      <c r="S797" s="368"/>
      <c r="T797" s="278"/>
    </row>
    <row r="798" spans="1:20" ht="51">
      <c r="A798" s="192">
        <v>46</v>
      </c>
      <c r="B798" s="68"/>
      <c r="C798" s="214" t="s">
        <v>1380</v>
      </c>
      <c r="D798" s="215">
        <v>44966</v>
      </c>
      <c r="E798" s="192" t="s">
        <v>2895</v>
      </c>
      <c r="F798" s="192" t="s">
        <v>3</v>
      </c>
      <c r="G798" s="192">
        <v>2091249</v>
      </c>
      <c r="H798" s="68"/>
      <c r="I798" s="198" t="s">
        <v>3999</v>
      </c>
      <c r="J798" s="68"/>
      <c r="K798" s="68"/>
      <c r="L798" s="68"/>
      <c r="M798" s="68"/>
      <c r="N798" s="366"/>
      <c r="O798" s="366"/>
      <c r="P798" s="216">
        <v>0</v>
      </c>
      <c r="Q798" s="216">
        <v>15000</v>
      </c>
      <c r="R798" s="68" t="s">
        <v>638</v>
      </c>
      <c r="S798" s="368"/>
      <c r="T798" s="278"/>
    </row>
    <row r="799" spans="1:20" ht="38.25">
      <c r="A799" s="192" t="s">
        <v>550</v>
      </c>
      <c r="B799" s="68"/>
      <c r="C799" s="214" t="s">
        <v>589</v>
      </c>
      <c r="D799" s="215">
        <v>44966</v>
      </c>
      <c r="E799" s="192" t="s">
        <v>2896</v>
      </c>
      <c r="F799" s="192" t="s">
        <v>3</v>
      </c>
      <c r="G799" s="192">
        <v>2091255</v>
      </c>
      <c r="H799" s="68"/>
      <c r="I799" s="198" t="s">
        <v>4000</v>
      </c>
      <c r="J799" s="68"/>
      <c r="K799" s="68"/>
      <c r="L799" s="68"/>
      <c r="M799" s="68"/>
      <c r="N799" s="366"/>
      <c r="O799" s="366"/>
      <c r="P799" s="216">
        <v>0</v>
      </c>
      <c r="Q799" s="216">
        <v>1142.2</v>
      </c>
      <c r="R799" s="68" t="s">
        <v>638</v>
      </c>
      <c r="S799" s="368"/>
      <c r="T799" s="278"/>
    </row>
    <row r="800" spans="1:20" ht="51">
      <c r="A800" s="192">
        <v>283</v>
      </c>
      <c r="B800" s="68"/>
      <c r="C800" s="214" t="s">
        <v>115</v>
      </c>
      <c r="D800" s="215">
        <v>44966</v>
      </c>
      <c r="E800" s="192" t="s">
        <v>2897</v>
      </c>
      <c r="F800" s="192" t="s">
        <v>3</v>
      </c>
      <c r="G800" s="192">
        <v>2091272</v>
      </c>
      <c r="H800" s="68"/>
      <c r="I800" s="198" t="s">
        <v>4001</v>
      </c>
      <c r="J800" s="68"/>
      <c r="K800" s="68"/>
      <c r="L800" s="68"/>
      <c r="M800" s="68"/>
      <c r="N800" s="366"/>
      <c r="O800" s="366"/>
      <c r="P800" s="216">
        <v>0</v>
      </c>
      <c r="Q800" s="216">
        <v>150</v>
      </c>
      <c r="R800" s="68" t="s">
        <v>638</v>
      </c>
      <c r="S800" s="368"/>
      <c r="T800" s="278"/>
    </row>
    <row r="801" spans="1:20" ht="51">
      <c r="A801" s="192">
        <v>35</v>
      </c>
      <c r="B801" s="68"/>
      <c r="C801" s="214" t="s">
        <v>43</v>
      </c>
      <c r="D801" s="215">
        <v>44966</v>
      </c>
      <c r="E801" s="192" t="s">
        <v>2898</v>
      </c>
      <c r="F801" s="192" t="s">
        <v>3</v>
      </c>
      <c r="G801" s="192">
        <v>2091299</v>
      </c>
      <c r="H801" s="68"/>
      <c r="I801" s="198" t="s">
        <v>4002</v>
      </c>
      <c r="J801" s="68"/>
      <c r="K801" s="68"/>
      <c r="L801" s="68"/>
      <c r="M801" s="68"/>
      <c r="N801" s="366"/>
      <c r="O801" s="366"/>
      <c r="P801" s="216">
        <v>0</v>
      </c>
      <c r="Q801" s="216">
        <v>1310</v>
      </c>
      <c r="R801" s="68" t="s">
        <v>638</v>
      </c>
      <c r="S801" s="368"/>
      <c r="T801" s="278"/>
    </row>
    <row r="802" spans="1:20" ht="63.75">
      <c r="A802" s="192">
        <v>41</v>
      </c>
      <c r="B802" s="68"/>
      <c r="C802" s="214" t="s">
        <v>44</v>
      </c>
      <c r="D802" s="215">
        <v>44966</v>
      </c>
      <c r="E802" s="192" t="s">
        <v>2899</v>
      </c>
      <c r="F802" s="192" t="s">
        <v>3</v>
      </c>
      <c r="G802" s="192">
        <v>2091311</v>
      </c>
      <c r="H802" s="68"/>
      <c r="I802" s="198" t="s">
        <v>4003</v>
      </c>
      <c r="J802" s="68"/>
      <c r="K802" s="68"/>
      <c r="L802" s="68"/>
      <c r="M802" s="68"/>
      <c r="N802" s="366"/>
      <c r="O802" s="366"/>
      <c r="P802" s="216">
        <v>0</v>
      </c>
      <c r="Q802" s="216">
        <v>20</v>
      </c>
      <c r="R802" s="68" t="s">
        <v>638</v>
      </c>
      <c r="S802" s="368"/>
      <c r="T802" s="278"/>
    </row>
    <row r="803" spans="1:20" ht="63.75">
      <c r="A803" s="192">
        <v>597</v>
      </c>
      <c r="B803" s="68"/>
      <c r="C803" s="214" t="s">
        <v>677</v>
      </c>
      <c r="D803" s="215">
        <v>44966</v>
      </c>
      <c r="E803" s="192" t="s">
        <v>2900</v>
      </c>
      <c r="F803" s="192" t="s">
        <v>3</v>
      </c>
      <c r="G803" s="192">
        <v>2091317</v>
      </c>
      <c r="H803" s="68"/>
      <c r="I803" s="198" t="s">
        <v>4004</v>
      </c>
      <c r="J803" s="68"/>
      <c r="K803" s="68"/>
      <c r="L803" s="68"/>
      <c r="M803" s="68"/>
      <c r="N803" s="366"/>
      <c r="O803" s="366"/>
      <c r="P803" s="216">
        <v>0</v>
      </c>
      <c r="Q803" s="216">
        <v>50</v>
      </c>
      <c r="R803" s="68" t="s">
        <v>638</v>
      </c>
      <c r="S803" s="368"/>
      <c r="T803" s="278"/>
    </row>
    <row r="804" spans="1:20" ht="38.25">
      <c r="A804" s="192" t="s">
        <v>550</v>
      </c>
      <c r="B804" s="68"/>
      <c r="C804" s="214" t="s">
        <v>589</v>
      </c>
      <c r="D804" s="215">
        <v>44966</v>
      </c>
      <c r="E804" s="192" t="s">
        <v>2901</v>
      </c>
      <c r="F804" s="192" t="s">
        <v>3</v>
      </c>
      <c r="G804" s="192">
        <v>2091319</v>
      </c>
      <c r="H804" s="68"/>
      <c r="I804" s="198" t="s">
        <v>4005</v>
      </c>
      <c r="J804" s="68"/>
      <c r="K804" s="68"/>
      <c r="L804" s="68"/>
      <c r="M804" s="68"/>
      <c r="N804" s="366"/>
      <c r="O804" s="366"/>
      <c r="P804" s="216">
        <v>0</v>
      </c>
      <c r="Q804" s="216">
        <v>672.96</v>
      </c>
      <c r="R804" s="68" t="s">
        <v>638</v>
      </c>
      <c r="S804" s="368"/>
      <c r="T804" s="278"/>
    </row>
    <row r="805" spans="1:20" ht="63.75">
      <c r="A805" s="192">
        <v>293</v>
      </c>
      <c r="B805" s="68"/>
      <c r="C805" s="214" t="s">
        <v>121</v>
      </c>
      <c r="D805" s="215">
        <v>44966</v>
      </c>
      <c r="E805" s="192" t="s">
        <v>2902</v>
      </c>
      <c r="F805" s="192" t="s">
        <v>3</v>
      </c>
      <c r="G805" s="192">
        <v>2091322</v>
      </c>
      <c r="H805" s="68"/>
      <c r="I805" s="198" t="s">
        <v>4006</v>
      </c>
      <c r="J805" s="68"/>
      <c r="K805" s="68"/>
      <c r="L805" s="68"/>
      <c r="M805" s="68"/>
      <c r="N805" s="366"/>
      <c r="O805" s="366"/>
      <c r="P805" s="216">
        <v>0</v>
      </c>
      <c r="Q805" s="216">
        <v>2500</v>
      </c>
      <c r="R805" s="68" t="s">
        <v>638</v>
      </c>
      <c r="S805" s="368"/>
      <c r="T805" s="278"/>
    </row>
    <row r="806" spans="1:20" ht="38.25">
      <c r="A806" s="192">
        <v>670</v>
      </c>
      <c r="B806" s="68"/>
      <c r="C806" s="214" t="s">
        <v>178</v>
      </c>
      <c r="D806" s="215">
        <v>44966</v>
      </c>
      <c r="E806" s="192" t="s">
        <v>2903</v>
      </c>
      <c r="F806" s="192" t="s">
        <v>3</v>
      </c>
      <c r="G806" s="192">
        <v>2091350</v>
      </c>
      <c r="H806" s="68"/>
      <c r="I806" s="198" t="s">
        <v>4007</v>
      </c>
      <c r="J806" s="68"/>
      <c r="K806" s="68"/>
      <c r="L806" s="68"/>
      <c r="M806" s="68"/>
      <c r="N806" s="366"/>
      <c r="O806" s="366"/>
      <c r="P806" s="216">
        <v>0</v>
      </c>
      <c r="Q806" s="216">
        <v>37.200000000000003</v>
      </c>
      <c r="R806" s="68" t="s">
        <v>638</v>
      </c>
      <c r="S806" s="368"/>
      <c r="T806" s="278"/>
    </row>
    <row r="807" spans="1:20" ht="63.75">
      <c r="A807" s="192">
        <v>660</v>
      </c>
      <c r="B807" s="68"/>
      <c r="C807" s="214" t="s">
        <v>176</v>
      </c>
      <c r="D807" s="215">
        <v>44966</v>
      </c>
      <c r="E807" s="192" t="s">
        <v>2904</v>
      </c>
      <c r="F807" s="192" t="s">
        <v>3</v>
      </c>
      <c r="G807" s="192">
        <v>2091188</v>
      </c>
      <c r="H807" s="68"/>
      <c r="I807" s="198" t="s">
        <v>4008</v>
      </c>
      <c r="J807" s="68"/>
      <c r="K807" s="68"/>
      <c r="L807" s="68"/>
      <c r="M807" s="68"/>
      <c r="N807" s="366"/>
      <c r="O807" s="366"/>
      <c r="P807" s="216">
        <v>0</v>
      </c>
      <c r="Q807" s="216">
        <v>371</v>
      </c>
      <c r="R807" s="68" t="s">
        <v>638</v>
      </c>
      <c r="S807" s="368"/>
      <c r="T807" s="278"/>
    </row>
    <row r="808" spans="1:20" ht="63.75">
      <c r="A808" s="192">
        <v>86</v>
      </c>
      <c r="B808" s="68"/>
      <c r="C808" s="214" t="s">
        <v>50</v>
      </c>
      <c r="D808" s="215">
        <v>44966</v>
      </c>
      <c r="E808" s="192" t="s">
        <v>2905</v>
      </c>
      <c r="F808" s="192" t="s">
        <v>3</v>
      </c>
      <c r="G808" s="192">
        <v>2091226</v>
      </c>
      <c r="H808" s="68"/>
      <c r="I808" s="198" t="s">
        <v>4009</v>
      </c>
      <c r="J808" s="68"/>
      <c r="K808" s="68"/>
      <c r="L808" s="68"/>
      <c r="M808" s="68"/>
      <c r="N808" s="366"/>
      <c r="O808" s="366"/>
      <c r="P808" s="216">
        <v>0</v>
      </c>
      <c r="Q808" s="216">
        <v>4336</v>
      </c>
      <c r="R808" s="68" t="s">
        <v>638</v>
      </c>
      <c r="S808" s="368"/>
      <c r="T808" s="278"/>
    </row>
    <row r="809" spans="1:20" ht="63.75">
      <c r="A809" s="192">
        <v>16</v>
      </c>
      <c r="B809" s="68"/>
      <c r="C809" s="214" t="s">
        <v>40</v>
      </c>
      <c r="D809" s="215">
        <v>44966</v>
      </c>
      <c r="E809" s="192" t="s">
        <v>2906</v>
      </c>
      <c r="F809" s="192" t="s">
        <v>3</v>
      </c>
      <c r="G809" s="192">
        <v>2091227</v>
      </c>
      <c r="H809" s="68"/>
      <c r="I809" s="198" t="s">
        <v>4010</v>
      </c>
      <c r="J809" s="68"/>
      <c r="K809" s="68"/>
      <c r="L809" s="68"/>
      <c r="M809" s="68"/>
      <c r="N809" s="366"/>
      <c r="O809" s="366"/>
      <c r="P809" s="216">
        <v>0</v>
      </c>
      <c r="Q809" s="216">
        <v>41000</v>
      </c>
      <c r="R809" s="68" t="s">
        <v>638</v>
      </c>
      <c r="S809" s="368"/>
      <c r="T809" s="278"/>
    </row>
    <row r="810" spans="1:20" ht="63.75">
      <c r="A810" s="192" t="s">
        <v>550</v>
      </c>
      <c r="B810" s="68"/>
      <c r="C810" s="214" t="s">
        <v>589</v>
      </c>
      <c r="D810" s="215">
        <v>44966</v>
      </c>
      <c r="E810" s="192" t="s">
        <v>2907</v>
      </c>
      <c r="F810" s="192" t="s">
        <v>3</v>
      </c>
      <c r="G810" s="192">
        <v>2091238</v>
      </c>
      <c r="H810" s="68"/>
      <c r="I810" s="198" t="s">
        <v>4011</v>
      </c>
      <c r="J810" s="68"/>
      <c r="K810" s="68"/>
      <c r="L810" s="68"/>
      <c r="M810" s="68"/>
      <c r="N810" s="366"/>
      <c r="O810" s="366"/>
      <c r="P810" s="216">
        <v>0</v>
      </c>
      <c r="Q810" s="216">
        <v>1501.28</v>
      </c>
      <c r="R810" s="68" t="s">
        <v>638</v>
      </c>
      <c r="S810" s="368"/>
      <c r="T810" s="278"/>
    </row>
    <row r="811" spans="1:20" ht="63.75">
      <c r="A811" s="192">
        <v>342</v>
      </c>
      <c r="B811" s="68"/>
      <c r="C811" s="214" t="s">
        <v>137</v>
      </c>
      <c r="D811" s="215">
        <v>44966</v>
      </c>
      <c r="E811" s="192" t="s">
        <v>2908</v>
      </c>
      <c r="F811" s="192" t="s">
        <v>3</v>
      </c>
      <c r="G811" s="192">
        <v>2091168</v>
      </c>
      <c r="H811" s="68"/>
      <c r="I811" s="198" t="s">
        <v>4012</v>
      </c>
      <c r="J811" s="68"/>
      <c r="K811" s="68"/>
      <c r="L811" s="68"/>
      <c r="M811" s="68"/>
      <c r="N811" s="366"/>
      <c r="O811" s="366"/>
      <c r="P811" s="216">
        <v>0</v>
      </c>
      <c r="Q811" s="216">
        <v>577.5</v>
      </c>
      <c r="R811" s="68" t="s">
        <v>638</v>
      </c>
      <c r="S811" s="368"/>
      <c r="T811" s="278"/>
    </row>
    <row r="812" spans="1:20" ht="51">
      <c r="A812" s="192">
        <v>190</v>
      </c>
      <c r="B812" s="68"/>
      <c r="C812" s="214" t="s">
        <v>82</v>
      </c>
      <c r="D812" s="215">
        <v>44967</v>
      </c>
      <c r="E812" s="192" t="s">
        <v>2909</v>
      </c>
      <c r="F812" s="192" t="s">
        <v>3</v>
      </c>
      <c r="G812" s="192">
        <v>2091489</v>
      </c>
      <c r="H812" s="68"/>
      <c r="I812" s="198" t="s">
        <v>4013</v>
      </c>
      <c r="J812" s="68"/>
      <c r="K812" s="68"/>
      <c r="L812" s="68"/>
      <c r="M812" s="68"/>
      <c r="N812" s="366"/>
      <c r="O812" s="366"/>
      <c r="P812" s="216">
        <v>0</v>
      </c>
      <c r="Q812" s="216">
        <v>585</v>
      </c>
      <c r="R812" s="68" t="s">
        <v>638</v>
      </c>
      <c r="S812" s="368"/>
      <c r="T812" s="278"/>
    </row>
    <row r="813" spans="1:20" ht="51">
      <c r="A813" s="192">
        <v>46</v>
      </c>
      <c r="B813" s="68"/>
      <c r="C813" s="214" t="s">
        <v>1380</v>
      </c>
      <c r="D813" s="215">
        <v>44967</v>
      </c>
      <c r="E813" s="192" t="s">
        <v>2910</v>
      </c>
      <c r="F813" s="192" t="s">
        <v>3</v>
      </c>
      <c r="G813" s="192">
        <v>2091493</v>
      </c>
      <c r="H813" s="68"/>
      <c r="I813" s="198" t="s">
        <v>4014</v>
      </c>
      <c r="J813" s="68"/>
      <c r="K813" s="68"/>
      <c r="L813" s="68"/>
      <c r="M813" s="68"/>
      <c r="N813" s="366"/>
      <c r="O813" s="366"/>
      <c r="P813" s="216">
        <v>0</v>
      </c>
      <c r="Q813" s="216">
        <v>1006.67</v>
      </c>
      <c r="R813" s="68" t="s">
        <v>638</v>
      </c>
      <c r="S813" s="368"/>
      <c r="T813" s="278"/>
    </row>
    <row r="814" spans="1:20" ht="51">
      <c r="A814" s="192">
        <v>417</v>
      </c>
      <c r="B814" s="68"/>
      <c r="C814" s="214" t="s">
        <v>147</v>
      </c>
      <c r="D814" s="215">
        <v>44967</v>
      </c>
      <c r="E814" s="192" t="s">
        <v>2911</v>
      </c>
      <c r="F814" s="192" t="s">
        <v>3</v>
      </c>
      <c r="G814" s="192">
        <v>2091503</v>
      </c>
      <c r="H814" s="68"/>
      <c r="I814" s="198" t="s">
        <v>4015</v>
      </c>
      <c r="J814" s="68"/>
      <c r="K814" s="68"/>
      <c r="L814" s="68"/>
      <c r="M814" s="68"/>
      <c r="N814" s="366"/>
      <c r="O814" s="366"/>
      <c r="P814" s="216">
        <v>0</v>
      </c>
      <c r="Q814" s="216">
        <v>2681.53</v>
      </c>
      <c r="R814" s="68" t="s">
        <v>638</v>
      </c>
      <c r="S814" s="368"/>
      <c r="T814" s="278"/>
    </row>
    <row r="815" spans="1:20" ht="51">
      <c r="A815" s="192">
        <v>46</v>
      </c>
      <c r="B815" s="68"/>
      <c r="C815" s="214" t="s">
        <v>1380</v>
      </c>
      <c r="D815" s="215">
        <v>44967</v>
      </c>
      <c r="E815" s="192" t="s">
        <v>2912</v>
      </c>
      <c r="F815" s="192" t="s">
        <v>3</v>
      </c>
      <c r="G815" s="192">
        <v>2091501</v>
      </c>
      <c r="H815" s="68"/>
      <c r="I815" s="198" t="s">
        <v>4016</v>
      </c>
      <c r="J815" s="68"/>
      <c r="K815" s="68"/>
      <c r="L815" s="68"/>
      <c r="M815" s="68"/>
      <c r="N815" s="366"/>
      <c r="O815" s="366"/>
      <c r="P815" s="216">
        <v>0</v>
      </c>
      <c r="Q815" s="216">
        <v>605.88</v>
      </c>
      <c r="R815" s="68" t="s">
        <v>638</v>
      </c>
      <c r="S815" s="368"/>
      <c r="T815" s="278"/>
    </row>
    <row r="816" spans="1:20" ht="51">
      <c r="A816" s="192">
        <v>46</v>
      </c>
      <c r="B816" s="68"/>
      <c r="C816" s="214" t="s">
        <v>1380</v>
      </c>
      <c r="D816" s="215">
        <v>44967</v>
      </c>
      <c r="E816" s="192" t="s">
        <v>2913</v>
      </c>
      <c r="F816" s="192" t="s">
        <v>3</v>
      </c>
      <c r="G816" s="192">
        <v>2091502</v>
      </c>
      <c r="H816" s="68"/>
      <c r="I816" s="198" t="s">
        <v>4017</v>
      </c>
      <c r="J816" s="68"/>
      <c r="K816" s="68"/>
      <c r="L816" s="68"/>
      <c r="M816" s="68"/>
      <c r="N816" s="366"/>
      <c r="O816" s="366"/>
      <c r="P816" s="216">
        <v>0</v>
      </c>
      <c r="Q816" s="216">
        <v>1000</v>
      </c>
      <c r="R816" s="68" t="s">
        <v>638</v>
      </c>
      <c r="S816" s="368"/>
      <c r="T816" s="278"/>
    </row>
    <row r="817" spans="1:20" ht="51">
      <c r="A817" s="192">
        <v>378</v>
      </c>
      <c r="B817" s="68"/>
      <c r="C817" s="214" t="s">
        <v>610</v>
      </c>
      <c r="D817" s="215">
        <v>44967</v>
      </c>
      <c r="E817" s="192" t="s">
        <v>2914</v>
      </c>
      <c r="F817" s="192" t="s">
        <v>3</v>
      </c>
      <c r="G817" s="192">
        <v>2091513</v>
      </c>
      <c r="H817" s="68"/>
      <c r="I817" s="198" t="s">
        <v>4018</v>
      </c>
      <c r="J817" s="68"/>
      <c r="K817" s="68"/>
      <c r="L817" s="68"/>
      <c r="M817" s="68"/>
      <c r="N817" s="366"/>
      <c r="O817" s="366"/>
      <c r="P817" s="216">
        <v>0</v>
      </c>
      <c r="Q817" s="216">
        <v>3541.05</v>
      </c>
      <c r="R817" s="68" t="s">
        <v>638</v>
      </c>
      <c r="S817" s="368"/>
      <c r="T817" s="278"/>
    </row>
    <row r="818" spans="1:20" ht="51">
      <c r="A818" s="192">
        <v>41</v>
      </c>
      <c r="B818" s="68"/>
      <c r="C818" s="214" t="s">
        <v>44</v>
      </c>
      <c r="D818" s="215">
        <v>44967</v>
      </c>
      <c r="E818" s="192" t="s">
        <v>2915</v>
      </c>
      <c r="F818" s="192" t="s">
        <v>3</v>
      </c>
      <c r="G818" s="192">
        <v>2091519</v>
      </c>
      <c r="H818" s="68"/>
      <c r="I818" s="198" t="s">
        <v>4019</v>
      </c>
      <c r="J818" s="68"/>
      <c r="K818" s="68"/>
      <c r="L818" s="68"/>
      <c r="M818" s="68"/>
      <c r="N818" s="366"/>
      <c r="O818" s="366"/>
      <c r="P818" s="216">
        <v>0</v>
      </c>
      <c r="Q818" s="216">
        <v>60</v>
      </c>
      <c r="R818" s="68" t="s">
        <v>638</v>
      </c>
      <c r="S818" s="368"/>
      <c r="T818" s="278"/>
    </row>
    <row r="819" spans="1:20" ht="63.75">
      <c r="A819" s="192">
        <v>53</v>
      </c>
      <c r="B819" s="68"/>
      <c r="C819" s="214" t="s">
        <v>1385</v>
      </c>
      <c r="D819" s="215">
        <v>44967</v>
      </c>
      <c r="E819" s="192" t="s">
        <v>2916</v>
      </c>
      <c r="F819" s="192" t="s">
        <v>3</v>
      </c>
      <c r="G819" s="192">
        <v>2091530</v>
      </c>
      <c r="H819" s="68"/>
      <c r="I819" s="198" t="s">
        <v>4020</v>
      </c>
      <c r="J819" s="68"/>
      <c r="K819" s="68"/>
      <c r="L819" s="68"/>
      <c r="M819" s="68"/>
      <c r="N819" s="366"/>
      <c r="O819" s="366"/>
      <c r="P819" s="216">
        <v>0</v>
      </c>
      <c r="Q819" s="216">
        <v>100</v>
      </c>
      <c r="R819" s="68" t="s">
        <v>638</v>
      </c>
      <c r="S819" s="368"/>
      <c r="T819" s="278"/>
    </row>
    <row r="820" spans="1:20" ht="63.75">
      <c r="A820" s="192">
        <v>15</v>
      </c>
      <c r="B820" s="68"/>
      <c r="C820" s="214" t="s">
        <v>39</v>
      </c>
      <c r="D820" s="215">
        <v>44967</v>
      </c>
      <c r="E820" s="192" t="s">
        <v>2917</v>
      </c>
      <c r="F820" s="192" t="s">
        <v>3</v>
      </c>
      <c r="G820" s="192">
        <v>2091557</v>
      </c>
      <c r="H820" s="68"/>
      <c r="I820" s="198" t="s">
        <v>4021</v>
      </c>
      <c r="J820" s="68"/>
      <c r="K820" s="68"/>
      <c r="L820" s="68"/>
      <c r="M820" s="68"/>
      <c r="N820" s="366"/>
      <c r="O820" s="366"/>
      <c r="P820" s="216">
        <v>0</v>
      </c>
      <c r="Q820" s="216">
        <v>200</v>
      </c>
      <c r="R820" s="68" t="s">
        <v>638</v>
      </c>
      <c r="S820" s="368"/>
      <c r="T820" s="278"/>
    </row>
    <row r="821" spans="1:20" ht="51">
      <c r="A821" s="192" t="s">
        <v>550</v>
      </c>
      <c r="B821" s="68"/>
      <c r="C821" s="214" t="s">
        <v>589</v>
      </c>
      <c r="D821" s="215">
        <v>44967</v>
      </c>
      <c r="E821" s="192" t="s">
        <v>2918</v>
      </c>
      <c r="F821" s="192" t="s">
        <v>3</v>
      </c>
      <c r="G821" s="192">
        <v>2091571</v>
      </c>
      <c r="H821" s="68"/>
      <c r="I821" s="198" t="s">
        <v>4022</v>
      </c>
      <c r="J821" s="68"/>
      <c r="K821" s="68"/>
      <c r="L821" s="68"/>
      <c r="M821" s="68"/>
      <c r="N821" s="366"/>
      <c r="O821" s="366"/>
      <c r="P821" s="216">
        <v>0</v>
      </c>
      <c r="Q821" s="216">
        <v>1010</v>
      </c>
      <c r="R821" s="68" t="s">
        <v>638</v>
      </c>
      <c r="S821" s="368"/>
      <c r="T821" s="278"/>
    </row>
    <row r="822" spans="1:20" ht="51">
      <c r="A822" s="192">
        <v>417</v>
      </c>
      <c r="B822" s="68"/>
      <c r="C822" s="214" t="s">
        <v>147</v>
      </c>
      <c r="D822" s="215">
        <v>44967</v>
      </c>
      <c r="E822" s="192" t="s">
        <v>2919</v>
      </c>
      <c r="F822" s="192" t="s">
        <v>3</v>
      </c>
      <c r="G822" s="192">
        <v>2091572</v>
      </c>
      <c r="H822" s="68"/>
      <c r="I822" s="198" t="s">
        <v>4023</v>
      </c>
      <c r="J822" s="68"/>
      <c r="K822" s="68"/>
      <c r="L822" s="68"/>
      <c r="M822" s="68"/>
      <c r="N822" s="366"/>
      <c r="O822" s="366"/>
      <c r="P822" s="216">
        <v>0</v>
      </c>
      <c r="Q822" s="216">
        <v>480</v>
      </c>
      <c r="R822" s="68" t="s">
        <v>638</v>
      </c>
      <c r="S822" s="368"/>
      <c r="T822" s="278"/>
    </row>
    <row r="823" spans="1:20" ht="51">
      <c r="A823" s="192" t="s">
        <v>550</v>
      </c>
      <c r="B823" s="68"/>
      <c r="C823" s="214" t="s">
        <v>589</v>
      </c>
      <c r="D823" s="215">
        <v>44967</v>
      </c>
      <c r="E823" s="192" t="s">
        <v>2920</v>
      </c>
      <c r="F823" s="192" t="s">
        <v>3</v>
      </c>
      <c r="G823" s="192">
        <v>2091573</v>
      </c>
      <c r="H823" s="68"/>
      <c r="I823" s="198" t="s">
        <v>4024</v>
      </c>
      <c r="J823" s="68"/>
      <c r="K823" s="68"/>
      <c r="L823" s="68"/>
      <c r="M823" s="68"/>
      <c r="N823" s="366"/>
      <c r="O823" s="366"/>
      <c r="P823" s="216">
        <v>0</v>
      </c>
      <c r="Q823" s="216">
        <v>800</v>
      </c>
      <c r="R823" s="68" t="s">
        <v>638</v>
      </c>
      <c r="S823" s="368"/>
      <c r="T823" s="278"/>
    </row>
    <row r="824" spans="1:20" ht="51">
      <c r="A824" s="192" t="s">
        <v>550</v>
      </c>
      <c r="B824" s="68"/>
      <c r="C824" s="214" t="s">
        <v>589</v>
      </c>
      <c r="D824" s="215">
        <v>44967</v>
      </c>
      <c r="E824" s="192" t="s">
        <v>2921</v>
      </c>
      <c r="F824" s="192" t="s">
        <v>3</v>
      </c>
      <c r="G824" s="192">
        <v>2091626</v>
      </c>
      <c r="H824" s="68"/>
      <c r="I824" s="198" t="s">
        <v>4025</v>
      </c>
      <c r="J824" s="68"/>
      <c r="K824" s="68"/>
      <c r="L824" s="68"/>
      <c r="M824" s="68"/>
      <c r="N824" s="366"/>
      <c r="O824" s="366"/>
      <c r="P824" s="216">
        <v>0</v>
      </c>
      <c r="Q824" s="216">
        <v>2467.81</v>
      </c>
      <c r="R824" s="68" t="s">
        <v>638</v>
      </c>
      <c r="S824" s="368"/>
      <c r="T824" s="278"/>
    </row>
    <row r="825" spans="1:20" ht="38.25">
      <c r="A825" s="192">
        <v>213</v>
      </c>
      <c r="B825" s="68"/>
      <c r="C825" s="214" t="s">
        <v>91</v>
      </c>
      <c r="D825" s="215">
        <v>44967</v>
      </c>
      <c r="E825" s="192" t="s">
        <v>2922</v>
      </c>
      <c r="F825" s="192" t="s">
        <v>3</v>
      </c>
      <c r="G825" s="192">
        <v>2091635</v>
      </c>
      <c r="H825" s="68"/>
      <c r="I825" s="198" t="s">
        <v>4026</v>
      </c>
      <c r="J825" s="68"/>
      <c r="K825" s="68"/>
      <c r="L825" s="68"/>
      <c r="M825" s="68"/>
      <c r="N825" s="366"/>
      <c r="O825" s="366"/>
      <c r="P825" s="216">
        <v>0</v>
      </c>
      <c r="Q825" s="216">
        <v>500</v>
      </c>
      <c r="R825" s="68" t="s">
        <v>638</v>
      </c>
      <c r="S825" s="368"/>
      <c r="T825" s="278"/>
    </row>
    <row r="826" spans="1:20" ht="38.25">
      <c r="A826" s="192">
        <v>213</v>
      </c>
      <c r="B826" s="68"/>
      <c r="C826" s="214" t="s">
        <v>91</v>
      </c>
      <c r="D826" s="215">
        <v>44967</v>
      </c>
      <c r="E826" s="192" t="s">
        <v>2923</v>
      </c>
      <c r="F826" s="192" t="s">
        <v>3</v>
      </c>
      <c r="G826" s="192">
        <v>2091636</v>
      </c>
      <c r="H826" s="68"/>
      <c r="I826" s="198" t="s">
        <v>4027</v>
      </c>
      <c r="J826" s="68"/>
      <c r="K826" s="68"/>
      <c r="L826" s="68"/>
      <c r="M826" s="68"/>
      <c r="N826" s="366"/>
      <c r="O826" s="366"/>
      <c r="P826" s="216">
        <v>0</v>
      </c>
      <c r="Q826" s="216">
        <v>400</v>
      </c>
      <c r="R826" s="68" t="s">
        <v>638</v>
      </c>
      <c r="S826" s="368"/>
      <c r="T826" s="278"/>
    </row>
    <row r="827" spans="1:20" ht="63.75">
      <c r="A827" s="192">
        <v>283</v>
      </c>
      <c r="B827" s="68"/>
      <c r="C827" s="214" t="s">
        <v>115</v>
      </c>
      <c r="D827" s="215">
        <v>44967</v>
      </c>
      <c r="E827" s="192" t="s">
        <v>2924</v>
      </c>
      <c r="F827" s="192" t="s">
        <v>3</v>
      </c>
      <c r="G827" s="192">
        <v>2091656</v>
      </c>
      <c r="H827" s="68"/>
      <c r="I827" s="198" t="s">
        <v>4028</v>
      </c>
      <c r="J827" s="68"/>
      <c r="K827" s="68"/>
      <c r="L827" s="68"/>
      <c r="M827" s="68"/>
      <c r="N827" s="366"/>
      <c r="O827" s="366"/>
      <c r="P827" s="216">
        <v>0</v>
      </c>
      <c r="Q827" s="216">
        <v>675</v>
      </c>
      <c r="R827" s="68" t="s">
        <v>638</v>
      </c>
      <c r="S827" s="368"/>
      <c r="T827" s="278"/>
    </row>
    <row r="828" spans="1:20" ht="63.75">
      <c r="A828" s="192">
        <v>283</v>
      </c>
      <c r="B828" s="68"/>
      <c r="C828" s="214" t="s">
        <v>115</v>
      </c>
      <c r="D828" s="215">
        <v>44967</v>
      </c>
      <c r="E828" s="192" t="s">
        <v>2925</v>
      </c>
      <c r="F828" s="192" t="s">
        <v>3</v>
      </c>
      <c r="G828" s="192">
        <v>2091658</v>
      </c>
      <c r="H828" s="68"/>
      <c r="I828" s="198" t="s">
        <v>4029</v>
      </c>
      <c r="J828" s="68"/>
      <c r="K828" s="68"/>
      <c r="L828" s="68"/>
      <c r="M828" s="68"/>
      <c r="N828" s="366"/>
      <c r="O828" s="366"/>
      <c r="P828" s="216">
        <v>0</v>
      </c>
      <c r="Q828" s="216">
        <v>750</v>
      </c>
      <c r="R828" s="68" t="s">
        <v>638</v>
      </c>
      <c r="S828" s="368"/>
      <c r="T828" s="278"/>
    </row>
    <row r="829" spans="1:20" ht="38.25">
      <c r="A829" s="192" t="s">
        <v>550</v>
      </c>
      <c r="B829" s="68"/>
      <c r="C829" s="214" t="s">
        <v>589</v>
      </c>
      <c r="D829" s="215">
        <v>44967</v>
      </c>
      <c r="E829" s="192" t="s">
        <v>2926</v>
      </c>
      <c r="F829" s="192" t="s">
        <v>3</v>
      </c>
      <c r="G829" s="192">
        <v>2091660</v>
      </c>
      <c r="H829" s="68"/>
      <c r="I829" s="198" t="s">
        <v>4030</v>
      </c>
      <c r="J829" s="68"/>
      <c r="K829" s="68"/>
      <c r="L829" s="68"/>
      <c r="M829" s="68"/>
      <c r="N829" s="366"/>
      <c r="O829" s="366"/>
      <c r="P829" s="216">
        <v>0</v>
      </c>
      <c r="Q829" s="216">
        <v>607.47</v>
      </c>
      <c r="R829" s="68" t="s">
        <v>638</v>
      </c>
      <c r="S829" s="368"/>
      <c r="T829" s="278"/>
    </row>
    <row r="830" spans="1:20" ht="51">
      <c r="A830" s="192">
        <v>266</v>
      </c>
      <c r="B830" s="68"/>
      <c r="C830" s="214" t="s">
        <v>1269</v>
      </c>
      <c r="D830" s="215">
        <v>44967</v>
      </c>
      <c r="E830" s="192" t="s">
        <v>2927</v>
      </c>
      <c r="F830" s="192" t="s">
        <v>3</v>
      </c>
      <c r="G830" s="192">
        <v>2091693</v>
      </c>
      <c r="H830" s="68"/>
      <c r="I830" s="198" t="s">
        <v>4031</v>
      </c>
      <c r="J830" s="68"/>
      <c r="K830" s="68"/>
      <c r="L830" s="68"/>
      <c r="M830" s="68"/>
      <c r="N830" s="366"/>
      <c r="O830" s="366"/>
      <c r="P830" s="216">
        <v>0</v>
      </c>
      <c r="Q830" s="216">
        <v>3649.58</v>
      </c>
      <c r="R830" s="68" t="s">
        <v>638</v>
      </c>
      <c r="S830" s="368"/>
      <c r="T830" s="278"/>
    </row>
    <row r="831" spans="1:20" ht="38.25">
      <c r="A831" s="192">
        <v>16</v>
      </c>
      <c r="B831" s="68"/>
      <c r="C831" s="214" t="s">
        <v>40</v>
      </c>
      <c r="D831" s="215">
        <v>44967</v>
      </c>
      <c r="E831" s="192" t="s">
        <v>2928</v>
      </c>
      <c r="F831" s="192" t="s">
        <v>3</v>
      </c>
      <c r="G831" s="192">
        <v>2091719</v>
      </c>
      <c r="H831" s="68"/>
      <c r="I831" s="198" t="s">
        <v>4032</v>
      </c>
      <c r="J831" s="68"/>
      <c r="K831" s="68"/>
      <c r="L831" s="68"/>
      <c r="M831" s="68"/>
      <c r="N831" s="366"/>
      <c r="O831" s="366"/>
      <c r="P831" s="216">
        <v>0</v>
      </c>
      <c r="Q831" s="216">
        <v>2000</v>
      </c>
      <c r="R831" s="68" t="s">
        <v>638</v>
      </c>
      <c r="S831" s="368"/>
      <c r="T831" s="278"/>
    </row>
    <row r="832" spans="1:20" ht="51">
      <c r="A832" s="192">
        <v>16</v>
      </c>
      <c r="B832" s="68"/>
      <c r="C832" s="214" t="s">
        <v>40</v>
      </c>
      <c r="D832" s="215">
        <v>44967</v>
      </c>
      <c r="E832" s="192" t="s">
        <v>2929</v>
      </c>
      <c r="F832" s="192" t="s">
        <v>3</v>
      </c>
      <c r="G832" s="192">
        <v>2091725</v>
      </c>
      <c r="H832" s="68"/>
      <c r="I832" s="198" t="s">
        <v>4033</v>
      </c>
      <c r="J832" s="68"/>
      <c r="K832" s="68"/>
      <c r="L832" s="68"/>
      <c r="M832" s="68"/>
      <c r="N832" s="366"/>
      <c r="O832" s="366"/>
      <c r="P832" s="216">
        <v>0</v>
      </c>
      <c r="Q832" s="216">
        <v>2000</v>
      </c>
      <c r="R832" s="68" t="s">
        <v>638</v>
      </c>
      <c r="S832" s="368"/>
      <c r="T832" s="278"/>
    </row>
    <row r="833" spans="1:20" ht="51">
      <c r="A833" s="192">
        <v>660</v>
      </c>
      <c r="B833" s="68"/>
      <c r="C833" s="214" t="s">
        <v>176</v>
      </c>
      <c r="D833" s="215">
        <v>44967</v>
      </c>
      <c r="E833" s="192" t="s">
        <v>2930</v>
      </c>
      <c r="F833" s="192" t="s">
        <v>3</v>
      </c>
      <c r="G833" s="192">
        <v>2091517</v>
      </c>
      <c r="H833" s="68"/>
      <c r="I833" s="198" t="s">
        <v>4034</v>
      </c>
      <c r="J833" s="68"/>
      <c r="K833" s="68"/>
      <c r="L833" s="68"/>
      <c r="M833" s="68"/>
      <c r="N833" s="366"/>
      <c r="O833" s="366"/>
      <c r="P833" s="216">
        <v>0</v>
      </c>
      <c r="Q833" s="216">
        <v>9212</v>
      </c>
      <c r="R833" s="68" t="s">
        <v>638</v>
      </c>
      <c r="S833" s="368"/>
      <c r="T833" s="278"/>
    </row>
    <row r="834" spans="1:20" ht="51">
      <c r="A834" s="192">
        <v>660</v>
      </c>
      <c r="B834" s="68"/>
      <c r="C834" s="214" t="s">
        <v>176</v>
      </c>
      <c r="D834" s="215">
        <v>44967</v>
      </c>
      <c r="E834" s="192" t="s">
        <v>2931</v>
      </c>
      <c r="F834" s="192" t="s">
        <v>3</v>
      </c>
      <c r="G834" s="192">
        <v>2091518</v>
      </c>
      <c r="H834" s="68"/>
      <c r="I834" s="198" t="s">
        <v>4035</v>
      </c>
      <c r="J834" s="68"/>
      <c r="K834" s="68"/>
      <c r="L834" s="68"/>
      <c r="M834" s="68"/>
      <c r="N834" s="366"/>
      <c r="O834" s="366"/>
      <c r="P834" s="216">
        <v>0</v>
      </c>
      <c r="Q834" s="216">
        <v>490</v>
      </c>
      <c r="R834" s="68" t="s">
        <v>638</v>
      </c>
      <c r="S834" s="368"/>
      <c r="T834" s="278"/>
    </row>
    <row r="835" spans="1:20" ht="63.75">
      <c r="A835" s="192">
        <v>660</v>
      </c>
      <c r="B835" s="68"/>
      <c r="C835" s="214" t="s">
        <v>176</v>
      </c>
      <c r="D835" s="215">
        <v>44967</v>
      </c>
      <c r="E835" s="192" t="s">
        <v>2932</v>
      </c>
      <c r="F835" s="192" t="s">
        <v>3</v>
      </c>
      <c r="G835" s="192">
        <v>2091520</v>
      </c>
      <c r="H835" s="68"/>
      <c r="I835" s="198" t="s">
        <v>4036</v>
      </c>
      <c r="J835" s="68"/>
      <c r="K835" s="68"/>
      <c r="L835" s="68"/>
      <c r="M835" s="68"/>
      <c r="N835" s="366"/>
      <c r="O835" s="366"/>
      <c r="P835" s="216">
        <v>0</v>
      </c>
      <c r="Q835" s="216">
        <v>14.73</v>
      </c>
      <c r="R835" s="68" t="s">
        <v>638</v>
      </c>
      <c r="S835" s="368"/>
      <c r="T835" s="278"/>
    </row>
    <row r="836" spans="1:20" ht="63.75">
      <c r="A836" s="192">
        <v>70</v>
      </c>
      <c r="B836" s="68"/>
      <c r="C836" s="214" t="s">
        <v>47</v>
      </c>
      <c r="D836" s="215">
        <v>44967</v>
      </c>
      <c r="E836" s="192" t="s">
        <v>2933</v>
      </c>
      <c r="F836" s="192" t="s">
        <v>3</v>
      </c>
      <c r="G836" s="192">
        <v>2091521</v>
      </c>
      <c r="H836" s="68"/>
      <c r="I836" s="198" t="s">
        <v>4037</v>
      </c>
      <c r="J836" s="68"/>
      <c r="K836" s="68"/>
      <c r="L836" s="68"/>
      <c r="M836" s="68"/>
      <c r="N836" s="366"/>
      <c r="O836" s="366"/>
      <c r="P836" s="216">
        <v>0</v>
      </c>
      <c r="Q836" s="216">
        <v>1882</v>
      </c>
      <c r="R836" s="68" t="s">
        <v>638</v>
      </c>
      <c r="S836" s="368"/>
      <c r="T836" s="278"/>
    </row>
    <row r="837" spans="1:20" ht="63.75">
      <c r="A837" s="192">
        <v>660</v>
      </c>
      <c r="B837" s="68"/>
      <c r="C837" s="214" t="s">
        <v>176</v>
      </c>
      <c r="D837" s="215">
        <v>44967</v>
      </c>
      <c r="E837" s="192" t="s">
        <v>2934</v>
      </c>
      <c r="F837" s="192" t="s">
        <v>3</v>
      </c>
      <c r="G837" s="192">
        <v>2091523</v>
      </c>
      <c r="H837" s="68"/>
      <c r="I837" s="198" t="s">
        <v>4038</v>
      </c>
      <c r="J837" s="68"/>
      <c r="K837" s="68"/>
      <c r="L837" s="68"/>
      <c r="M837" s="68"/>
      <c r="N837" s="366"/>
      <c r="O837" s="366"/>
      <c r="P837" s="216">
        <v>0</v>
      </c>
      <c r="Q837" s="216">
        <v>9600</v>
      </c>
      <c r="R837" s="68" t="s">
        <v>638</v>
      </c>
      <c r="S837" s="368"/>
      <c r="T837" s="278"/>
    </row>
    <row r="838" spans="1:20" ht="63.75">
      <c r="A838" s="192">
        <v>660</v>
      </c>
      <c r="B838" s="68"/>
      <c r="C838" s="214" t="s">
        <v>176</v>
      </c>
      <c r="D838" s="215">
        <v>44967</v>
      </c>
      <c r="E838" s="192" t="s">
        <v>2935</v>
      </c>
      <c r="F838" s="192" t="s">
        <v>3</v>
      </c>
      <c r="G838" s="192">
        <v>2091524</v>
      </c>
      <c r="H838" s="68"/>
      <c r="I838" s="198" t="s">
        <v>4039</v>
      </c>
      <c r="J838" s="68"/>
      <c r="K838" s="68"/>
      <c r="L838" s="68"/>
      <c r="M838" s="68"/>
      <c r="N838" s="366"/>
      <c r="O838" s="366"/>
      <c r="P838" s="216">
        <v>0</v>
      </c>
      <c r="Q838" s="216">
        <v>9600</v>
      </c>
      <c r="R838" s="68" t="s">
        <v>638</v>
      </c>
      <c r="S838" s="368"/>
      <c r="T838" s="278"/>
    </row>
    <row r="839" spans="1:20" ht="51">
      <c r="A839" s="192">
        <v>660</v>
      </c>
      <c r="B839" s="68"/>
      <c r="C839" s="214" t="s">
        <v>176</v>
      </c>
      <c r="D839" s="215">
        <v>44967</v>
      </c>
      <c r="E839" s="192" t="s">
        <v>2936</v>
      </c>
      <c r="F839" s="192" t="s">
        <v>3</v>
      </c>
      <c r="G839" s="192">
        <v>2091527</v>
      </c>
      <c r="H839" s="68"/>
      <c r="I839" s="198" t="s">
        <v>4040</v>
      </c>
      <c r="J839" s="68"/>
      <c r="K839" s="68"/>
      <c r="L839" s="68"/>
      <c r="M839" s="68"/>
      <c r="N839" s="366"/>
      <c r="O839" s="366"/>
      <c r="P839" s="216">
        <v>0</v>
      </c>
      <c r="Q839" s="216">
        <v>360</v>
      </c>
      <c r="R839" s="68" t="s">
        <v>638</v>
      </c>
      <c r="S839" s="368"/>
      <c r="T839" s="278"/>
    </row>
    <row r="840" spans="1:20" ht="63.75">
      <c r="A840" s="192">
        <v>660</v>
      </c>
      <c r="B840" s="68"/>
      <c r="C840" s="214" t="s">
        <v>176</v>
      </c>
      <c r="D840" s="215">
        <v>44967</v>
      </c>
      <c r="E840" s="192" t="s">
        <v>2937</v>
      </c>
      <c r="F840" s="192" t="s">
        <v>3</v>
      </c>
      <c r="G840" s="192">
        <v>2091528</v>
      </c>
      <c r="H840" s="68"/>
      <c r="I840" s="198" t="s">
        <v>4041</v>
      </c>
      <c r="J840" s="68"/>
      <c r="K840" s="68"/>
      <c r="L840" s="68"/>
      <c r="M840" s="68"/>
      <c r="N840" s="366"/>
      <c r="O840" s="366"/>
      <c r="P840" s="216">
        <v>0</v>
      </c>
      <c r="Q840" s="216">
        <v>19.2</v>
      </c>
      <c r="R840" s="68" t="s">
        <v>638</v>
      </c>
      <c r="S840" s="368"/>
      <c r="T840" s="278"/>
    </row>
    <row r="841" spans="1:20" ht="51">
      <c r="A841" s="192">
        <v>660</v>
      </c>
      <c r="B841" s="68"/>
      <c r="C841" s="214" t="s">
        <v>176</v>
      </c>
      <c r="D841" s="215">
        <v>44967</v>
      </c>
      <c r="E841" s="192" t="s">
        <v>2938</v>
      </c>
      <c r="F841" s="192" t="s">
        <v>3</v>
      </c>
      <c r="G841" s="192">
        <v>2091531</v>
      </c>
      <c r="H841" s="68"/>
      <c r="I841" s="198" t="s">
        <v>4042</v>
      </c>
      <c r="J841" s="68"/>
      <c r="K841" s="68"/>
      <c r="L841" s="68"/>
      <c r="M841" s="68"/>
      <c r="N841" s="366"/>
      <c r="O841" s="366"/>
      <c r="P841" s="216">
        <v>0</v>
      </c>
      <c r="Q841" s="216">
        <v>5083</v>
      </c>
      <c r="R841" s="68" t="s">
        <v>1491</v>
      </c>
      <c r="S841" s="368"/>
      <c r="T841" s="278"/>
    </row>
    <row r="842" spans="1:20" ht="51">
      <c r="A842" s="192">
        <v>578</v>
      </c>
      <c r="B842" s="68"/>
      <c r="C842" s="214" t="s">
        <v>168</v>
      </c>
      <c r="D842" s="215">
        <v>44967</v>
      </c>
      <c r="E842" s="192" t="s">
        <v>2939</v>
      </c>
      <c r="F842" s="192" t="s">
        <v>3</v>
      </c>
      <c r="G842" s="192">
        <v>2091585</v>
      </c>
      <c r="H842" s="68"/>
      <c r="I842" s="198" t="s">
        <v>4043</v>
      </c>
      <c r="J842" s="68"/>
      <c r="K842" s="68"/>
      <c r="L842" s="68"/>
      <c r="M842" s="68"/>
      <c r="N842" s="366"/>
      <c r="O842" s="366"/>
      <c r="P842" s="216">
        <v>0</v>
      </c>
      <c r="Q842" s="216">
        <v>2394</v>
      </c>
      <c r="R842" s="68" t="s">
        <v>638</v>
      </c>
      <c r="S842" s="368"/>
      <c r="T842" s="278"/>
    </row>
    <row r="843" spans="1:20" ht="51">
      <c r="A843" s="192">
        <v>20</v>
      </c>
      <c r="B843" s="68"/>
      <c r="C843" s="214" t="s">
        <v>41</v>
      </c>
      <c r="D843" s="215">
        <v>44967</v>
      </c>
      <c r="E843" s="192" t="s">
        <v>2940</v>
      </c>
      <c r="F843" s="192" t="s">
        <v>3</v>
      </c>
      <c r="G843" s="192">
        <v>2091588</v>
      </c>
      <c r="H843" s="68"/>
      <c r="I843" s="198" t="s">
        <v>4044</v>
      </c>
      <c r="J843" s="68"/>
      <c r="K843" s="68"/>
      <c r="L843" s="68"/>
      <c r="M843" s="68"/>
      <c r="N843" s="366"/>
      <c r="O843" s="366"/>
      <c r="P843" s="216">
        <v>0</v>
      </c>
      <c r="Q843" s="216">
        <v>88680.34</v>
      </c>
      <c r="R843" s="68" t="s">
        <v>638</v>
      </c>
      <c r="S843" s="368"/>
      <c r="T843" s="278"/>
    </row>
    <row r="844" spans="1:20" ht="51">
      <c r="A844" s="192">
        <v>578</v>
      </c>
      <c r="B844" s="68"/>
      <c r="C844" s="214" t="s">
        <v>168</v>
      </c>
      <c r="D844" s="215">
        <v>44967</v>
      </c>
      <c r="E844" s="192" t="s">
        <v>2941</v>
      </c>
      <c r="F844" s="192" t="s">
        <v>3</v>
      </c>
      <c r="G844" s="192">
        <v>2091589</v>
      </c>
      <c r="H844" s="68"/>
      <c r="I844" s="198" t="s">
        <v>4045</v>
      </c>
      <c r="J844" s="68"/>
      <c r="K844" s="68"/>
      <c r="L844" s="68"/>
      <c r="M844" s="68"/>
      <c r="N844" s="366"/>
      <c r="O844" s="366"/>
      <c r="P844" s="216">
        <v>0</v>
      </c>
      <c r="Q844" s="216">
        <v>4868.5</v>
      </c>
      <c r="R844" s="68" t="s">
        <v>638</v>
      </c>
      <c r="S844" s="368"/>
      <c r="T844" s="278"/>
    </row>
    <row r="845" spans="1:20" ht="51">
      <c r="A845" s="192" t="s">
        <v>550</v>
      </c>
      <c r="B845" s="68"/>
      <c r="C845" s="214" t="s">
        <v>589</v>
      </c>
      <c r="D845" s="215">
        <v>44967</v>
      </c>
      <c r="E845" s="192" t="s">
        <v>2942</v>
      </c>
      <c r="F845" s="192" t="s">
        <v>3</v>
      </c>
      <c r="G845" s="192">
        <v>2091593</v>
      </c>
      <c r="H845" s="68"/>
      <c r="I845" s="198" t="s">
        <v>4046</v>
      </c>
      <c r="J845" s="68"/>
      <c r="K845" s="68"/>
      <c r="L845" s="68"/>
      <c r="M845" s="68"/>
      <c r="N845" s="366"/>
      <c r="O845" s="366"/>
      <c r="P845" s="216">
        <v>0</v>
      </c>
      <c r="Q845" s="216">
        <v>2252.5</v>
      </c>
      <c r="R845" s="68" t="s">
        <v>638</v>
      </c>
      <c r="S845" s="368"/>
      <c r="T845" s="278"/>
    </row>
    <row r="846" spans="1:20" ht="51">
      <c r="A846" s="192">
        <v>291</v>
      </c>
      <c r="B846" s="68"/>
      <c r="C846" s="214" t="s">
        <v>119</v>
      </c>
      <c r="D846" s="215">
        <v>44967</v>
      </c>
      <c r="E846" s="192" t="s">
        <v>2943</v>
      </c>
      <c r="F846" s="192" t="s">
        <v>3</v>
      </c>
      <c r="G846" s="192">
        <v>2091594</v>
      </c>
      <c r="H846" s="68"/>
      <c r="I846" s="198" t="s">
        <v>4047</v>
      </c>
      <c r="J846" s="68"/>
      <c r="K846" s="68"/>
      <c r="L846" s="68"/>
      <c r="M846" s="68"/>
      <c r="N846" s="366"/>
      <c r="O846" s="366"/>
      <c r="P846" s="216">
        <v>0</v>
      </c>
      <c r="Q846" s="216">
        <v>20031.34</v>
      </c>
      <c r="R846" s="68" t="s">
        <v>638</v>
      </c>
      <c r="S846" s="368"/>
      <c r="T846" s="278"/>
    </row>
    <row r="847" spans="1:20" ht="51">
      <c r="A847" s="192">
        <v>291</v>
      </c>
      <c r="B847" s="68"/>
      <c r="C847" s="214" t="s">
        <v>119</v>
      </c>
      <c r="D847" s="215">
        <v>44967</v>
      </c>
      <c r="E847" s="192" t="s">
        <v>2944</v>
      </c>
      <c r="F847" s="192" t="s">
        <v>3</v>
      </c>
      <c r="G847" s="192">
        <v>2091600</v>
      </c>
      <c r="H847" s="68"/>
      <c r="I847" s="198" t="s">
        <v>4048</v>
      </c>
      <c r="J847" s="68"/>
      <c r="K847" s="68"/>
      <c r="L847" s="68"/>
      <c r="M847" s="68"/>
      <c r="N847" s="366"/>
      <c r="O847" s="366"/>
      <c r="P847" s="216">
        <v>0</v>
      </c>
      <c r="Q847" s="216">
        <v>32336.44</v>
      </c>
      <c r="R847" s="68" t="s">
        <v>638</v>
      </c>
      <c r="S847" s="368"/>
      <c r="T847" s="278"/>
    </row>
    <row r="848" spans="1:20" ht="38.25">
      <c r="A848" s="192" t="s">
        <v>550</v>
      </c>
      <c r="B848" s="68"/>
      <c r="C848" s="214" t="s">
        <v>589</v>
      </c>
      <c r="D848" s="215">
        <v>44970</v>
      </c>
      <c r="E848" s="192" t="s">
        <v>2945</v>
      </c>
      <c r="F848" s="192" t="s">
        <v>3</v>
      </c>
      <c r="G848" s="192">
        <v>2091884</v>
      </c>
      <c r="H848" s="68"/>
      <c r="I848" s="198" t="s">
        <v>4049</v>
      </c>
      <c r="J848" s="68"/>
      <c r="K848" s="68"/>
      <c r="L848" s="68"/>
      <c r="M848" s="68"/>
      <c r="N848" s="366"/>
      <c r="O848" s="366"/>
      <c r="P848" s="216">
        <v>0</v>
      </c>
      <c r="Q848" s="216">
        <v>5600</v>
      </c>
      <c r="R848" s="68" t="s">
        <v>638</v>
      </c>
      <c r="S848" s="368"/>
      <c r="T848" s="278"/>
    </row>
    <row r="849" spans="1:20" ht="51">
      <c r="A849" s="192">
        <v>16</v>
      </c>
      <c r="B849" s="68"/>
      <c r="C849" s="214" t="s">
        <v>40</v>
      </c>
      <c r="D849" s="215">
        <v>44970</v>
      </c>
      <c r="E849" s="192" t="s">
        <v>2946</v>
      </c>
      <c r="F849" s="192" t="s">
        <v>3</v>
      </c>
      <c r="G849" s="192">
        <v>2091892</v>
      </c>
      <c r="H849" s="68"/>
      <c r="I849" s="198" t="s">
        <v>4050</v>
      </c>
      <c r="J849" s="68"/>
      <c r="K849" s="68"/>
      <c r="L849" s="68"/>
      <c r="M849" s="68"/>
      <c r="N849" s="366"/>
      <c r="O849" s="366"/>
      <c r="P849" s="216">
        <v>0</v>
      </c>
      <c r="Q849" s="216">
        <v>640</v>
      </c>
      <c r="R849" s="68" t="s">
        <v>638</v>
      </c>
      <c r="S849" s="368"/>
      <c r="T849" s="278"/>
    </row>
    <row r="850" spans="1:20" ht="63.75">
      <c r="A850" s="192">
        <v>46</v>
      </c>
      <c r="B850" s="68"/>
      <c r="C850" s="214" t="s">
        <v>1380</v>
      </c>
      <c r="D850" s="215">
        <v>44970</v>
      </c>
      <c r="E850" s="192" t="s">
        <v>2947</v>
      </c>
      <c r="F850" s="192" t="s">
        <v>3</v>
      </c>
      <c r="G850" s="192">
        <v>2091902</v>
      </c>
      <c r="H850" s="68"/>
      <c r="I850" s="198" t="s">
        <v>4051</v>
      </c>
      <c r="J850" s="68"/>
      <c r="K850" s="68"/>
      <c r="L850" s="68"/>
      <c r="M850" s="68"/>
      <c r="N850" s="366"/>
      <c r="O850" s="366"/>
      <c r="P850" s="216">
        <v>0</v>
      </c>
      <c r="Q850" s="216">
        <v>1000</v>
      </c>
      <c r="R850" s="68" t="s">
        <v>638</v>
      </c>
      <c r="S850" s="368"/>
      <c r="T850" s="278"/>
    </row>
    <row r="851" spans="1:20" ht="51">
      <c r="A851" s="192" t="s">
        <v>550</v>
      </c>
      <c r="B851" s="68"/>
      <c r="C851" s="214" t="s">
        <v>589</v>
      </c>
      <c r="D851" s="215">
        <v>44970</v>
      </c>
      <c r="E851" s="192" t="s">
        <v>2948</v>
      </c>
      <c r="F851" s="192" t="s">
        <v>3</v>
      </c>
      <c r="G851" s="192">
        <v>2091931</v>
      </c>
      <c r="H851" s="68"/>
      <c r="I851" s="198" t="s">
        <v>2192</v>
      </c>
      <c r="J851" s="68"/>
      <c r="K851" s="68"/>
      <c r="L851" s="68"/>
      <c r="M851" s="68"/>
      <c r="N851" s="366"/>
      <c r="O851" s="366"/>
      <c r="P851" s="216">
        <v>0</v>
      </c>
      <c r="Q851" s="216">
        <v>700</v>
      </c>
      <c r="R851" s="68" t="s">
        <v>638</v>
      </c>
      <c r="S851" s="368"/>
      <c r="T851" s="278"/>
    </row>
    <row r="852" spans="1:20" ht="51">
      <c r="A852" s="192">
        <v>283</v>
      </c>
      <c r="B852" s="68"/>
      <c r="C852" s="214" t="s">
        <v>115</v>
      </c>
      <c r="D852" s="215">
        <v>44970</v>
      </c>
      <c r="E852" s="192" t="s">
        <v>2949</v>
      </c>
      <c r="F852" s="192" t="s">
        <v>3</v>
      </c>
      <c r="G852" s="192">
        <v>2091955</v>
      </c>
      <c r="H852" s="68"/>
      <c r="I852" s="198" t="s">
        <v>4052</v>
      </c>
      <c r="J852" s="68"/>
      <c r="K852" s="68"/>
      <c r="L852" s="68"/>
      <c r="M852" s="68"/>
      <c r="N852" s="366"/>
      <c r="O852" s="366"/>
      <c r="P852" s="216">
        <v>0</v>
      </c>
      <c r="Q852" s="216">
        <v>675</v>
      </c>
      <c r="R852" s="68" t="s">
        <v>638</v>
      </c>
      <c r="S852" s="368"/>
      <c r="T852" s="278"/>
    </row>
    <row r="853" spans="1:20" ht="51">
      <c r="A853" s="192">
        <v>520</v>
      </c>
      <c r="B853" s="68"/>
      <c r="C853" s="214" t="s">
        <v>1285</v>
      </c>
      <c r="D853" s="215">
        <v>44970</v>
      </c>
      <c r="E853" s="192" t="s">
        <v>2950</v>
      </c>
      <c r="F853" s="192" t="s">
        <v>3</v>
      </c>
      <c r="G853" s="192">
        <v>2091969</v>
      </c>
      <c r="H853" s="68"/>
      <c r="I853" s="198" t="s">
        <v>4053</v>
      </c>
      <c r="J853" s="68"/>
      <c r="K853" s="68"/>
      <c r="L853" s="68"/>
      <c r="M853" s="68"/>
      <c r="N853" s="366"/>
      <c r="O853" s="366"/>
      <c r="P853" s="216">
        <v>0</v>
      </c>
      <c r="Q853" s="216">
        <v>100</v>
      </c>
      <c r="R853" s="68" t="s">
        <v>638</v>
      </c>
      <c r="S853" s="368"/>
      <c r="T853" s="278"/>
    </row>
    <row r="854" spans="1:20" ht="38.25">
      <c r="A854" s="192" t="s">
        <v>550</v>
      </c>
      <c r="B854" s="68"/>
      <c r="C854" s="214" t="s">
        <v>589</v>
      </c>
      <c r="D854" s="215">
        <v>44970</v>
      </c>
      <c r="E854" s="192" t="s">
        <v>2951</v>
      </c>
      <c r="F854" s="192" t="s">
        <v>3</v>
      </c>
      <c r="G854" s="192">
        <v>2091986</v>
      </c>
      <c r="H854" s="68"/>
      <c r="I854" s="198" t="s">
        <v>3989</v>
      </c>
      <c r="J854" s="68"/>
      <c r="K854" s="68"/>
      <c r="L854" s="68"/>
      <c r="M854" s="68"/>
      <c r="N854" s="366"/>
      <c r="O854" s="366"/>
      <c r="P854" s="216">
        <v>0</v>
      </c>
      <c r="Q854" s="216">
        <v>0.02</v>
      </c>
      <c r="R854" s="68" t="s">
        <v>638</v>
      </c>
      <c r="S854" s="368"/>
      <c r="T854" s="278"/>
    </row>
    <row r="855" spans="1:20" ht="51">
      <c r="A855" s="192">
        <v>249</v>
      </c>
      <c r="B855" s="68"/>
      <c r="C855" s="214" t="s">
        <v>102</v>
      </c>
      <c r="D855" s="215">
        <v>44970</v>
      </c>
      <c r="E855" s="192" t="s">
        <v>2952</v>
      </c>
      <c r="F855" s="192" t="s">
        <v>3</v>
      </c>
      <c r="G855" s="192">
        <v>2091989</v>
      </c>
      <c r="H855" s="68"/>
      <c r="I855" s="198" t="s">
        <v>4054</v>
      </c>
      <c r="J855" s="68"/>
      <c r="K855" s="68"/>
      <c r="L855" s="68"/>
      <c r="M855" s="68"/>
      <c r="N855" s="366"/>
      <c r="O855" s="366"/>
      <c r="P855" s="216">
        <v>0</v>
      </c>
      <c r="Q855" s="216">
        <v>54</v>
      </c>
      <c r="R855" s="68" t="s">
        <v>638</v>
      </c>
      <c r="S855" s="368"/>
      <c r="T855" s="278"/>
    </row>
    <row r="856" spans="1:20" ht="51">
      <c r="A856" s="192">
        <v>249</v>
      </c>
      <c r="B856" s="68"/>
      <c r="C856" s="214" t="s">
        <v>102</v>
      </c>
      <c r="D856" s="215">
        <v>44970</v>
      </c>
      <c r="E856" s="192" t="s">
        <v>2953</v>
      </c>
      <c r="F856" s="192" t="s">
        <v>3</v>
      </c>
      <c r="G856" s="192">
        <v>2091990</v>
      </c>
      <c r="H856" s="68"/>
      <c r="I856" s="198" t="s">
        <v>4055</v>
      </c>
      <c r="J856" s="68"/>
      <c r="K856" s="68"/>
      <c r="L856" s="68"/>
      <c r="M856" s="68"/>
      <c r="N856" s="366"/>
      <c r="O856" s="366"/>
      <c r="P856" s="216">
        <v>0</v>
      </c>
      <c r="Q856" s="216">
        <v>30</v>
      </c>
      <c r="R856" s="68" t="s">
        <v>638</v>
      </c>
      <c r="S856" s="368"/>
      <c r="T856" s="278"/>
    </row>
    <row r="857" spans="1:20" ht="51">
      <c r="A857" s="192" t="s">
        <v>550</v>
      </c>
      <c r="B857" s="68"/>
      <c r="C857" s="214" t="s">
        <v>589</v>
      </c>
      <c r="D857" s="215">
        <v>44970</v>
      </c>
      <c r="E857" s="192" t="s">
        <v>2954</v>
      </c>
      <c r="F857" s="192" t="s">
        <v>3</v>
      </c>
      <c r="G857" s="192">
        <v>2091992</v>
      </c>
      <c r="H857" s="68"/>
      <c r="I857" s="198" t="s">
        <v>4056</v>
      </c>
      <c r="J857" s="68"/>
      <c r="K857" s="68"/>
      <c r="L857" s="68"/>
      <c r="M857" s="68"/>
      <c r="N857" s="366"/>
      <c r="O857" s="366"/>
      <c r="P857" s="216">
        <v>0</v>
      </c>
      <c r="Q857" s="216">
        <v>500</v>
      </c>
      <c r="R857" s="68" t="s">
        <v>638</v>
      </c>
      <c r="S857" s="368"/>
      <c r="T857" s="278"/>
    </row>
    <row r="858" spans="1:20" ht="51">
      <c r="A858" s="192">
        <v>378</v>
      </c>
      <c r="B858" s="68"/>
      <c r="C858" s="214" t="s">
        <v>610</v>
      </c>
      <c r="D858" s="215">
        <v>44970</v>
      </c>
      <c r="E858" s="192" t="s">
        <v>2955</v>
      </c>
      <c r="F858" s="192" t="s">
        <v>3</v>
      </c>
      <c r="G858" s="192">
        <v>2091998</v>
      </c>
      <c r="H858" s="68"/>
      <c r="I858" s="198" t="s">
        <v>4057</v>
      </c>
      <c r="J858" s="68"/>
      <c r="K858" s="68"/>
      <c r="L858" s="68"/>
      <c r="M858" s="68"/>
      <c r="N858" s="366"/>
      <c r="O858" s="366"/>
      <c r="P858" s="216">
        <v>0</v>
      </c>
      <c r="Q858" s="216">
        <v>9186</v>
      </c>
      <c r="R858" s="68" t="s">
        <v>638</v>
      </c>
      <c r="S858" s="368"/>
      <c r="T858" s="278"/>
    </row>
    <row r="859" spans="1:20" ht="51">
      <c r="A859" s="192">
        <v>81</v>
      </c>
      <c r="B859" s="68"/>
      <c r="C859" s="214" t="s">
        <v>49</v>
      </c>
      <c r="D859" s="215">
        <v>44970</v>
      </c>
      <c r="E859" s="192" t="s">
        <v>2956</v>
      </c>
      <c r="F859" s="192" t="s">
        <v>3</v>
      </c>
      <c r="G859" s="192">
        <v>2092025</v>
      </c>
      <c r="H859" s="68"/>
      <c r="I859" s="198" t="s">
        <v>4058</v>
      </c>
      <c r="J859" s="68"/>
      <c r="K859" s="68"/>
      <c r="L859" s="68"/>
      <c r="M859" s="68"/>
      <c r="N859" s="366"/>
      <c r="O859" s="366"/>
      <c r="P859" s="216">
        <v>0</v>
      </c>
      <c r="Q859" s="216">
        <v>25</v>
      </c>
      <c r="R859" s="68" t="s">
        <v>638</v>
      </c>
      <c r="S859" s="368"/>
      <c r="T859" s="278"/>
    </row>
    <row r="860" spans="1:20" ht="51">
      <c r="A860" s="192">
        <v>81</v>
      </c>
      <c r="B860" s="68"/>
      <c r="C860" s="214" t="s">
        <v>49</v>
      </c>
      <c r="D860" s="215">
        <v>44970</v>
      </c>
      <c r="E860" s="192" t="s">
        <v>2957</v>
      </c>
      <c r="F860" s="192" t="s">
        <v>3</v>
      </c>
      <c r="G860" s="192">
        <v>2092026</v>
      </c>
      <c r="H860" s="68"/>
      <c r="I860" s="198" t="s">
        <v>4059</v>
      </c>
      <c r="J860" s="68"/>
      <c r="K860" s="68"/>
      <c r="L860" s="68"/>
      <c r="M860" s="68"/>
      <c r="N860" s="366"/>
      <c r="O860" s="366"/>
      <c r="P860" s="216">
        <v>0</v>
      </c>
      <c r="Q860" s="216">
        <v>25</v>
      </c>
      <c r="R860" s="68" t="s">
        <v>638</v>
      </c>
      <c r="S860" s="368"/>
      <c r="T860" s="278"/>
    </row>
    <row r="861" spans="1:20" ht="38.25">
      <c r="A861" s="192">
        <v>46</v>
      </c>
      <c r="B861" s="68"/>
      <c r="C861" s="214" t="s">
        <v>1380</v>
      </c>
      <c r="D861" s="215">
        <v>44970</v>
      </c>
      <c r="E861" s="192" t="s">
        <v>2958</v>
      </c>
      <c r="F861" s="192" t="s">
        <v>3</v>
      </c>
      <c r="G861" s="192">
        <v>2092027</v>
      </c>
      <c r="H861" s="68"/>
      <c r="I861" s="198" t="s">
        <v>4060</v>
      </c>
      <c r="J861" s="68"/>
      <c r="K861" s="68"/>
      <c r="L861" s="68"/>
      <c r="M861" s="68"/>
      <c r="N861" s="366"/>
      <c r="O861" s="366"/>
      <c r="P861" s="216">
        <v>0</v>
      </c>
      <c r="Q861" s="216">
        <v>4000</v>
      </c>
      <c r="R861" s="68" t="s">
        <v>638</v>
      </c>
      <c r="S861" s="368"/>
      <c r="T861" s="278"/>
    </row>
    <row r="862" spans="1:20" ht="51">
      <c r="A862" s="192">
        <v>41</v>
      </c>
      <c r="B862" s="68"/>
      <c r="C862" s="214" t="s">
        <v>44</v>
      </c>
      <c r="D862" s="215">
        <v>44970</v>
      </c>
      <c r="E862" s="192" t="s">
        <v>2959</v>
      </c>
      <c r="F862" s="192" t="s">
        <v>3</v>
      </c>
      <c r="G862" s="192">
        <v>2092044</v>
      </c>
      <c r="H862" s="68"/>
      <c r="I862" s="198" t="s">
        <v>4061</v>
      </c>
      <c r="J862" s="68"/>
      <c r="K862" s="68"/>
      <c r="L862" s="68"/>
      <c r="M862" s="68"/>
      <c r="N862" s="366"/>
      <c r="O862" s="366"/>
      <c r="P862" s="216">
        <v>0</v>
      </c>
      <c r="Q862" s="216">
        <v>20</v>
      </c>
      <c r="R862" s="68" t="s">
        <v>638</v>
      </c>
      <c r="S862" s="368"/>
      <c r="T862" s="278"/>
    </row>
    <row r="863" spans="1:20" ht="51">
      <c r="A863" s="192">
        <v>41</v>
      </c>
      <c r="B863" s="68"/>
      <c r="C863" s="214" t="s">
        <v>44</v>
      </c>
      <c r="D863" s="215">
        <v>44970</v>
      </c>
      <c r="E863" s="192" t="s">
        <v>2960</v>
      </c>
      <c r="F863" s="192" t="s">
        <v>3</v>
      </c>
      <c r="G863" s="192">
        <v>2092046</v>
      </c>
      <c r="H863" s="68"/>
      <c r="I863" s="198" t="s">
        <v>4062</v>
      </c>
      <c r="J863" s="68"/>
      <c r="K863" s="68"/>
      <c r="L863" s="68"/>
      <c r="M863" s="68"/>
      <c r="N863" s="366"/>
      <c r="O863" s="366"/>
      <c r="P863" s="216">
        <v>0</v>
      </c>
      <c r="Q863" s="216">
        <v>220</v>
      </c>
      <c r="R863" s="68" t="s">
        <v>638</v>
      </c>
      <c r="S863" s="368"/>
      <c r="T863" s="278"/>
    </row>
    <row r="864" spans="1:20" ht="63.75">
      <c r="A864" s="192">
        <v>212</v>
      </c>
      <c r="B864" s="68"/>
      <c r="C864" s="214" t="s">
        <v>90</v>
      </c>
      <c r="D864" s="215">
        <v>44970</v>
      </c>
      <c r="E864" s="192" t="s">
        <v>2961</v>
      </c>
      <c r="F864" s="192" t="s">
        <v>3</v>
      </c>
      <c r="G864" s="192">
        <v>2092048</v>
      </c>
      <c r="H864" s="68"/>
      <c r="I864" s="198" t="s">
        <v>4063</v>
      </c>
      <c r="J864" s="68"/>
      <c r="K864" s="68"/>
      <c r="L864" s="68"/>
      <c r="M864" s="68"/>
      <c r="N864" s="366"/>
      <c r="O864" s="366"/>
      <c r="P864" s="216">
        <v>0</v>
      </c>
      <c r="Q864" s="216">
        <v>6073</v>
      </c>
      <c r="R864" s="68" t="s">
        <v>638</v>
      </c>
      <c r="S864" s="368"/>
      <c r="T864" s="278"/>
    </row>
    <row r="865" spans="1:20" ht="63.75">
      <c r="A865" s="192">
        <v>41</v>
      </c>
      <c r="B865" s="68"/>
      <c r="C865" s="214" t="s">
        <v>44</v>
      </c>
      <c r="D865" s="215">
        <v>44970</v>
      </c>
      <c r="E865" s="192" t="s">
        <v>2962</v>
      </c>
      <c r="F865" s="192" t="s">
        <v>3</v>
      </c>
      <c r="G865" s="192">
        <v>2091885</v>
      </c>
      <c r="H865" s="68"/>
      <c r="I865" s="198" t="s">
        <v>4064</v>
      </c>
      <c r="J865" s="68"/>
      <c r="K865" s="68"/>
      <c r="L865" s="68"/>
      <c r="M865" s="68"/>
      <c r="N865" s="366"/>
      <c r="O865" s="366"/>
      <c r="P865" s="216">
        <v>0</v>
      </c>
      <c r="Q865" s="216">
        <v>38150</v>
      </c>
      <c r="R865" s="68" t="s">
        <v>638</v>
      </c>
      <c r="S865" s="368"/>
      <c r="T865" s="278"/>
    </row>
    <row r="866" spans="1:20" ht="63.75">
      <c r="A866" s="192">
        <v>41</v>
      </c>
      <c r="B866" s="68"/>
      <c r="C866" s="214" t="s">
        <v>44</v>
      </c>
      <c r="D866" s="215">
        <v>44970</v>
      </c>
      <c r="E866" s="192" t="s">
        <v>2963</v>
      </c>
      <c r="F866" s="192" t="s">
        <v>3</v>
      </c>
      <c r="G866" s="192">
        <v>2091887</v>
      </c>
      <c r="H866" s="68"/>
      <c r="I866" s="198" t="s">
        <v>4065</v>
      </c>
      <c r="J866" s="68"/>
      <c r="K866" s="68"/>
      <c r="L866" s="68"/>
      <c r="M866" s="68"/>
      <c r="N866" s="366"/>
      <c r="O866" s="366"/>
      <c r="P866" s="216">
        <v>0</v>
      </c>
      <c r="Q866" s="216">
        <v>427600</v>
      </c>
      <c r="R866" s="68" t="s">
        <v>638</v>
      </c>
      <c r="S866" s="368"/>
      <c r="T866" s="278"/>
    </row>
    <row r="867" spans="1:20" ht="76.5">
      <c r="A867" s="192">
        <v>271</v>
      </c>
      <c r="B867" s="68"/>
      <c r="C867" s="214" t="s">
        <v>111</v>
      </c>
      <c r="D867" s="215">
        <v>44970</v>
      </c>
      <c r="E867" s="192" t="s">
        <v>2964</v>
      </c>
      <c r="F867" s="192" t="s">
        <v>3</v>
      </c>
      <c r="G867" s="192">
        <v>2091936</v>
      </c>
      <c r="H867" s="68"/>
      <c r="I867" s="198" t="s">
        <v>4066</v>
      </c>
      <c r="J867" s="68"/>
      <c r="K867" s="68"/>
      <c r="L867" s="68"/>
      <c r="M867" s="68"/>
      <c r="N867" s="366"/>
      <c r="O867" s="366"/>
      <c r="P867" s="216">
        <v>0</v>
      </c>
      <c r="Q867" s="216">
        <v>720</v>
      </c>
      <c r="R867" s="68" t="s">
        <v>638</v>
      </c>
      <c r="S867" s="368"/>
      <c r="T867" s="278"/>
    </row>
    <row r="868" spans="1:20" ht="76.5">
      <c r="A868" s="192">
        <v>660</v>
      </c>
      <c r="B868" s="68"/>
      <c r="C868" s="214" t="s">
        <v>176</v>
      </c>
      <c r="D868" s="215">
        <v>44970</v>
      </c>
      <c r="E868" s="192" t="s">
        <v>2964</v>
      </c>
      <c r="F868" s="192" t="s">
        <v>3</v>
      </c>
      <c r="G868" s="192">
        <v>2091936</v>
      </c>
      <c r="H868" s="68"/>
      <c r="I868" s="198" t="s">
        <v>4066</v>
      </c>
      <c r="J868" s="68"/>
      <c r="K868" s="68"/>
      <c r="L868" s="68"/>
      <c r="M868" s="68"/>
      <c r="N868" s="366"/>
      <c r="O868" s="366"/>
      <c r="P868" s="216">
        <v>0</v>
      </c>
      <c r="Q868" s="216">
        <v>234.52</v>
      </c>
      <c r="R868" s="68" t="s">
        <v>638</v>
      </c>
      <c r="S868" s="368"/>
      <c r="T868" s="278"/>
    </row>
    <row r="869" spans="1:20" ht="76.5">
      <c r="A869" s="192">
        <v>905</v>
      </c>
      <c r="B869" s="68"/>
      <c r="C869" s="214" t="s">
        <v>194</v>
      </c>
      <c r="D869" s="215">
        <v>44970</v>
      </c>
      <c r="E869" s="192" t="s">
        <v>2964</v>
      </c>
      <c r="F869" s="192" t="s">
        <v>3</v>
      </c>
      <c r="G869" s="192">
        <v>2091936</v>
      </c>
      <c r="H869" s="68"/>
      <c r="I869" s="198" t="s">
        <v>4066</v>
      </c>
      <c r="J869" s="68"/>
      <c r="K869" s="68"/>
      <c r="L869" s="68"/>
      <c r="M869" s="68"/>
      <c r="N869" s="366"/>
      <c r="O869" s="366"/>
      <c r="P869" s="216">
        <v>0</v>
      </c>
      <c r="Q869" s="216">
        <v>6755.25</v>
      </c>
      <c r="R869" s="68" t="s">
        <v>638</v>
      </c>
      <c r="S869" s="368"/>
      <c r="T869" s="278"/>
    </row>
    <row r="870" spans="1:20" ht="76.5">
      <c r="A870" s="192">
        <v>269</v>
      </c>
      <c r="B870" s="68"/>
      <c r="C870" s="214" t="s">
        <v>109</v>
      </c>
      <c r="D870" s="215">
        <v>44970</v>
      </c>
      <c r="E870" s="192" t="s">
        <v>2964</v>
      </c>
      <c r="F870" s="192" t="s">
        <v>3</v>
      </c>
      <c r="G870" s="192">
        <v>2091936</v>
      </c>
      <c r="H870" s="68"/>
      <c r="I870" s="198" t="s">
        <v>4066</v>
      </c>
      <c r="J870" s="68"/>
      <c r="K870" s="68"/>
      <c r="L870" s="68"/>
      <c r="M870" s="68"/>
      <c r="N870" s="366"/>
      <c r="O870" s="366"/>
      <c r="P870" s="216">
        <v>0</v>
      </c>
      <c r="Q870" s="216">
        <v>12594.87</v>
      </c>
      <c r="R870" s="68" t="s">
        <v>638</v>
      </c>
      <c r="S870" s="368"/>
      <c r="T870" s="278"/>
    </row>
    <row r="871" spans="1:20" ht="76.5">
      <c r="A871" s="192">
        <v>269</v>
      </c>
      <c r="B871" s="68"/>
      <c r="C871" s="214" t="s">
        <v>109</v>
      </c>
      <c r="D871" s="215">
        <v>44970</v>
      </c>
      <c r="E871" s="192" t="s">
        <v>2964</v>
      </c>
      <c r="F871" s="192" t="s">
        <v>3</v>
      </c>
      <c r="G871" s="192">
        <v>2091936</v>
      </c>
      <c r="H871" s="68"/>
      <c r="I871" s="198" t="s">
        <v>4066</v>
      </c>
      <c r="J871" s="68"/>
      <c r="K871" s="68"/>
      <c r="L871" s="68"/>
      <c r="M871" s="68"/>
      <c r="N871" s="366"/>
      <c r="O871" s="366"/>
      <c r="P871" s="216">
        <v>0</v>
      </c>
      <c r="Q871" s="216">
        <v>507.76</v>
      </c>
      <c r="R871" s="68" t="s">
        <v>638</v>
      </c>
      <c r="S871" s="368"/>
      <c r="T871" s="278"/>
    </row>
    <row r="872" spans="1:20" ht="76.5">
      <c r="A872" s="192">
        <v>269</v>
      </c>
      <c r="B872" s="68"/>
      <c r="C872" s="214" t="s">
        <v>109</v>
      </c>
      <c r="D872" s="215">
        <v>44970</v>
      </c>
      <c r="E872" s="192" t="s">
        <v>2964</v>
      </c>
      <c r="F872" s="192" t="s">
        <v>3</v>
      </c>
      <c r="G872" s="192">
        <v>2091936</v>
      </c>
      <c r="H872" s="68"/>
      <c r="I872" s="198" t="s">
        <v>4066</v>
      </c>
      <c r="J872" s="68"/>
      <c r="K872" s="68"/>
      <c r="L872" s="68"/>
      <c r="M872" s="68"/>
      <c r="N872" s="366"/>
      <c r="O872" s="366"/>
      <c r="P872" s="216">
        <v>0</v>
      </c>
      <c r="Q872" s="216">
        <v>1096.1500000000001</v>
      </c>
      <c r="R872" s="68" t="s">
        <v>638</v>
      </c>
      <c r="S872" s="368"/>
      <c r="T872" s="278"/>
    </row>
    <row r="873" spans="1:20" ht="76.5">
      <c r="A873" s="192">
        <v>269</v>
      </c>
      <c r="B873" s="68"/>
      <c r="C873" s="214" t="s">
        <v>109</v>
      </c>
      <c r="D873" s="215">
        <v>44970</v>
      </c>
      <c r="E873" s="192" t="s">
        <v>2964</v>
      </c>
      <c r="F873" s="192" t="s">
        <v>3</v>
      </c>
      <c r="G873" s="192">
        <v>2091936</v>
      </c>
      <c r="H873" s="68"/>
      <c r="I873" s="198" t="s">
        <v>4066</v>
      </c>
      <c r="J873" s="68"/>
      <c r="K873" s="68"/>
      <c r="L873" s="68"/>
      <c r="M873" s="68"/>
      <c r="N873" s="366"/>
      <c r="O873" s="366"/>
      <c r="P873" s="216">
        <v>0</v>
      </c>
      <c r="Q873" s="216">
        <v>13080.46</v>
      </c>
      <c r="R873" s="68" t="s">
        <v>638</v>
      </c>
      <c r="S873" s="368"/>
      <c r="T873" s="278"/>
    </row>
    <row r="874" spans="1:20" ht="76.5">
      <c r="A874" s="192">
        <v>269</v>
      </c>
      <c r="B874" s="68"/>
      <c r="C874" s="214" t="s">
        <v>109</v>
      </c>
      <c r="D874" s="215">
        <v>44970</v>
      </c>
      <c r="E874" s="192" t="s">
        <v>2964</v>
      </c>
      <c r="F874" s="192" t="s">
        <v>3</v>
      </c>
      <c r="G874" s="192">
        <v>2091936</v>
      </c>
      <c r="H874" s="68"/>
      <c r="I874" s="198" t="s">
        <v>4066</v>
      </c>
      <c r="J874" s="68"/>
      <c r="K874" s="68"/>
      <c r="L874" s="68"/>
      <c r="M874" s="68"/>
      <c r="N874" s="366"/>
      <c r="O874" s="366"/>
      <c r="P874" s="216">
        <v>0</v>
      </c>
      <c r="Q874" s="216">
        <v>34526.620000000003</v>
      </c>
      <c r="R874" s="68" t="s">
        <v>638</v>
      </c>
      <c r="S874" s="368"/>
      <c r="T874" s="278"/>
    </row>
    <row r="875" spans="1:20" ht="76.5">
      <c r="A875" s="192">
        <v>660</v>
      </c>
      <c r="B875" s="68"/>
      <c r="C875" s="214" t="s">
        <v>176</v>
      </c>
      <c r="D875" s="215">
        <v>44970</v>
      </c>
      <c r="E875" s="192" t="s">
        <v>2964</v>
      </c>
      <c r="F875" s="192" t="s">
        <v>3</v>
      </c>
      <c r="G875" s="192">
        <v>2091936</v>
      </c>
      <c r="H875" s="68"/>
      <c r="I875" s="198" t="s">
        <v>4066</v>
      </c>
      <c r="J875" s="68"/>
      <c r="K875" s="68"/>
      <c r="L875" s="68"/>
      <c r="M875" s="68"/>
      <c r="N875" s="366"/>
      <c r="O875" s="366"/>
      <c r="P875" s="216">
        <v>0</v>
      </c>
      <c r="Q875" s="216">
        <v>211.05</v>
      </c>
      <c r="R875" s="68" t="s">
        <v>638</v>
      </c>
      <c r="S875" s="368"/>
      <c r="T875" s="278"/>
    </row>
    <row r="876" spans="1:20" ht="76.5">
      <c r="A876" s="192">
        <v>660</v>
      </c>
      <c r="B876" s="68"/>
      <c r="C876" s="214" t="s">
        <v>176</v>
      </c>
      <c r="D876" s="215">
        <v>44970</v>
      </c>
      <c r="E876" s="192" t="s">
        <v>2964</v>
      </c>
      <c r="F876" s="192" t="s">
        <v>3</v>
      </c>
      <c r="G876" s="192">
        <v>2091936</v>
      </c>
      <c r="H876" s="68"/>
      <c r="I876" s="198" t="s">
        <v>4066</v>
      </c>
      <c r="J876" s="68"/>
      <c r="K876" s="68"/>
      <c r="L876" s="68"/>
      <c r="M876" s="68"/>
      <c r="N876" s="366"/>
      <c r="O876" s="366"/>
      <c r="P876" s="216">
        <v>0</v>
      </c>
      <c r="Q876" s="216">
        <v>405.17</v>
      </c>
      <c r="R876" s="68" t="s">
        <v>638</v>
      </c>
      <c r="S876" s="368"/>
      <c r="T876" s="278"/>
    </row>
    <row r="877" spans="1:20" ht="76.5">
      <c r="A877" s="192">
        <v>20</v>
      </c>
      <c r="B877" s="68"/>
      <c r="C877" s="214" t="s">
        <v>41</v>
      </c>
      <c r="D877" s="215">
        <v>44970</v>
      </c>
      <c r="E877" s="192" t="s">
        <v>2964</v>
      </c>
      <c r="F877" s="192" t="s">
        <v>3</v>
      </c>
      <c r="G877" s="192">
        <v>2091936</v>
      </c>
      <c r="H877" s="68"/>
      <c r="I877" s="198" t="s">
        <v>4066</v>
      </c>
      <c r="J877" s="68"/>
      <c r="K877" s="68"/>
      <c r="L877" s="68"/>
      <c r="M877" s="68"/>
      <c r="N877" s="366"/>
      <c r="O877" s="366"/>
      <c r="P877" s="216">
        <v>0</v>
      </c>
      <c r="Q877" s="216">
        <v>9466.5300000000007</v>
      </c>
      <c r="R877" s="68" t="s">
        <v>638</v>
      </c>
      <c r="S877" s="368"/>
      <c r="T877" s="278"/>
    </row>
    <row r="878" spans="1:20" ht="76.5">
      <c r="A878" s="192">
        <v>269</v>
      </c>
      <c r="B878" s="68"/>
      <c r="C878" s="214" t="s">
        <v>109</v>
      </c>
      <c r="D878" s="215">
        <v>44970</v>
      </c>
      <c r="E878" s="192" t="s">
        <v>2964</v>
      </c>
      <c r="F878" s="192" t="s">
        <v>3</v>
      </c>
      <c r="G878" s="192">
        <v>2091936</v>
      </c>
      <c r="H878" s="68"/>
      <c r="I878" s="198" t="s">
        <v>4066</v>
      </c>
      <c r="J878" s="68"/>
      <c r="K878" s="68"/>
      <c r="L878" s="68"/>
      <c r="M878" s="68"/>
      <c r="N878" s="366"/>
      <c r="O878" s="366"/>
      <c r="P878" s="216">
        <v>0</v>
      </c>
      <c r="Q878" s="216">
        <v>12992.13</v>
      </c>
      <c r="R878" s="68" t="s">
        <v>638</v>
      </c>
      <c r="S878" s="368"/>
      <c r="T878" s="278"/>
    </row>
    <row r="879" spans="1:20" ht="76.5">
      <c r="A879" s="192">
        <v>905</v>
      </c>
      <c r="B879" s="68"/>
      <c r="C879" s="214" t="s">
        <v>194</v>
      </c>
      <c r="D879" s="215">
        <v>44970</v>
      </c>
      <c r="E879" s="192" t="s">
        <v>2964</v>
      </c>
      <c r="F879" s="192" t="s">
        <v>3</v>
      </c>
      <c r="G879" s="192">
        <v>2091936</v>
      </c>
      <c r="H879" s="68"/>
      <c r="I879" s="198" t="s">
        <v>4066</v>
      </c>
      <c r="J879" s="68"/>
      <c r="K879" s="68"/>
      <c r="L879" s="68"/>
      <c r="M879" s="68"/>
      <c r="N879" s="366"/>
      <c r="O879" s="366"/>
      <c r="P879" s="216">
        <v>0</v>
      </c>
      <c r="Q879" s="216">
        <v>1438.5</v>
      </c>
      <c r="R879" s="68" t="s">
        <v>638</v>
      </c>
      <c r="S879" s="368"/>
      <c r="T879" s="278"/>
    </row>
    <row r="880" spans="1:20" ht="76.5">
      <c r="A880" s="192">
        <v>269</v>
      </c>
      <c r="B880" s="68"/>
      <c r="C880" s="214" t="s">
        <v>109</v>
      </c>
      <c r="D880" s="215">
        <v>44970</v>
      </c>
      <c r="E880" s="192" t="s">
        <v>2964</v>
      </c>
      <c r="F880" s="192" t="s">
        <v>3</v>
      </c>
      <c r="G880" s="192">
        <v>2091936</v>
      </c>
      <c r="H880" s="68"/>
      <c r="I880" s="198" t="s">
        <v>4066</v>
      </c>
      <c r="J880" s="68"/>
      <c r="K880" s="68"/>
      <c r="L880" s="68"/>
      <c r="M880" s="68"/>
      <c r="N880" s="366"/>
      <c r="O880" s="366"/>
      <c r="P880" s="216">
        <v>0</v>
      </c>
      <c r="Q880" s="216">
        <v>22099</v>
      </c>
      <c r="R880" s="68" t="s">
        <v>638</v>
      </c>
      <c r="S880" s="368"/>
      <c r="T880" s="278"/>
    </row>
    <row r="881" spans="1:20" ht="76.5">
      <c r="A881" s="192">
        <v>283</v>
      </c>
      <c r="B881" s="68"/>
      <c r="C881" s="214" t="s">
        <v>115</v>
      </c>
      <c r="D881" s="215">
        <v>44970</v>
      </c>
      <c r="E881" s="192" t="s">
        <v>2964</v>
      </c>
      <c r="F881" s="192" t="s">
        <v>3</v>
      </c>
      <c r="G881" s="192">
        <v>2091936</v>
      </c>
      <c r="H881" s="68"/>
      <c r="I881" s="198" t="s">
        <v>4066</v>
      </c>
      <c r="J881" s="68"/>
      <c r="K881" s="68"/>
      <c r="L881" s="68"/>
      <c r="M881" s="68"/>
      <c r="N881" s="366"/>
      <c r="O881" s="366"/>
      <c r="P881" s="216">
        <v>0</v>
      </c>
      <c r="Q881" s="216">
        <v>28315.7</v>
      </c>
      <c r="R881" s="68" t="s">
        <v>638</v>
      </c>
      <c r="S881" s="368"/>
      <c r="T881" s="278"/>
    </row>
    <row r="882" spans="1:20" ht="76.5">
      <c r="A882" s="192">
        <v>269</v>
      </c>
      <c r="B882" s="68"/>
      <c r="C882" s="214" t="s">
        <v>109</v>
      </c>
      <c r="D882" s="215">
        <v>44970</v>
      </c>
      <c r="E882" s="192" t="s">
        <v>2964</v>
      </c>
      <c r="F882" s="192" t="s">
        <v>3</v>
      </c>
      <c r="G882" s="192">
        <v>2091936</v>
      </c>
      <c r="H882" s="68"/>
      <c r="I882" s="198" t="s">
        <v>4066</v>
      </c>
      <c r="J882" s="68"/>
      <c r="K882" s="68"/>
      <c r="L882" s="68"/>
      <c r="M882" s="68"/>
      <c r="N882" s="366"/>
      <c r="O882" s="366"/>
      <c r="P882" s="216">
        <v>0</v>
      </c>
      <c r="Q882" s="216">
        <v>24578.02</v>
      </c>
      <c r="R882" s="68" t="s">
        <v>638</v>
      </c>
      <c r="S882" s="368"/>
      <c r="T882" s="278"/>
    </row>
    <row r="883" spans="1:20" ht="76.5">
      <c r="A883" s="192">
        <v>269</v>
      </c>
      <c r="B883" s="68"/>
      <c r="C883" s="214" t="s">
        <v>109</v>
      </c>
      <c r="D883" s="215">
        <v>44970</v>
      </c>
      <c r="E883" s="192" t="s">
        <v>2964</v>
      </c>
      <c r="F883" s="192" t="s">
        <v>3</v>
      </c>
      <c r="G883" s="192">
        <v>2091936</v>
      </c>
      <c r="H883" s="68"/>
      <c r="I883" s="198" t="s">
        <v>4066</v>
      </c>
      <c r="J883" s="68"/>
      <c r="K883" s="68"/>
      <c r="L883" s="68"/>
      <c r="M883" s="68"/>
      <c r="N883" s="366"/>
      <c r="O883" s="366"/>
      <c r="P883" s="216">
        <v>0</v>
      </c>
      <c r="Q883" s="216">
        <v>37253.120000000003</v>
      </c>
      <c r="R883" s="68" t="s">
        <v>638</v>
      </c>
      <c r="S883" s="368"/>
      <c r="T883" s="278"/>
    </row>
    <row r="884" spans="1:20" ht="76.5">
      <c r="A884" s="192">
        <v>269</v>
      </c>
      <c r="B884" s="68"/>
      <c r="C884" s="214" t="s">
        <v>109</v>
      </c>
      <c r="D884" s="215">
        <v>44970</v>
      </c>
      <c r="E884" s="192" t="s">
        <v>2964</v>
      </c>
      <c r="F884" s="192" t="s">
        <v>3</v>
      </c>
      <c r="G884" s="192">
        <v>2091936</v>
      </c>
      <c r="H884" s="68"/>
      <c r="I884" s="198" t="s">
        <v>4066</v>
      </c>
      <c r="J884" s="68"/>
      <c r="K884" s="68"/>
      <c r="L884" s="68"/>
      <c r="M884" s="68"/>
      <c r="N884" s="366"/>
      <c r="O884" s="366"/>
      <c r="P884" s="216">
        <v>0</v>
      </c>
      <c r="Q884" s="216">
        <v>2273.98</v>
      </c>
      <c r="R884" s="68" t="s">
        <v>638</v>
      </c>
      <c r="S884" s="368"/>
      <c r="T884" s="278"/>
    </row>
    <row r="885" spans="1:20" ht="76.5">
      <c r="A885" s="192">
        <v>269</v>
      </c>
      <c r="B885" s="68"/>
      <c r="C885" s="214" t="s">
        <v>109</v>
      </c>
      <c r="D885" s="215">
        <v>44970</v>
      </c>
      <c r="E885" s="192" t="s">
        <v>2964</v>
      </c>
      <c r="F885" s="192" t="s">
        <v>3</v>
      </c>
      <c r="G885" s="192">
        <v>2091936</v>
      </c>
      <c r="H885" s="68"/>
      <c r="I885" s="198" t="s">
        <v>4066</v>
      </c>
      <c r="J885" s="68"/>
      <c r="K885" s="68"/>
      <c r="L885" s="68"/>
      <c r="M885" s="68"/>
      <c r="N885" s="366"/>
      <c r="O885" s="366"/>
      <c r="P885" s="216">
        <v>0</v>
      </c>
      <c r="Q885" s="216">
        <v>24572.3</v>
      </c>
      <c r="R885" s="68" t="s">
        <v>638</v>
      </c>
      <c r="S885" s="368"/>
      <c r="T885" s="278"/>
    </row>
    <row r="886" spans="1:20" ht="76.5">
      <c r="A886" s="192">
        <v>269</v>
      </c>
      <c r="B886" s="68"/>
      <c r="C886" s="214" t="s">
        <v>109</v>
      </c>
      <c r="D886" s="215">
        <v>44970</v>
      </c>
      <c r="E886" s="192" t="s">
        <v>2964</v>
      </c>
      <c r="F886" s="192" t="s">
        <v>3</v>
      </c>
      <c r="G886" s="192">
        <v>2091936</v>
      </c>
      <c r="H886" s="68"/>
      <c r="I886" s="198" t="s">
        <v>4066</v>
      </c>
      <c r="J886" s="68"/>
      <c r="K886" s="68"/>
      <c r="L886" s="68"/>
      <c r="M886" s="68"/>
      <c r="N886" s="366"/>
      <c r="O886" s="366"/>
      <c r="P886" s="216">
        <v>0</v>
      </c>
      <c r="Q886" s="216">
        <v>5839.24</v>
      </c>
      <c r="R886" s="68" t="s">
        <v>638</v>
      </c>
      <c r="S886" s="368"/>
      <c r="T886" s="278"/>
    </row>
    <row r="887" spans="1:20" ht="76.5">
      <c r="A887" s="192">
        <v>660</v>
      </c>
      <c r="B887" s="68"/>
      <c r="C887" s="214" t="s">
        <v>176</v>
      </c>
      <c r="D887" s="215">
        <v>44970</v>
      </c>
      <c r="E887" s="192" t="s">
        <v>2964</v>
      </c>
      <c r="F887" s="192" t="s">
        <v>3</v>
      </c>
      <c r="G887" s="192">
        <v>2091936</v>
      </c>
      <c r="H887" s="68"/>
      <c r="I887" s="198" t="s">
        <v>4066</v>
      </c>
      <c r="J887" s="68"/>
      <c r="K887" s="68"/>
      <c r="L887" s="68"/>
      <c r="M887" s="68"/>
      <c r="N887" s="366"/>
      <c r="O887" s="366"/>
      <c r="P887" s="216">
        <v>0</v>
      </c>
      <c r="Q887" s="216">
        <v>11498.86</v>
      </c>
      <c r="R887" s="68" t="s">
        <v>638</v>
      </c>
      <c r="S887" s="368"/>
      <c r="T887" s="278"/>
    </row>
    <row r="888" spans="1:20" ht="76.5">
      <c r="A888" s="192">
        <v>272</v>
      </c>
      <c r="B888" s="68"/>
      <c r="C888" s="214" t="s">
        <v>112</v>
      </c>
      <c r="D888" s="215">
        <v>44970</v>
      </c>
      <c r="E888" s="192" t="s">
        <v>2964</v>
      </c>
      <c r="F888" s="192" t="s">
        <v>3</v>
      </c>
      <c r="G888" s="192">
        <v>2091936</v>
      </c>
      <c r="H888" s="68"/>
      <c r="I888" s="198" t="s">
        <v>4066</v>
      </c>
      <c r="J888" s="68"/>
      <c r="K888" s="68"/>
      <c r="L888" s="68"/>
      <c r="M888" s="68"/>
      <c r="N888" s="366"/>
      <c r="O888" s="366"/>
      <c r="P888" s="216">
        <v>0</v>
      </c>
      <c r="Q888" s="216">
        <v>9885.24</v>
      </c>
      <c r="R888" s="68" t="s">
        <v>638</v>
      </c>
      <c r="S888" s="368"/>
      <c r="T888" s="278"/>
    </row>
    <row r="889" spans="1:20" ht="76.5">
      <c r="A889" s="192">
        <v>265</v>
      </c>
      <c r="B889" s="68"/>
      <c r="C889" s="214" t="s">
        <v>106</v>
      </c>
      <c r="D889" s="215">
        <v>44970</v>
      </c>
      <c r="E889" s="192" t="s">
        <v>2964</v>
      </c>
      <c r="F889" s="192" t="s">
        <v>3</v>
      </c>
      <c r="G889" s="192">
        <v>2091936</v>
      </c>
      <c r="H889" s="68"/>
      <c r="I889" s="198" t="s">
        <v>4066</v>
      </c>
      <c r="J889" s="68"/>
      <c r="K889" s="68"/>
      <c r="L889" s="68"/>
      <c r="M889" s="68"/>
      <c r="N889" s="366"/>
      <c r="O889" s="366"/>
      <c r="P889" s="216">
        <v>0</v>
      </c>
      <c r="Q889" s="216">
        <v>28484.19</v>
      </c>
      <c r="R889" s="68" t="s">
        <v>638</v>
      </c>
      <c r="S889" s="368"/>
      <c r="T889" s="278"/>
    </row>
    <row r="890" spans="1:20" ht="76.5">
      <c r="A890" s="192">
        <v>271</v>
      </c>
      <c r="B890" s="68"/>
      <c r="C890" s="214" t="s">
        <v>111</v>
      </c>
      <c r="D890" s="215">
        <v>44970</v>
      </c>
      <c r="E890" s="192" t="s">
        <v>2964</v>
      </c>
      <c r="F890" s="192" t="s">
        <v>3</v>
      </c>
      <c r="G890" s="192">
        <v>2091936</v>
      </c>
      <c r="H890" s="68"/>
      <c r="I890" s="198" t="s">
        <v>4066</v>
      </c>
      <c r="J890" s="68"/>
      <c r="K890" s="68"/>
      <c r="L890" s="68"/>
      <c r="M890" s="68"/>
      <c r="N890" s="366"/>
      <c r="O890" s="366"/>
      <c r="P890" s="216">
        <v>0</v>
      </c>
      <c r="Q890" s="216">
        <v>803.91</v>
      </c>
      <c r="R890" s="68" t="s">
        <v>638</v>
      </c>
      <c r="S890" s="368"/>
      <c r="T890" s="278"/>
    </row>
    <row r="891" spans="1:20" ht="76.5">
      <c r="A891" s="192">
        <v>271</v>
      </c>
      <c r="B891" s="68"/>
      <c r="C891" s="214" t="s">
        <v>111</v>
      </c>
      <c r="D891" s="215">
        <v>44970</v>
      </c>
      <c r="E891" s="192" t="s">
        <v>2964</v>
      </c>
      <c r="F891" s="192" t="s">
        <v>3</v>
      </c>
      <c r="G891" s="192">
        <v>2091936</v>
      </c>
      <c r="H891" s="68"/>
      <c r="I891" s="198" t="s">
        <v>4066</v>
      </c>
      <c r="J891" s="68"/>
      <c r="K891" s="68"/>
      <c r="L891" s="68"/>
      <c r="M891" s="68"/>
      <c r="N891" s="366"/>
      <c r="O891" s="366"/>
      <c r="P891" s="216">
        <v>0</v>
      </c>
      <c r="Q891" s="216">
        <v>29242.560000000001</v>
      </c>
      <c r="R891" s="68" t="s">
        <v>638</v>
      </c>
      <c r="S891" s="368"/>
      <c r="T891" s="278"/>
    </row>
    <row r="892" spans="1:20" ht="76.5">
      <c r="A892" s="192">
        <v>271</v>
      </c>
      <c r="B892" s="68"/>
      <c r="C892" s="214" t="s">
        <v>111</v>
      </c>
      <c r="D892" s="215">
        <v>44970</v>
      </c>
      <c r="E892" s="192" t="s">
        <v>2964</v>
      </c>
      <c r="F892" s="192" t="s">
        <v>3</v>
      </c>
      <c r="G892" s="192">
        <v>2091936</v>
      </c>
      <c r="H892" s="68"/>
      <c r="I892" s="198" t="s">
        <v>4066</v>
      </c>
      <c r="J892" s="68"/>
      <c r="K892" s="68"/>
      <c r="L892" s="68"/>
      <c r="M892" s="68"/>
      <c r="N892" s="366"/>
      <c r="O892" s="366"/>
      <c r="P892" s="216">
        <v>0</v>
      </c>
      <c r="Q892" s="216">
        <v>11102.24</v>
      </c>
      <c r="R892" s="68" t="s">
        <v>638</v>
      </c>
      <c r="S892" s="368"/>
      <c r="T892" s="278"/>
    </row>
    <row r="893" spans="1:20" ht="76.5">
      <c r="A893" s="192">
        <v>271</v>
      </c>
      <c r="B893" s="68"/>
      <c r="C893" s="214" t="s">
        <v>111</v>
      </c>
      <c r="D893" s="215">
        <v>44970</v>
      </c>
      <c r="E893" s="192" t="s">
        <v>2964</v>
      </c>
      <c r="F893" s="192" t="s">
        <v>3</v>
      </c>
      <c r="G893" s="192">
        <v>2091936</v>
      </c>
      <c r="H893" s="68"/>
      <c r="I893" s="198" t="s">
        <v>4066</v>
      </c>
      <c r="J893" s="68"/>
      <c r="K893" s="68"/>
      <c r="L893" s="68"/>
      <c r="M893" s="68"/>
      <c r="N893" s="366"/>
      <c r="O893" s="366"/>
      <c r="P893" s="216">
        <v>0</v>
      </c>
      <c r="Q893" s="216">
        <v>4583.95</v>
      </c>
      <c r="R893" s="68" t="s">
        <v>638</v>
      </c>
      <c r="S893" s="368"/>
      <c r="T893" s="278"/>
    </row>
    <row r="894" spans="1:20" ht="76.5">
      <c r="A894" s="192">
        <v>271</v>
      </c>
      <c r="B894" s="68"/>
      <c r="C894" s="214" t="s">
        <v>111</v>
      </c>
      <c r="D894" s="215">
        <v>44970</v>
      </c>
      <c r="E894" s="192" t="s">
        <v>2964</v>
      </c>
      <c r="F894" s="192" t="s">
        <v>3</v>
      </c>
      <c r="G894" s="192">
        <v>2091936</v>
      </c>
      <c r="H894" s="68"/>
      <c r="I894" s="198" t="s">
        <v>4066</v>
      </c>
      <c r="J894" s="68"/>
      <c r="K894" s="68"/>
      <c r="L894" s="68"/>
      <c r="M894" s="68"/>
      <c r="N894" s="366"/>
      <c r="O894" s="366"/>
      <c r="P894" s="216">
        <v>0</v>
      </c>
      <c r="Q894" s="216">
        <v>16010.27</v>
      </c>
      <c r="R894" s="68" t="s">
        <v>638</v>
      </c>
      <c r="S894" s="368"/>
      <c r="T894" s="278"/>
    </row>
    <row r="895" spans="1:20" ht="76.5">
      <c r="A895" s="192">
        <v>271</v>
      </c>
      <c r="B895" s="68"/>
      <c r="C895" s="214" t="s">
        <v>111</v>
      </c>
      <c r="D895" s="215">
        <v>44970</v>
      </c>
      <c r="E895" s="192" t="s">
        <v>2964</v>
      </c>
      <c r="F895" s="192" t="s">
        <v>3</v>
      </c>
      <c r="G895" s="192">
        <v>2091936</v>
      </c>
      <c r="H895" s="68"/>
      <c r="I895" s="198" t="s">
        <v>4066</v>
      </c>
      <c r="J895" s="68"/>
      <c r="K895" s="68"/>
      <c r="L895" s="68"/>
      <c r="M895" s="68"/>
      <c r="N895" s="366"/>
      <c r="O895" s="366"/>
      <c r="P895" s="216">
        <v>0</v>
      </c>
      <c r="Q895" s="216">
        <v>15435</v>
      </c>
      <c r="R895" s="68" t="s">
        <v>638</v>
      </c>
      <c r="S895" s="368"/>
      <c r="T895" s="278"/>
    </row>
    <row r="896" spans="1:20" ht="76.5">
      <c r="A896" s="192">
        <v>271</v>
      </c>
      <c r="B896" s="68"/>
      <c r="C896" s="214" t="s">
        <v>111</v>
      </c>
      <c r="D896" s="215">
        <v>44970</v>
      </c>
      <c r="E896" s="192" t="s">
        <v>2964</v>
      </c>
      <c r="F896" s="192" t="s">
        <v>3</v>
      </c>
      <c r="G896" s="192">
        <v>2091936</v>
      </c>
      <c r="H896" s="68"/>
      <c r="I896" s="198" t="s">
        <v>4066</v>
      </c>
      <c r="J896" s="68"/>
      <c r="K896" s="68"/>
      <c r="L896" s="68"/>
      <c r="M896" s="68"/>
      <c r="N896" s="366"/>
      <c r="O896" s="366"/>
      <c r="P896" s="216">
        <v>0</v>
      </c>
      <c r="Q896" s="216">
        <v>42199.71</v>
      </c>
      <c r="R896" s="68" t="s">
        <v>638</v>
      </c>
      <c r="S896" s="368"/>
      <c r="T896" s="278"/>
    </row>
    <row r="897" spans="1:20" ht="76.5">
      <c r="A897" s="192">
        <v>271</v>
      </c>
      <c r="B897" s="68"/>
      <c r="C897" s="214" t="s">
        <v>111</v>
      </c>
      <c r="D897" s="215">
        <v>44970</v>
      </c>
      <c r="E897" s="192" t="s">
        <v>2964</v>
      </c>
      <c r="F897" s="192" t="s">
        <v>3</v>
      </c>
      <c r="G897" s="192">
        <v>2091936</v>
      </c>
      <c r="H897" s="68"/>
      <c r="I897" s="198" t="s">
        <v>4066</v>
      </c>
      <c r="J897" s="68"/>
      <c r="K897" s="68"/>
      <c r="L897" s="68"/>
      <c r="M897" s="68"/>
      <c r="N897" s="366"/>
      <c r="O897" s="366"/>
      <c r="P897" s="216">
        <v>0</v>
      </c>
      <c r="Q897" s="216">
        <v>19386.04</v>
      </c>
      <c r="R897" s="68" t="s">
        <v>638</v>
      </c>
      <c r="S897" s="368"/>
      <c r="T897" s="278"/>
    </row>
    <row r="898" spans="1:20" ht="76.5">
      <c r="A898" s="192">
        <v>271</v>
      </c>
      <c r="B898" s="68"/>
      <c r="C898" s="214" t="s">
        <v>111</v>
      </c>
      <c r="D898" s="215">
        <v>44970</v>
      </c>
      <c r="E898" s="192" t="s">
        <v>2964</v>
      </c>
      <c r="F898" s="192" t="s">
        <v>3</v>
      </c>
      <c r="G898" s="192">
        <v>2091936</v>
      </c>
      <c r="H898" s="68"/>
      <c r="I898" s="198" t="s">
        <v>4066</v>
      </c>
      <c r="J898" s="68"/>
      <c r="K898" s="68"/>
      <c r="L898" s="68"/>
      <c r="M898" s="68"/>
      <c r="N898" s="366"/>
      <c r="O898" s="366"/>
      <c r="P898" s="216">
        <v>0</v>
      </c>
      <c r="Q898" s="216">
        <v>23894.06</v>
      </c>
      <c r="R898" s="68" t="s">
        <v>638</v>
      </c>
      <c r="S898" s="368"/>
      <c r="T898" s="278"/>
    </row>
    <row r="899" spans="1:20" ht="76.5">
      <c r="A899" s="192">
        <v>271</v>
      </c>
      <c r="B899" s="68"/>
      <c r="C899" s="214" t="s">
        <v>111</v>
      </c>
      <c r="D899" s="215">
        <v>44970</v>
      </c>
      <c r="E899" s="192" t="s">
        <v>2964</v>
      </c>
      <c r="F899" s="192" t="s">
        <v>3</v>
      </c>
      <c r="G899" s="192">
        <v>2091936</v>
      </c>
      <c r="H899" s="68"/>
      <c r="I899" s="198" t="s">
        <v>4066</v>
      </c>
      <c r="J899" s="68"/>
      <c r="K899" s="68"/>
      <c r="L899" s="68"/>
      <c r="M899" s="68"/>
      <c r="N899" s="366"/>
      <c r="O899" s="366"/>
      <c r="P899" s="216">
        <v>0</v>
      </c>
      <c r="Q899" s="216">
        <v>26806.44</v>
      </c>
      <c r="R899" s="68" t="s">
        <v>638</v>
      </c>
      <c r="S899" s="368"/>
      <c r="T899" s="278"/>
    </row>
    <row r="900" spans="1:20" ht="76.5">
      <c r="A900" s="192">
        <v>271</v>
      </c>
      <c r="B900" s="68"/>
      <c r="C900" s="214" t="s">
        <v>111</v>
      </c>
      <c r="D900" s="215">
        <v>44970</v>
      </c>
      <c r="E900" s="192" t="s">
        <v>2964</v>
      </c>
      <c r="F900" s="192" t="s">
        <v>3</v>
      </c>
      <c r="G900" s="192">
        <v>2091936</v>
      </c>
      <c r="H900" s="68"/>
      <c r="I900" s="198" t="s">
        <v>4066</v>
      </c>
      <c r="J900" s="68"/>
      <c r="K900" s="68"/>
      <c r="L900" s="68"/>
      <c r="M900" s="68"/>
      <c r="N900" s="366"/>
      <c r="O900" s="366"/>
      <c r="P900" s="216">
        <v>0</v>
      </c>
      <c r="Q900" s="216">
        <v>35971.78</v>
      </c>
      <c r="R900" s="68" t="s">
        <v>638</v>
      </c>
      <c r="S900" s="368"/>
      <c r="T900" s="278"/>
    </row>
    <row r="901" spans="1:20" ht="76.5">
      <c r="A901" s="192">
        <v>15</v>
      </c>
      <c r="B901" s="68"/>
      <c r="C901" s="214" t="s">
        <v>39</v>
      </c>
      <c r="D901" s="215">
        <v>44970</v>
      </c>
      <c r="E901" s="192" t="s">
        <v>2965</v>
      </c>
      <c r="F901" s="192" t="s">
        <v>3</v>
      </c>
      <c r="G901" s="192">
        <v>2091938</v>
      </c>
      <c r="H901" s="68"/>
      <c r="I901" s="198" t="s">
        <v>4067</v>
      </c>
      <c r="J901" s="68"/>
      <c r="K901" s="68"/>
      <c r="L901" s="68"/>
      <c r="M901" s="68"/>
      <c r="N901" s="366"/>
      <c r="O901" s="366"/>
      <c r="P901" s="216">
        <v>0</v>
      </c>
      <c r="Q901" s="216">
        <v>35132.800000000003</v>
      </c>
      <c r="R901" s="68" t="s">
        <v>638</v>
      </c>
      <c r="S901" s="368"/>
      <c r="T901" s="278"/>
    </row>
    <row r="902" spans="1:20" ht="76.5">
      <c r="A902" s="192">
        <v>25</v>
      </c>
      <c r="B902" s="68"/>
      <c r="C902" s="214" t="s">
        <v>42</v>
      </c>
      <c r="D902" s="215">
        <v>44970</v>
      </c>
      <c r="E902" s="192" t="s">
        <v>2965</v>
      </c>
      <c r="F902" s="192" t="s">
        <v>3</v>
      </c>
      <c r="G902" s="192">
        <v>2091938</v>
      </c>
      <c r="H902" s="68"/>
      <c r="I902" s="198" t="s">
        <v>4067</v>
      </c>
      <c r="J902" s="68"/>
      <c r="K902" s="68"/>
      <c r="L902" s="68"/>
      <c r="M902" s="68"/>
      <c r="N902" s="366"/>
      <c r="O902" s="366"/>
      <c r="P902" s="216">
        <v>0</v>
      </c>
      <c r="Q902" s="216">
        <v>7213.48</v>
      </c>
      <c r="R902" s="68" t="s">
        <v>638</v>
      </c>
      <c r="S902" s="368"/>
      <c r="T902" s="278"/>
    </row>
    <row r="903" spans="1:20" ht="76.5">
      <c r="A903" s="192">
        <v>650</v>
      </c>
      <c r="B903" s="68"/>
      <c r="C903" s="214" t="s">
        <v>175</v>
      </c>
      <c r="D903" s="215">
        <v>44970</v>
      </c>
      <c r="E903" s="192" t="s">
        <v>2965</v>
      </c>
      <c r="F903" s="192" t="s">
        <v>3</v>
      </c>
      <c r="G903" s="192">
        <v>2091938</v>
      </c>
      <c r="H903" s="68"/>
      <c r="I903" s="198" t="s">
        <v>4067</v>
      </c>
      <c r="J903" s="68"/>
      <c r="K903" s="68"/>
      <c r="L903" s="68"/>
      <c r="M903" s="68"/>
      <c r="N903" s="366"/>
      <c r="O903" s="366"/>
      <c r="P903" s="216">
        <v>0</v>
      </c>
      <c r="Q903" s="216">
        <v>7688.86</v>
      </c>
      <c r="R903" s="68" t="s">
        <v>638</v>
      </c>
      <c r="S903" s="368"/>
      <c r="T903" s="278"/>
    </row>
    <row r="904" spans="1:20" ht="76.5">
      <c r="A904" s="192">
        <v>25</v>
      </c>
      <c r="B904" s="68"/>
      <c r="C904" s="214" t="s">
        <v>42</v>
      </c>
      <c r="D904" s="215">
        <v>44970</v>
      </c>
      <c r="E904" s="192" t="s">
        <v>2965</v>
      </c>
      <c r="F904" s="192" t="s">
        <v>3</v>
      </c>
      <c r="G904" s="192">
        <v>2091938</v>
      </c>
      <c r="H904" s="68"/>
      <c r="I904" s="198" t="s">
        <v>4067</v>
      </c>
      <c r="J904" s="68"/>
      <c r="K904" s="68"/>
      <c r="L904" s="68"/>
      <c r="M904" s="68"/>
      <c r="N904" s="366"/>
      <c r="O904" s="366"/>
      <c r="P904" s="216">
        <v>0</v>
      </c>
      <c r="Q904" s="216">
        <v>8413.68</v>
      </c>
      <c r="R904" s="68" t="s">
        <v>638</v>
      </c>
      <c r="S904" s="368"/>
      <c r="T904" s="278"/>
    </row>
    <row r="905" spans="1:20" ht="76.5">
      <c r="A905" s="192">
        <v>15</v>
      </c>
      <c r="B905" s="68"/>
      <c r="C905" s="214" t="s">
        <v>39</v>
      </c>
      <c r="D905" s="215">
        <v>44970</v>
      </c>
      <c r="E905" s="192" t="s">
        <v>2965</v>
      </c>
      <c r="F905" s="192" t="s">
        <v>3</v>
      </c>
      <c r="G905" s="192">
        <v>2091938</v>
      </c>
      <c r="H905" s="68"/>
      <c r="I905" s="198" t="s">
        <v>4067</v>
      </c>
      <c r="J905" s="68"/>
      <c r="K905" s="68"/>
      <c r="L905" s="68"/>
      <c r="M905" s="68"/>
      <c r="N905" s="366"/>
      <c r="O905" s="366"/>
      <c r="P905" s="216">
        <v>0</v>
      </c>
      <c r="Q905" s="216">
        <v>150776.12</v>
      </c>
      <c r="R905" s="68" t="s">
        <v>638</v>
      </c>
      <c r="S905" s="368"/>
      <c r="T905" s="278"/>
    </row>
    <row r="906" spans="1:20" ht="76.5">
      <c r="A906" s="192">
        <v>283</v>
      </c>
      <c r="B906" s="68"/>
      <c r="C906" s="214" t="s">
        <v>115</v>
      </c>
      <c r="D906" s="215">
        <v>44970</v>
      </c>
      <c r="E906" s="192" t="s">
        <v>2965</v>
      </c>
      <c r="F906" s="192" t="s">
        <v>3</v>
      </c>
      <c r="G906" s="192">
        <v>2091938</v>
      </c>
      <c r="H906" s="68"/>
      <c r="I906" s="198" t="s">
        <v>4067</v>
      </c>
      <c r="J906" s="68"/>
      <c r="K906" s="68"/>
      <c r="L906" s="68"/>
      <c r="M906" s="68"/>
      <c r="N906" s="366"/>
      <c r="O906" s="366"/>
      <c r="P906" s="216">
        <v>0</v>
      </c>
      <c r="Q906" s="216">
        <v>80175.509999999995</v>
      </c>
      <c r="R906" s="68" t="s">
        <v>638</v>
      </c>
      <c r="S906" s="368"/>
      <c r="T906" s="278"/>
    </row>
    <row r="907" spans="1:20" ht="76.5">
      <c r="A907" s="192">
        <v>283</v>
      </c>
      <c r="B907" s="68"/>
      <c r="C907" s="214" t="s">
        <v>115</v>
      </c>
      <c r="D907" s="215">
        <v>44970</v>
      </c>
      <c r="E907" s="192" t="s">
        <v>2965</v>
      </c>
      <c r="F907" s="192" t="s">
        <v>3</v>
      </c>
      <c r="G907" s="192">
        <v>2091938</v>
      </c>
      <c r="H907" s="68"/>
      <c r="I907" s="198" t="s">
        <v>4067</v>
      </c>
      <c r="J907" s="68"/>
      <c r="K907" s="68"/>
      <c r="L907" s="68"/>
      <c r="M907" s="68"/>
      <c r="N907" s="366"/>
      <c r="O907" s="366"/>
      <c r="P907" s="216">
        <v>0</v>
      </c>
      <c r="Q907" s="216">
        <v>16960</v>
      </c>
      <c r="R907" s="68" t="s">
        <v>638</v>
      </c>
      <c r="S907" s="368"/>
      <c r="T907" s="278"/>
    </row>
    <row r="908" spans="1:20" ht="76.5">
      <c r="A908" s="192">
        <v>283</v>
      </c>
      <c r="B908" s="68"/>
      <c r="C908" s="214" t="s">
        <v>115</v>
      </c>
      <c r="D908" s="215">
        <v>44970</v>
      </c>
      <c r="E908" s="192" t="s">
        <v>2965</v>
      </c>
      <c r="F908" s="192" t="s">
        <v>3</v>
      </c>
      <c r="G908" s="192">
        <v>2091938</v>
      </c>
      <c r="H908" s="68"/>
      <c r="I908" s="198" t="s">
        <v>4067</v>
      </c>
      <c r="J908" s="68"/>
      <c r="K908" s="68"/>
      <c r="L908" s="68"/>
      <c r="M908" s="68"/>
      <c r="N908" s="366"/>
      <c r="O908" s="366"/>
      <c r="P908" s="216">
        <v>0</v>
      </c>
      <c r="Q908" s="216">
        <v>904.32</v>
      </c>
      <c r="R908" s="68" t="s">
        <v>638</v>
      </c>
      <c r="S908" s="368"/>
      <c r="T908" s="278"/>
    </row>
    <row r="909" spans="1:20" ht="76.5">
      <c r="A909" s="192">
        <v>283</v>
      </c>
      <c r="B909" s="68"/>
      <c r="C909" s="214" t="s">
        <v>115</v>
      </c>
      <c r="D909" s="215">
        <v>44970</v>
      </c>
      <c r="E909" s="192" t="s">
        <v>2965</v>
      </c>
      <c r="F909" s="192" t="s">
        <v>3</v>
      </c>
      <c r="G909" s="192">
        <v>2091938</v>
      </c>
      <c r="H909" s="68"/>
      <c r="I909" s="198" t="s">
        <v>4067</v>
      </c>
      <c r="J909" s="68"/>
      <c r="K909" s="68"/>
      <c r="L909" s="68"/>
      <c r="M909" s="68"/>
      <c r="N909" s="366"/>
      <c r="O909" s="366"/>
      <c r="P909" s="216">
        <v>0</v>
      </c>
      <c r="Q909" s="216">
        <v>24410.35</v>
      </c>
      <c r="R909" s="68" t="s">
        <v>638</v>
      </c>
      <c r="S909" s="368"/>
      <c r="T909" s="278"/>
    </row>
    <row r="910" spans="1:20" ht="76.5">
      <c r="A910" s="192">
        <v>682</v>
      </c>
      <c r="B910" s="68"/>
      <c r="C910" s="214" t="s">
        <v>1250</v>
      </c>
      <c r="D910" s="215">
        <v>44970</v>
      </c>
      <c r="E910" s="192" t="s">
        <v>2965</v>
      </c>
      <c r="F910" s="192" t="s">
        <v>3</v>
      </c>
      <c r="G910" s="192">
        <v>2091938</v>
      </c>
      <c r="H910" s="68"/>
      <c r="I910" s="198" t="s">
        <v>4067</v>
      </c>
      <c r="J910" s="68"/>
      <c r="K910" s="68"/>
      <c r="L910" s="68"/>
      <c r="M910" s="68"/>
      <c r="N910" s="366"/>
      <c r="O910" s="366"/>
      <c r="P910" s="216">
        <v>0</v>
      </c>
      <c r="Q910" s="216">
        <v>1079.8399999999999</v>
      </c>
      <c r="R910" s="68" t="s">
        <v>638</v>
      </c>
      <c r="S910" s="368"/>
      <c r="T910" s="278"/>
    </row>
    <row r="911" spans="1:20" ht="76.5">
      <c r="A911" s="192">
        <v>650</v>
      </c>
      <c r="B911" s="68"/>
      <c r="C911" s="214" t="s">
        <v>175</v>
      </c>
      <c r="D911" s="215">
        <v>44970</v>
      </c>
      <c r="E911" s="192" t="s">
        <v>2965</v>
      </c>
      <c r="F911" s="192" t="s">
        <v>3</v>
      </c>
      <c r="G911" s="192">
        <v>2091938</v>
      </c>
      <c r="H911" s="68"/>
      <c r="I911" s="198" t="s">
        <v>4067</v>
      </c>
      <c r="J911" s="68"/>
      <c r="K911" s="68"/>
      <c r="L911" s="68"/>
      <c r="M911" s="68"/>
      <c r="N911" s="366"/>
      <c r="O911" s="366"/>
      <c r="P911" s="216">
        <v>0</v>
      </c>
      <c r="Q911" s="216">
        <v>6915.07</v>
      </c>
      <c r="R911" s="68" t="s">
        <v>638</v>
      </c>
      <c r="S911" s="368"/>
      <c r="T911" s="278"/>
    </row>
    <row r="912" spans="1:20" ht="76.5">
      <c r="A912" s="192">
        <v>41</v>
      </c>
      <c r="B912" s="68"/>
      <c r="C912" s="214" t="s">
        <v>44</v>
      </c>
      <c r="D912" s="215">
        <v>44970</v>
      </c>
      <c r="E912" s="192" t="s">
        <v>2965</v>
      </c>
      <c r="F912" s="192" t="s">
        <v>3</v>
      </c>
      <c r="G912" s="192">
        <v>2091938</v>
      </c>
      <c r="H912" s="68"/>
      <c r="I912" s="198" t="s">
        <v>4067</v>
      </c>
      <c r="J912" s="68"/>
      <c r="K912" s="68"/>
      <c r="L912" s="68"/>
      <c r="M912" s="68"/>
      <c r="N912" s="366"/>
      <c r="O912" s="366"/>
      <c r="P912" s="216">
        <v>0</v>
      </c>
      <c r="Q912" s="216">
        <v>16661.54</v>
      </c>
      <c r="R912" s="68" t="s">
        <v>638</v>
      </c>
      <c r="S912" s="368"/>
      <c r="T912" s="278"/>
    </row>
    <row r="913" spans="1:20" ht="76.5">
      <c r="A913" s="192">
        <v>15</v>
      </c>
      <c r="B913" s="68"/>
      <c r="C913" s="214" t="s">
        <v>39</v>
      </c>
      <c r="D913" s="215">
        <v>44970</v>
      </c>
      <c r="E913" s="192" t="s">
        <v>2965</v>
      </c>
      <c r="F913" s="192" t="s">
        <v>3</v>
      </c>
      <c r="G913" s="192">
        <v>2091938</v>
      </c>
      <c r="H913" s="68"/>
      <c r="I913" s="198" t="s">
        <v>4067</v>
      </c>
      <c r="J913" s="68"/>
      <c r="K913" s="68"/>
      <c r="L913" s="68"/>
      <c r="M913" s="68"/>
      <c r="N913" s="366"/>
      <c r="O913" s="366"/>
      <c r="P913" s="216">
        <v>0</v>
      </c>
      <c r="Q913" s="216">
        <v>20643.68</v>
      </c>
      <c r="R913" s="68" t="s">
        <v>638</v>
      </c>
      <c r="S913" s="368"/>
      <c r="T913" s="278"/>
    </row>
    <row r="914" spans="1:20" ht="76.5">
      <c r="A914" s="192">
        <v>25</v>
      </c>
      <c r="B914" s="68"/>
      <c r="C914" s="214" t="s">
        <v>42</v>
      </c>
      <c r="D914" s="215">
        <v>44970</v>
      </c>
      <c r="E914" s="192" t="s">
        <v>2965</v>
      </c>
      <c r="F914" s="192" t="s">
        <v>3</v>
      </c>
      <c r="G914" s="192">
        <v>2091938</v>
      </c>
      <c r="H914" s="68"/>
      <c r="I914" s="198" t="s">
        <v>4067</v>
      </c>
      <c r="J914" s="68"/>
      <c r="K914" s="68"/>
      <c r="L914" s="68"/>
      <c r="M914" s="68"/>
      <c r="N914" s="366"/>
      <c r="O914" s="366"/>
      <c r="P914" s="216">
        <v>0</v>
      </c>
      <c r="Q914" s="216">
        <v>6969.44</v>
      </c>
      <c r="R914" s="68" t="s">
        <v>638</v>
      </c>
      <c r="S914" s="368"/>
      <c r="T914" s="278"/>
    </row>
    <row r="915" spans="1:20" ht="76.5">
      <c r="A915" s="192">
        <v>153</v>
      </c>
      <c r="B915" s="68"/>
      <c r="C915" s="214" t="s">
        <v>73</v>
      </c>
      <c r="D915" s="215">
        <v>44970</v>
      </c>
      <c r="E915" s="192" t="s">
        <v>2965</v>
      </c>
      <c r="F915" s="192" t="s">
        <v>3</v>
      </c>
      <c r="G915" s="192">
        <v>2091938</v>
      </c>
      <c r="H915" s="68"/>
      <c r="I915" s="198" t="s">
        <v>4067</v>
      </c>
      <c r="J915" s="68"/>
      <c r="K915" s="68"/>
      <c r="L915" s="68"/>
      <c r="M915" s="68"/>
      <c r="N915" s="366"/>
      <c r="O915" s="366"/>
      <c r="P915" s="216">
        <v>0</v>
      </c>
      <c r="Q915" s="216">
        <v>2058.56</v>
      </c>
      <c r="R915" s="68" t="s">
        <v>638</v>
      </c>
      <c r="S915" s="368"/>
      <c r="T915" s="278"/>
    </row>
    <row r="916" spans="1:20" ht="76.5">
      <c r="A916" s="192">
        <v>670</v>
      </c>
      <c r="B916" s="68"/>
      <c r="C916" s="214" t="s">
        <v>178</v>
      </c>
      <c r="D916" s="215">
        <v>44970</v>
      </c>
      <c r="E916" s="192" t="s">
        <v>2965</v>
      </c>
      <c r="F916" s="192" t="s">
        <v>3</v>
      </c>
      <c r="G916" s="192">
        <v>2091938</v>
      </c>
      <c r="H916" s="68"/>
      <c r="I916" s="198" t="s">
        <v>4067</v>
      </c>
      <c r="J916" s="68"/>
      <c r="K916" s="68"/>
      <c r="L916" s="68"/>
      <c r="M916" s="68"/>
      <c r="N916" s="366"/>
      <c r="O916" s="366"/>
      <c r="P916" s="216">
        <v>0</v>
      </c>
      <c r="Q916" s="216">
        <v>15254.78</v>
      </c>
      <c r="R916" s="68" t="s">
        <v>638</v>
      </c>
      <c r="S916" s="368"/>
      <c r="T916" s="278"/>
    </row>
    <row r="917" spans="1:20" ht="76.5">
      <c r="A917" s="192">
        <v>650</v>
      </c>
      <c r="B917" s="68"/>
      <c r="C917" s="214" t="s">
        <v>175</v>
      </c>
      <c r="D917" s="215">
        <v>44970</v>
      </c>
      <c r="E917" s="192" t="s">
        <v>2965</v>
      </c>
      <c r="F917" s="192" t="s">
        <v>3</v>
      </c>
      <c r="G917" s="192">
        <v>2091938</v>
      </c>
      <c r="H917" s="68"/>
      <c r="I917" s="198" t="s">
        <v>4067</v>
      </c>
      <c r="J917" s="68"/>
      <c r="K917" s="68"/>
      <c r="L917" s="68"/>
      <c r="M917" s="68"/>
      <c r="N917" s="366"/>
      <c r="O917" s="366"/>
      <c r="P917" s="216">
        <v>0</v>
      </c>
      <c r="Q917" s="216">
        <v>20123.759999999998</v>
      </c>
      <c r="R917" s="68" t="s">
        <v>638</v>
      </c>
      <c r="S917" s="368"/>
      <c r="T917" s="278"/>
    </row>
    <row r="918" spans="1:20" ht="76.5">
      <c r="A918" s="192">
        <v>681</v>
      </c>
      <c r="B918" s="68"/>
      <c r="C918" s="214" t="s">
        <v>180</v>
      </c>
      <c r="D918" s="215">
        <v>44970</v>
      </c>
      <c r="E918" s="192" t="s">
        <v>2965</v>
      </c>
      <c r="F918" s="192" t="s">
        <v>3</v>
      </c>
      <c r="G918" s="192">
        <v>2091938</v>
      </c>
      <c r="H918" s="68"/>
      <c r="I918" s="198" t="s">
        <v>4067</v>
      </c>
      <c r="J918" s="68"/>
      <c r="K918" s="68"/>
      <c r="L918" s="68"/>
      <c r="M918" s="68"/>
      <c r="N918" s="366"/>
      <c r="O918" s="366"/>
      <c r="P918" s="216">
        <v>0</v>
      </c>
      <c r="Q918" s="216">
        <v>23042.51</v>
      </c>
      <c r="R918" s="68" t="s">
        <v>638</v>
      </c>
      <c r="S918" s="368"/>
      <c r="T918" s="278"/>
    </row>
    <row r="919" spans="1:20" ht="76.5">
      <c r="A919" s="192">
        <v>15</v>
      </c>
      <c r="B919" s="68"/>
      <c r="C919" s="214" t="s">
        <v>39</v>
      </c>
      <c r="D919" s="215">
        <v>44970</v>
      </c>
      <c r="E919" s="192" t="s">
        <v>2965</v>
      </c>
      <c r="F919" s="192" t="s">
        <v>3</v>
      </c>
      <c r="G919" s="192">
        <v>2091938</v>
      </c>
      <c r="H919" s="68"/>
      <c r="I919" s="198" t="s">
        <v>4067</v>
      </c>
      <c r="J919" s="68"/>
      <c r="K919" s="68"/>
      <c r="L919" s="68"/>
      <c r="M919" s="68"/>
      <c r="N919" s="366"/>
      <c r="O919" s="366"/>
      <c r="P919" s="216">
        <v>0</v>
      </c>
      <c r="Q919" s="216">
        <v>5281.34</v>
      </c>
      <c r="R919" s="68" t="s">
        <v>638</v>
      </c>
      <c r="S919" s="368"/>
      <c r="T919" s="278"/>
    </row>
    <row r="920" spans="1:20" ht="76.5">
      <c r="A920" s="192">
        <v>41</v>
      </c>
      <c r="B920" s="68"/>
      <c r="C920" s="214" t="s">
        <v>44</v>
      </c>
      <c r="D920" s="215">
        <v>44970</v>
      </c>
      <c r="E920" s="192" t="s">
        <v>2965</v>
      </c>
      <c r="F920" s="192" t="s">
        <v>3</v>
      </c>
      <c r="G920" s="192">
        <v>2091938</v>
      </c>
      <c r="H920" s="68"/>
      <c r="I920" s="198" t="s">
        <v>4067</v>
      </c>
      <c r="J920" s="68"/>
      <c r="K920" s="68"/>
      <c r="L920" s="68"/>
      <c r="M920" s="68"/>
      <c r="N920" s="366"/>
      <c r="O920" s="366"/>
      <c r="P920" s="216">
        <v>0</v>
      </c>
      <c r="Q920" s="216">
        <v>7325.87</v>
      </c>
      <c r="R920" s="68" t="s">
        <v>638</v>
      </c>
      <c r="S920" s="368"/>
      <c r="T920" s="278"/>
    </row>
    <row r="921" spans="1:20" ht="76.5">
      <c r="A921" s="192">
        <v>30</v>
      </c>
      <c r="B921" s="68"/>
      <c r="C921" s="214" t="s">
        <v>642</v>
      </c>
      <c r="D921" s="215">
        <v>44970</v>
      </c>
      <c r="E921" s="192" t="s">
        <v>2965</v>
      </c>
      <c r="F921" s="192" t="s">
        <v>3</v>
      </c>
      <c r="G921" s="192">
        <v>2091938</v>
      </c>
      <c r="H921" s="68"/>
      <c r="I921" s="198" t="s">
        <v>4067</v>
      </c>
      <c r="J921" s="68"/>
      <c r="K921" s="68"/>
      <c r="L921" s="68"/>
      <c r="M921" s="68"/>
      <c r="N921" s="366"/>
      <c r="O921" s="366"/>
      <c r="P921" s="216">
        <v>0</v>
      </c>
      <c r="Q921" s="216">
        <v>10626.03</v>
      </c>
      <c r="R921" s="68" t="s">
        <v>638</v>
      </c>
      <c r="S921" s="368"/>
      <c r="T921" s="278"/>
    </row>
    <row r="922" spans="1:20" ht="76.5">
      <c r="A922" s="192">
        <v>25</v>
      </c>
      <c r="B922" s="68"/>
      <c r="C922" s="214" t="s">
        <v>42</v>
      </c>
      <c r="D922" s="215">
        <v>44970</v>
      </c>
      <c r="E922" s="192" t="s">
        <v>2965</v>
      </c>
      <c r="F922" s="192" t="s">
        <v>3</v>
      </c>
      <c r="G922" s="192">
        <v>2091938</v>
      </c>
      <c r="H922" s="68"/>
      <c r="I922" s="198" t="s">
        <v>4067</v>
      </c>
      <c r="J922" s="68"/>
      <c r="K922" s="68"/>
      <c r="L922" s="68"/>
      <c r="M922" s="68"/>
      <c r="N922" s="366"/>
      <c r="O922" s="366"/>
      <c r="P922" s="216">
        <v>0</v>
      </c>
      <c r="Q922" s="216">
        <v>1136</v>
      </c>
      <c r="R922" s="68" t="s">
        <v>638</v>
      </c>
      <c r="S922" s="368"/>
      <c r="T922" s="278"/>
    </row>
    <row r="923" spans="1:20" ht="76.5">
      <c r="A923" s="192">
        <v>670</v>
      </c>
      <c r="B923" s="68"/>
      <c r="C923" s="214" t="s">
        <v>178</v>
      </c>
      <c r="D923" s="215">
        <v>44970</v>
      </c>
      <c r="E923" s="192" t="s">
        <v>2965</v>
      </c>
      <c r="F923" s="192" t="s">
        <v>3</v>
      </c>
      <c r="G923" s="192">
        <v>2091938</v>
      </c>
      <c r="H923" s="68"/>
      <c r="I923" s="198" t="s">
        <v>4067</v>
      </c>
      <c r="J923" s="68"/>
      <c r="K923" s="68"/>
      <c r="L923" s="68"/>
      <c r="M923" s="68"/>
      <c r="N923" s="366"/>
      <c r="O923" s="366"/>
      <c r="P923" s="216">
        <v>0</v>
      </c>
      <c r="Q923" s="216">
        <v>15759</v>
      </c>
      <c r="R923" s="68" t="s">
        <v>638</v>
      </c>
      <c r="S923" s="368"/>
      <c r="T923" s="278"/>
    </row>
    <row r="924" spans="1:20" ht="76.5">
      <c r="A924" s="192">
        <v>670</v>
      </c>
      <c r="B924" s="68"/>
      <c r="C924" s="214" t="s">
        <v>178</v>
      </c>
      <c r="D924" s="215">
        <v>44970</v>
      </c>
      <c r="E924" s="192" t="s">
        <v>2965</v>
      </c>
      <c r="F924" s="192" t="s">
        <v>3</v>
      </c>
      <c r="G924" s="192">
        <v>2091938</v>
      </c>
      <c r="H924" s="68"/>
      <c r="I924" s="198" t="s">
        <v>4067</v>
      </c>
      <c r="J924" s="68"/>
      <c r="K924" s="68"/>
      <c r="L924" s="68"/>
      <c r="M924" s="68"/>
      <c r="N924" s="366"/>
      <c r="O924" s="366"/>
      <c r="P924" s="216">
        <v>0</v>
      </c>
      <c r="Q924" s="216">
        <v>8225.44</v>
      </c>
      <c r="R924" s="68" t="s">
        <v>638</v>
      </c>
      <c r="S924" s="368"/>
      <c r="T924" s="278"/>
    </row>
    <row r="925" spans="1:20" ht="76.5">
      <c r="A925" s="192">
        <v>15</v>
      </c>
      <c r="B925" s="68"/>
      <c r="C925" s="214" t="s">
        <v>39</v>
      </c>
      <c r="D925" s="215">
        <v>44970</v>
      </c>
      <c r="E925" s="192" t="s">
        <v>2965</v>
      </c>
      <c r="F925" s="192" t="s">
        <v>3</v>
      </c>
      <c r="G925" s="192">
        <v>2091938</v>
      </c>
      <c r="H925" s="68"/>
      <c r="I925" s="198" t="s">
        <v>4067</v>
      </c>
      <c r="J925" s="68"/>
      <c r="K925" s="68"/>
      <c r="L925" s="68"/>
      <c r="M925" s="68"/>
      <c r="N925" s="366"/>
      <c r="O925" s="366"/>
      <c r="P925" s="216">
        <v>0</v>
      </c>
      <c r="Q925" s="216">
        <v>48305.39</v>
      </c>
      <c r="R925" s="68" t="s">
        <v>638</v>
      </c>
      <c r="S925" s="368"/>
      <c r="T925" s="278"/>
    </row>
    <row r="926" spans="1:20" ht="76.5">
      <c r="A926" s="192">
        <v>41</v>
      </c>
      <c r="B926" s="68"/>
      <c r="C926" s="214" t="s">
        <v>44</v>
      </c>
      <c r="D926" s="215">
        <v>44970</v>
      </c>
      <c r="E926" s="192" t="s">
        <v>2965</v>
      </c>
      <c r="F926" s="192" t="s">
        <v>3</v>
      </c>
      <c r="G926" s="192">
        <v>2091938</v>
      </c>
      <c r="H926" s="68"/>
      <c r="I926" s="198" t="s">
        <v>4067</v>
      </c>
      <c r="J926" s="68"/>
      <c r="K926" s="68"/>
      <c r="L926" s="68"/>
      <c r="M926" s="68"/>
      <c r="N926" s="366"/>
      <c r="O926" s="366"/>
      <c r="P926" s="216">
        <v>0</v>
      </c>
      <c r="Q926" s="216">
        <v>963.32</v>
      </c>
      <c r="R926" s="68" t="s">
        <v>638</v>
      </c>
      <c r="S926" s="368"/>
      <c r="T926" s="278"/>
    </row>
    <row r="927" spans="1:20" ht="76.5">
      <c r="A927" s="192">
        <v>35</v>
      </c>
      <c r="B927" s="68"/>
      <c r="C927" s="214" t="s">
        <v>43</v>
      </c>
      <c r="D927" s="215">
        <v>44970</v>
      </c>
      <c r="E927" s="192" t="s">
        <v>2965</v>
      </c>
      <c r="F927" s="192" t="s">
        <v>3</v>
      </c>
      <c r="G927" s="192">
        <v>2091938</v>
      </c>
      <c r="H927" s="68"/>
      <c r="I927" s="198" t="s">
        <v>4067</v>
      </c>
      <c r="J927" s="68"/>
      <c r="K927" s="68"/>
      <c r="L927" s="68"/>
      <c r="M927" s="68"/>
      <c r="N927" s="366"/>
      <c r="O927" s="366"/>
      <c r="P927" s="216">
        <v>0</v>
      </c>
      <c r="Q927" s="216">
        <v>49050.16</v>
      </c>
      <c r="R927" s="68" t="s">
        <v>638</v>
      </c>
      <c r="S927" s="368"/>
      <c r="T927" s="278"/>
    </row>
    <row r="928" spans="1:20" ht="76.5">
      <c r="A928" s="192">
        <v>35</v>
      </c>
      <c r="B928" s="68"/>
      <c r="C928" s="214" t="s">
        <v>43</v>
      </c>
      <c r="D928" s="215">
        <v>44970</v>
      </c>
      <c r="E928" s="192" t="s">
        <v>2965</v>
      </c>
      <c r="F928" s="192" t="s">
        <v>3</v>
      </c>
      <c r="G928" s="192">
        <v>2091938</v>
      </c>
      <c r="H928" s="68"/>
      <c r="I928" s="198" t="s">
        <v>4067</v>
      </c>
      <c r="J928" s="68"/>
      <c r="K928" s="68"/>
      <c r="L928" s="68"/>
      <c r="M928" s="68"/>
      <c r="N928" s="366"/>
      <c r="O928" s="366"/>
      <c r="P928" s="216">
        <v>0</v>
      </c>
      <c r="Q928" s="216">
        <v>3528.08</v>
      </c>
      <c r="R928" s="68" t="s">
        <v>638</v>
      </c>
      <c r="S928" s="368"/>
      <c r="T928" s="278"/>
    </row>
    <row r="929" spans="1:20" ht="76.5">
      <c r="A929" s="192">
        <v>35</v>
      </c>
      <c r="B929" s="68"/>
      <c r="C929" s="214" t="s">
        <v>43</v>
      </c>
      <c r="D929" s="215">
        <v>44970</v>
      </c>
      <c r="E929" s="192" t="s">
        <v>2965</v>
      </c>
      <c r="F929" s="192" t="s">
        <v>3</v>
      </c>
      <c r="G929" s="192">
        <v>2091938</v>
      </c>
      <c r="H929" s="68"/>
      <c r="I929" s="198" t="s">
        <v>4067</v>
      </c>
      <c r="J929" s="68"/>
      <c r="K929" s="68"/>
      <c r="L929" s="68"/>
      <c r="M929" s="68"/>
      <c r="N929" s="366"/>
      <c r="O929" s="366"/>
      <c r="P929" s="216">
        <v>0</v>
      </c>
      <c r="Q929" s="216">
        <v>48807.34</v>
      </c>
      <c r="R929" s="68" t="s">
        <v>638</v>
      </c>
      <c r="S929" s="368"/>
      <c r="T929" s="278"/>
    </row>
    <row r="930" spans="1:20" ht="76.5">
      <c r="A930" s="192">
        <v>266</v>
      </c>
      <c r="B930" s="68"/>
      <c r="C930" s="214" t="s">
        <v>1269</v>
      </c>
      <c r="D930" s="215">
        <v>44970</v>
      </c>
      <c r="E930" s="192" t="s">
        <v>2965</v>
      </c>
      <c r="F930" s="192" t="s">
        <v>3</v>
      </c>
      <c r="G930" s="192">
        <v>2091938</v>
      </c>
      <c r="H930" s="68"/>
      <c r="I930" s="198" t="s">
        <v>4067</v>
      </c>
      <c r="J930" s="68"/>
      <c r="K930" s="68"/>
      <c r="L930" s="68"/>
      <c r="M930" s="68"/>
      <c r="N930" s="366"/>
      <c r="O930" s="366"/>
      <c r="P930" s="216">
        <v>0</v>
      </c>
      <c r="Q930" s="216">
        <v>208056.32000000001</v>
      </c>
      <c r="R930" s="68" t="s">
        <v>638</v>
      </c>
      <c r="S930" s="368"/>
      <c r="T930" s="278"/>
    </row>
    <row r="931" spans="1:20" ht="76.5">
      <c r="A931" s="192">
        <v>266</v>
      </c>
      <c r="B931" s="68"/>
      <c r="C931" s="214" t="s">
        <v>1269</v>
      </c>
      <c r="D931" s="215">
        <v>44970</v>
      </c>
      <c r="E931" s="192" t="s">
        <v>2965</v>
      </c>
      <c r="F931" s="192" t="s">
        <v>3</v>
      </c>
      <c r="G931" s="192">
        <v>2091938</v>
      </c>
      <c r="H931" s="68"/>
      <c r="I931" s="198" t="s">
        <v>4067</v>
      </c>
      <c r="J931" s="68"/>
      <c r="K931" s="68"/>
      <c r="L931" s="68"/>
      <c r="M931" s="68"/>
      <c r="N931" s="366"/>
      <c r="O931" s="366"/>
      <c r="P931" s="216">
        <v>0</v>
      </c>
      <c r="Q931" s="216">
        <v>301199.24</v>
      </c>
      <c r="R931" s="68" t="s">
        <v>638</v>
      </c>
      <c r="S931" s="368"/>
      <c r="T931" s="278"/>
    </row>
    <row r="932" spans="1:20" ht="76.5">
      <c r="A932" s="192">
        <v>20</v>
      </c>
      <c r="B932" s="68"/>
      <c r="C932" s="214" t="s">
        <v>41</v>
      </c>
      <c r="D932" s="215">
        <v>44970</v>
      </c>
      <c r="E932" s="192" t="s">
        <v>2966</v>
      </c>
      <c r="F932" s="192" t="s">
        <v>3</v>
      </c>
      <c r="G932" s="192">
        <v>2091941</v>
      </c>
      <c r="H932" s="68"/>
      <c r="I932" s="198" t="s">
        <v>4068</v>
      </c>
      <c r="J932" s="68"/>
      <c r="K932" s="68"/>
      <c r="L932" s="68"/>
      <c r="M932" s="68"/>
      <c r="N932" s="366"/>
      <c r="O932" s="366"/>
      <c r="P932" s="216">
        <v>0</v>
      </c>
      <c r="Q932" s="216">
        <v>2462.8000000000002</v>
      </c>
      <c r="R932" s="68" t="s">
        <v>638</v>
      </c>
      <c r="S932" s="368"/>
      <c r="T932" s="278"/>
    </row>
    <row r="933" spans="1:20" ht="76.5">
      <c r="A933" s="192">
        <v>660</v>
      </c>
      <c r="B933" s="68"/>
      <c r="C933" s="214" t="s">
        <v>176</v>
      </c>
      <c r="D933" s="215">
        <v>44970</v>
      </c>
      <c r="E933" s="192" t="s">
        <v>2966</v>
      </c>
      <c r="F933" s="192" t="s">
        <v>3</v>
      </c>
      <c r="G933" s="192">
        <v>2091941</v>
      </c>
      <c r="H933" s="68"/>
      <c r="I933" s="198" t="s">
        <v>4068</v>
      </c>
      <c r="J933" s="68"/>
      <c r="K933" s="68"/>
      <c r="L933" s="68"/>
      <c r="M933" s="68"/>
      <c r="N933" s="366"/>
      <c r="O933" s="366"/>
      <c r="P933" s="216">
        <v>0</v>
      </c>
      <c r="Q933" s="216">
        <v>37303.730000000003</v>
      </c>
      <c r="R933" s="68" t="s">
        <v>638</v>
      </c>
      <c r="S933" s="368"/>
      <c r="T933" s="278"/>
    </row>
    <row r="934" spans="1:20" ht="76.5">
      <c r="A934" s="192">
        <v>47</v>
      </c>
      <c r="B934" s="68"/>
      <c r="C934" s="214" t="s">
        <v>45</v>
      </c>
      <c r="D934" s="215">
        <v>44970</v>
      </c>
      <c r="E934" s="192" t="s">
        <v>2966</v>
      </c>
      <c r="F934" s="192" t="s">
        <v>3</v>
      </c>
      <c r="G934" s="192">
        <v>2091941</v>
      </c>
      <c r="H934" s="68"/>
      <c r="I934" s="198" t="s">
        <v>4068</v>
      </c>
      <c r="J934" s="68"/>
      <c r="K934" s="68"/>
      <c r="L934" s="68"/>
      <c r="M934" s="68"/>
      <c r="N934" s="366"/>
      <c r="O934" s="366"/>
      <c r="P934" s="216">
        <v>0</v>
      </c>
      <c r="Q934" s="216">
        <v>19075.38</v>
      </c>
      <c r="R934" s="68" t="s">
        <v>638</v>
      </c>
      <c r="S934" s="368"/>
      <c r="T934" s="278"/>
    </row>
    <row r="935" spans="1:20" ht="76.5">
      <c r="A935" s="192">
        <v>660</v>
      </c>
      <c r="B935" s="68"/>
      <c r="C935" s="214" t="s">
        <v>176</v>
      </c>
      <c r="D935" s="215">
        <v>44970</v>
      </c>
      <c r="E935" s="192" t="s">
        <v>2966</v>
      </c>
      <c r="F935" s="192" t="s">
        <v>3</v>
      </c>
      <c r="G935" s="192">
        <v>2091941</v>
      </c>
      <c r="H935" s="68"/>
      <c r="I935" s="198" t="s">
        <v>4068</v>
      </c>
      <c r="J935" s="68"/>
      <c r="K935" s="68"/>
      <c r="L935" s="68"/>
      <c r="M935" s="68"/>
      <c r="N935" s="366"/>
      <c r="O935" s="366"/>
      <c r="P935" s="216">
        <v>0</v>
      </c>
      <c r="Q935" s="216">
        <v>38378.050000000003</v>
      </c>
      <c r="R935" s="68" t="s">
        <v>638</v>
      </c>
      <c r="S935" s="368"/>
      <c r="T935" s="278"/>
    </row>
    <row r="936" spans="1:20" ht="76.5">
      <c r="A936" s="192">
        <v>512</v>
      </c>
      <c r="B936" s="68"/>
      <c r="C936" s="214" t="s">
        <v>693</v>
      </c>
      <c r="D936" s="215">
        <v>44970</v>
      </c>
      <c r="E936" s="192" t="s">
        <v>2966</v>
      </c>
      <c r="F936" s="192" t="s">
        <v>3</v>
      </c>
      <c r="G936" s="192">
        <v>2091941</v>
      </c>
      <c r="H936" s="68"/>
      <c r="I936" s="198" t="s">
        <v>4068</v>
      </c>
      <c r="J936" s="68"/>
      <c r="K936" s="68"/>
      <c r="L936" s="68"/>
      <c r="M936" s="68"/>
      <c r="N936" s="366"/>
      <c r="O936" s="366"/>
      <c r="P936" s="216">
        <v>0</v>
      </c>
      <c r="Q936" s="216">
        <v>22499.53</v>
      </c>
      <c r="R936" s="68" t="s">
        <v>638</v>
      </c>
      <c r="S936" s="368"/>
      <c r="T936" s="278"/>
    </row>
    <row r="937" spans="1:20" ht="76.5">
      <c r="A937" s="192">
        <v>20</v>
      </c>
      <c r="B937" s="68"/>
      <c r="C937" s="214" t="s">
        <v>41</v>
      </c>
      <c r="D937" s="215">
        <v>44970</v>
      </c>
      <c r="E937" s="192" t="s">
        <v>2966</v>
      </c>
      <c r="F937" s="192" t="s">
        <v>3</v>
      </c>
      <c r="G937" s="192">
        <v>2091941</v>
      </c>
      <c r="H937" s="68"/>
      <c r="I937" s="198" t="s">
        <v>4068</v>
      </c>
      <c r="J937" s="68"/>
      <c r="K937" s="68"/>
      <c r="L937" s="68"/>
      <c r="M937" s="68"/>
      <c r="N937" s="366"/>
      <c r="O937" s="366"/>
      <c r="P937" s="216">
        <v>0</v>
      </c>
      <c r="Q937" s="216">
        <v>4700.78</v>
      </c>
      <c r="R937" s="68" t="s">
        <v>638</v>
      </c>
      <c r="S937" s="368"/>
      <c r="T937" s="278"/>
    </row>
    <row r="938" spans="1:20" ht="76.5">
      <c r="A938" s="192">
        <v>512</v>
      </c>
      <c r="B938" s="68"/>
      <c r="C938" s="214" t="s">
        <v>693</v>
      </c>
      <c r="D938" s="215">
        <v>44970</v>
      </c>
      <c r="E938" s="192" t="s">
        <v>2966</v>
      </c>
      <c r="F938" s="192" t="s">
        <v>3</v>
      </c>
      <c r="G938" s="192">
        <v>2091941</v>
      </c>
      <c r="H938" s="68"/>
      <c r="I938" s="198" t="s">
        <v>4068</v>
      </c>
      <c r="J938" s="68"/>
      <c r="K938" s="68"/>
      <c r="L938" s="68"/>
      <c r="M938" s="68"/>
      <c r="N938" s="366"/>
      <c r="O938" s="366"/>
      <c r="P938" s="216">
        <v>0</v>
      </c>
      <c r="Q938" s="216">
        <v>13651.8</v>
      </c>
      <c r="R938" s="68" t="s">
        <v>638</v>
      </c>
      <c r="S938" s="368"/>
      <c r="T938" s="278"/>
    </row>
    <row r="939" spans="1:20" ht="76.5">
      <c r="A939" s="192">
        <v>660</v>
      </c>
      <c r="B939" s="68"/>
      <c r="C939" s="214" t="s">
        <v>176</v>
      </c>
      <c r="D939" s="215">
        <v>44970</v>
      </c>
      <c r="E939" s="192" t="s">
        <v>2966</v>
      </c>
      <c r="F939" s="192" t="s">
        <v>3</v>
      </c>
      <c r="G939" s="192">
        <v>2091941</v>
      </c>
      <c r="H939" s="68"/>
      <c r="I939" s="198" t="s">
        <v>4068</v>
      </c>
      <c r="J939" s="68"/>
      <c r="K939" s="68"/>
      <c r="L939" s="68"/>
      <c r="M939" s="68"/>
      <c r="N939" s="366"/>
      <c r="O939" s="366"/>
      <c r="P939" s="216">
        <v>0</v>
      </c>
      <c r="Q939" s="216">
        <v>20793.78</v>
      </c>
      <c r="R939" s="68" t="s">
        <v>638</v>
      </c>
      <c r="S939" s="368"/>
      <c r="T939" s="278"/>
    </row>
    <row r="940" spans="1:20" ht="76.5">
      <c r="A940" s="192">
        <v>660</v>
      </c>
      <c r="B940" s="68"/>
      <c r="C940" s="214" t="s">
        <v>176</v>
      </c>
      <c r="D940" s="215">
        <v>44970</v>
      </c>
      <c r="E940" s="192" t="s">
        <v>2966</v>
      </c>
      <c r="F940" s="192" t="s">
        <v>3</v>
      </c>
      <c r="G940" s="192">
        <v>2091941</v>
      </c>
      <c r="H940" s="68"/>
      <c r="I940" s="198" t="s">
        <v>4068</v>
      </c>
      <c r="J940" s="68"/>
      <c r="K940" s="68"/>
      <c r="L940" s="68"/>
      <c r="M940" s="68"/>
      <c r="N940" s="366"/>
      <c r="O940" s="366"/>
      <c r="P940" s="216">
        <v>0</v>
      </c>
      <c r="Q940" s="216">
        <v>15898.73</v>
      </c>
      <c r="R940" s="68" t="s">
        <v>638</v>
      </c>
      <c r="S940" s="368"/>
      <c r="T940" s="278"/>
    </row>
    <row r="941" spans="1:20" ht="76.5">
      <c r="A941" s="192">
        <v>660</v>
      </c>
      <c r="B941" s="68"/>
      <c r="C941" s="214" t="s">
        <v>176</v>
      </c>
      <c r="D941" s="215">
        <v>44970</v>
      </c>
      <c r="E941" s="192" t="s">
        <v>2966</v>
      </c>
      <c r="F941" s="192" t="s">
        <v>3</v>
      </c>
      <c r="G941" s="192">
        <v>2091941</v>
      </c>
      <c r="H941" s="68"/>
      <c r="I941" s="198" t="s">
        <v>4068</v>
      </c>
      <c r="J941" s="68"/>
      <c r="K941" s="68"/>
      <c r="L941" s="68"/>
      <c r="M941" s="68"/>
      <c r="N941" s="366"/>
      <c r="O941" s="366"/>
      <c r="P941" s="216">
        <v>0</v>
      </c>
      <c r="Q941" s="216">
        <v>9003.61</v>
      </c>
      <c r="R941" s="68" t="s">
        <v>638</v>
      </c>
      <c r="S941" s="368"/>
      <c r="T941" s="278"/>
    </row>
    <row r="942" spans="1:20" ht="76.5">
      <c r="A942" s="192">
        <v>20</v>
      </c>
      <c r="B942" s="68"/>
      <c r="C942" s="214" t="s">
        <v>41</v>
      </c>
      <c r="D942" s="215">
        <v>44970</v>
      </c>
      <c r="E942" s="192" t="s">
        <v>2966</v>
      </c>
      <c r="F942" s="192" t="s">
        <v>3</v>
      </c>
      <c r="G942" s="192">
        <v>2091941</v>
      </c>
      <c r="H942" s="68"/>
      <c r="I942" s="198" t="s">
        <v>4068</v>
      </c>
      <c r="J942" s="68"/>
      <c r="K942" s="68"/>
      <c r="L942" s="68"/>
      <c r="M942" s="68"/>
      <c r="N942" s="366"/>
      <c r="O942" s="366"/>
      <c r="P942" s="216">
        <v>0</v>
      </c>
      <c r="Q942" s="216">
        <v>4471.92</v>
      </c>
      <c r="R942" s="68" t="s">
        <v>638</v>
      </c>
      <c r="S942" s="368"/>
      <c r="T942" s="278"/>
    </row>
    <row r="943" spans="1:20" ht="76.5">
      <c r="A943" s="192">
        <v>20</v>
      </c>
      <c r="B943" s="68"/>
      <c r="C943" s="214" t="s">
        <v>41</v>
      </c>
      <c r="D943" s="215">
        <v>44970</v>
      </c>
      <c r="E943" s="192" t="s">
        <v>2966</v>
      </c>
      <c r="F943" s="192" t="s">
        <v>3</v>
      </c>
      <c r="G943" s="192">
        <v>2091941</v>
      </c>
      <c r="H943" s="68"/>
      <c r="I943" s="198" t="s">
        <v>4068</v>
      </c>
      <c r="J943" s="68"/>
      <c r="K943" s="68"/>
      <c r="L943" s="68"/>
      <c r="M943" s="68"/>
      <c r="N943" s="366"/>
      <c r="O943" s="366"/>
      <c r="P943" s="216">
        <v>0</v>
      </c>
      <c r="Q943" s="216">
        <v>5090.8</v>
      </c>
      <c r="R943" s="68" t="s">
        <v>638</v>
      </c>
      <c r="S943" s="368"/>
      <c r="T943" s="278"/>
    </row>
    <row r="944" spans="1:20" ht="76.5">
      <c r="A944" s="192">
        <v>20</v>
      </c>
      <c r="B944" s="68"/>
      <c r="C944" s="214" t="s">
        <v>41</v>
      </c>
      <c r="D944" s="215">
        <v>44970</v>
      </c>
      <c r="E944" s="192" t="s">
        <v>2966</v>
      </c>
      <c r="F944" s="192" t="s">
        <v>3</v>
      </c>
      <c r="G944" s="192">
        <v>2091941</v>
      </c>
      <c r="H944" s="68"/>
      <c r="I944" s="198" t="s">
        <v>4068</v>
      </c>
      <c r="J944" s="68"/>
      <c r="K944" s="68"/>
      <c r="L944" s="68"/>
      <c r="M944" s="68"/>
      <c r="N944" s="366"/>
      <c r="O944" s="366"/>
      <c r="P944" s="216">
        <v>0</v>
      </c>
      <c r="Q944" s="216">
        <v>58241.71</v>
      </c>
      <c r="R944" s="68" t="s">
        <v>638</v>
      </c>
      <c r="S944" s="368"/>
      <c r="T944" s="278"/>
    </row>
    <row r="945" spans="1:20" ht="51">
      <c r="A945" s="192">
        <v>224</v>
      </c>
      <c r="B945" s="68"/>
      <c r="C945" s="214" t="s">
        <v>95</v>
      </c>
      <c r="D945" s="215">
        <v>44970</v>
      </c>
      <c r="E945" s="192" t="s">
        <v>2967</v>
      </c>
      <c r="F945" s="192" t="s">
        <v>3</v>
      </c>
      <c r="G945" s="192">
        <v>2091946</v>
      </c>
      <c r="H945" s="68"/>
      <c r="I945" s="198" t="s">
        <v>4069</v>
      </c>
      <c r="J945" s="68"/>
      <c r="K945" s="68"/>
      <c r="L945" s="68"/>
      <c r="M945" s="68"/>
      <c r="N945" s="366"/>
      <c r="O945" s="366"/>
      <c r="P945" s="216">
        <v>0</v>
      </c>
      <c r="Q945" s="216">
        <v>500000</v>
      </c>
      <c r="R945" s="68" t="s">
        <v>638</v>
      </c>
      <c r="S945" s="368"/>
      <c r="T945" s="278"/>
    </row>
    <row r="946" spans="1:20" ht="51">
      <c r="A946" s="192">
        <v>132</v>
      </c>
      <c r="B946" s="68"/>
      <c r="C946" s="214" t="s">
        <v>59</v>
      </c>
      <c r="D946" s="215">
        <v>44970</v>
      </c>
      <c r="E946" s="192" t="s">
        <v>2968</v>
      </c>
      <c r="F946" s="192" t="s">
        <v>3</v>
      </c>
      <c r="G946" s="192">
        <v>2091957</v>
      </c>
      <c r="H946" s="68"/>
      <c r="I946" s="198" t="s">
        <v>4070</v>
      </c>
      <c r="J946" s="68"/>
      <c r="K946" s="68"/>
      <c r="L946" s="68"/>
      <c r="M946" s="68"/>
      <c r="N946" s="366"/>
      <c r="O946" s="366"/>
      <c r="P946" s="216">
        <v>0</v>
      </c>
      <c r="Q946" s="216">
        <v>488.33</v>
      </c>
      <c r="R946" s="68" t="s">
        <v>638</v>
      </c>
      <c r="S946" s="368"/>
      <c r="T946" s="278"/>
    </row>
    <row r="947" spans="1:20" ht="51">
      <c r="A947" s="192">
        <v>578</v>
      </c>
      <c r="B947" s="68"/>
      <c r="C947" s="214" t="s">
        <v>168</v>
      </c>
      <c r="D947" s="215">
        <v>44970</v>
      </c>
      <c r="E947" s="192" t="s">
        <v>2969</v>
      </c>
      <c r="F947" s="192" t="s">
        <v>3</v>
      </c>
      <c r="G947" s="192">
        <v>2091965</v>
      </c>
      <c r="H947" s="68"/>
      <c r="I947" s="198" t="s">
        <v>4071</v>
      </c>
      <c r="J947" s="68"/>
      <c r="K947" s="68"/>
      <c r="L947" s="68"/>
      <c r="M947" s="68"/>
      <c r="N947" s="366"/>
      <c r="O947" s="366"/>
      <c r="P947" s="216">
        <v>0</v>
      </c>
      <c r="Q947" s="216">
        <v>1744.3</v>
      </c>
      <c r="R947" s="68" t="s">
        <v>638</v>
      </c>
      <c r="S947" s="368"/>
      <c r="T947" s="278"/>
    </row>
    <row r="948" spans="1:20" ht="51">
      <c r="A948" s="192">
        <v>41</v>
      </c>
      <c r="B948" s="68"/>
      <c r="C948" s="214" t="s">
        <v>44</v>
      </c>
      <c r="D948" s="215">
        <v>44971</v>
      </c>
      <c r="E948" s="192" t="s">
        <v>2970</v>
      </c>
      <c r="F948" s="192" t="s">
        <v>3</v>
      </c>
      <c r="G948" s="192">
        <v>2092249</v>
      </c>
      <c r="H948" s="68"/>
      <c r="I948" s="198" t="s">
        <v>4072</v>
      </c>
      <c r="J948" s="68"/>
      <c r="K948" s="68"/>
      <c r="L948" s="68"/>
      <c r="M948" s="68"/>
      <c r="N948" s="366"/>
      <c r="O948" s="366"/>
      <c r="P948" s="216">
        <v>0</v>
      </c>
      <c r="Q948" s="216">
        <v>245</v>
      </c>
      <c r="R948" s="68" t="s">
        <v>638</v>
      </c>
      <c r="S948" s="368"/>
      <c r="T948" s="278"/>
    </row>
    <row r="949" spans="1:20" ht="51">
      <c r="A949" s="192">
        <v>41</v>
      </c>
      <c r="B949" s="68"/>
      <c r="C949" s="214" t="s">
        <v>44</v>
      </c>
      <c r="D949" s="215">
        <v>44971</v>
      </c>
      <c r="E949" s="192" t="s">
        <v>2971</v>
      </c>
      <c r="F949" s="192" t="s">
        <v>3</v>
      </c>
      <c r="G949" s="192">
        <v>2092250</v>
      </c>
      <c r="H949" s="68"/>
      <c r="I949" s="198" t="s">
        <v>4072</v>
      </c>
      <c r="J949" s="68"/>
      <c r="K949" s="68"/>
      <c r="L949" s="68"/>
      <c r="M949" s="68"/>
      <c r="N949" s="366"/>
      <c r="O949" s="366"/>
      <c r="P949" s="216">
        <v>0</v>
      </c>
      <c r="Q949" s="216">
        <v>165</v>
      </c>
      <c r="R949" s="68" t="s">
        <v>638</v>
      </c>
      <c r="S949" s="368"/>
      <c r="T949" s="278"/>
    </row>
    <row r="950" spans="1:20" ht="63.75">
      <c r="A950" s="192">
        <v>46</v>
      </c>
      <c r="B950" s="68"/>
      <c r="C950" s="214" t="s">
        <v>1380</v>
      </c>
      <c r="D950" s="215">
        <v>44971</v>
      </c>
      <c r="E950" s="192" t="s">
        <v>2972</v>
      </c>
      <c r="F950" s="192" t="s">
        <v>3</v>
      </c>
      <c r="G950" s="192">
        <v>2092257</v>
      </c>
      <c r="H950" s="68"/>
      <c r="I950" s="198" t="s">
        <v>4073</v>
      </c>
      <c r="J950" s="68"/>
      <c r="K950" s="68"/>
      <c r="L950" s="68"/>
      <c r="M950" s="68"/>
      <c r="N950" s="366"/>
      <c r="O950" s="366"/>
      <c r="P950" s="216">
        <v>0</v>
      </c>
      <c r="Q950" s="216">
        <v>4000</v>
      </c>
      <c r="R950" s="68" t="s">
        <v>638</v>
      </c>
      <c r="S950" s="368"/>
      <c r="T950" s="278"/>
    </row>
    <row r="951" spans="1:20" ht="63.75">
      <c r="A951" s="192">
        <v>16</v>
      </c>
      <c r="B951" s="68"/>
      <c r="C951" s="214" t="s">
        <v>40</v>
      </c>
      <c r="D951" s="215">
        <v>44971</v>
      </c>
      <c r="E951" s="192" t="s">
        <v>2973</v>
      </c>
      <c r="F951" s="192" t="s">
        <v>3</v>
      </c>
      <c r="G951" s="192">
        <v>2092260</v>
      </c>
      <c r="H951" s="68"/>
      <c r="I951" s="198" t="s">
        <v>4074</v>
      </c>
      <c r="J951" s="68"/>
      <c r="K951" s="68"/>
      <c r="L951" s="68"/>
      <c r="M951" s="68"/>
      <c r="N951" s="366"/>
      <c r="O951" s="366"/>
      <c r="P951" s="216">
        <v>0</v>
      </c>
      <c r="Q951" s="216">
        <v>133</v>
      </c>
      <c r="R951" s="68" t="s">
        <v>638</v>
      </c>
      <c r="S951" s="368"/>
      <c r="T951" s="278"/>
    </row>
    <row r="952" spans="1:20" ht="63.75">
      <c r="A952" s="192">
        <v>46</v>
      </c>
      <c r="B952" s="68"/>
      <c r="C952" s="214" t="s">
        <v>1380</v>
      </c>
      <c r="D952" s="215">
        <v>44971</v>
      </c>
      <c r="E952" s="192" t="s">
        <v>2974</v>
      </c>
      <c r="F952" s="192" t="s">
        <v>3</v>
      </c>
      <c r="G952" s="192">
        <v>2092270</v>
      </c>
      <c r="H952" s="68"/>
      <c r="I952" s="198" t="s">
        <v>4075</v>
      </c>
      <c r="J952" s="68"/>
      <c r="K952" s="68"/>
      <c r="L952" s="68"/>
      <c r="M952" s="68"/>
      <c r="N952" s="366"/>
      <c r="O952" s="366"/>
      <c r="P952" s="216">
        <v>0</v>
      </c>
      <c r="Q952" s="216">
        <v>840</v>
      </c>
      <c r="R952" s="68" t="s">
        <v>638</v>
      </c>
      <c r="S952" s="368"/>
      <c r="T952" s="278"/>
    </row>
    <row r="953" spans="1:20" ht="51">
      <c r="A953" s="192">
        <v>15</v>
      </c>
      <c r="B953" s="68"/>
      <c r="C953" s="214" t="s">
        <v>39</v>
      </c>
      <c r="D953" s="215">
        <v>44971</v>
      </c>
      <c r="E953" s="192" t="s">
        <v>2975</v>
      </c>
      <c r="F953" s="192" t="s">
        <v>3</v>
      </c>
      <c r="G953" s="192">
        <v>2092307</v>
      </c>
      <c r="H953" s="68"/>
      <c r="I953" s="198" t="s">
        <v>4076</v>
      </c>
      <c r="J953" s="68"/>
      <c r="K953" s="68"/>
      <c r="L953" s="68"/>
      <c r="M953" s="68"/>
      <c r="N953" s="366"/>
      <c r="O953" s="366"/>
      <c r="P953" s="216">
        <v>0</v>
      </c>
      <c r="Q953" s="216">
        <v>300.3</v>
      </c>
      <c r="R953" s="68" t="s">
        <v>638</v>
      </c>
      <c r="S953" s="368"/>
      <c r="T953" s="278"/>
    </row>
    <row r="954" spans="1:20" ht="51">
      <c r="A954" s="192">
        <v>46</v>
      </c>
      <c r="B954" s="68"/>
      <c r="C954" s="214" t="s">
        <v>1380</v>
      </c>
      <c r="D954" s="215">
        <v>44971</v>
      </c>
      <c r="E954" s="192" t="s">
        <v>2976</v>
      </c>
      <c r="F954" s="192" t="s">
        <v>3</v>
      </c>
      <c r="G954" s="192">
        <v>2092316</v>
      </c>
      <c r="H954" s="68"/>
      <c r="I954" s="198" t="s">
        <v>4077</v>
      </c>
      <c r="J954" s="68"/>
      <c r="K954" s="68"/>
      <c r="L954" s="68"/>
      <c r="M954" s="68"/>
      <c r="N954" s="366"/>
      <c r="O954" s="366"/>
      <c r="P954" s="216">
        <v>0</v>
      </c>
      <c r="Q954" s="216">
        <v>5000</v>
      </c>
      <c r="R954" s="68" t="s">
        <v>638</v>
      </c>
      <c r="S954" s="368"/>
      <c r="T954" s="278"/>
    </row>
    <row r="955" spans="1:20" ht="63.75">
      <c r="A955" s="192">
        <v>382</v>
      </c>
      <c r="B955" s="68"/>
      <c r="C955" s="214" t="s">
        <v>1245</v>
      </c>
      <c r="D955" s="215">
        <v>44971</v>
      </c>
      <c r="E955" s="192" t="s">
        <v>2977</v>
      </c>
      <c r="F955" s="192" t="s">
        <v>3</v>
      </c>
      <c r="G955" s="192">
        <v>2092323</v>
      </c>
      <c r="H955" s="68"/>
      <c r="I955" s="198" t="s">
        <v>4078</v>
      </c>
      <c r="J955" s="68"/>
      <c r="K955" s="68"/>
      <c r="L955" s="68"/>
      <c r="M955" s="68"/>
      <c r="N955" s="366"/>
      <c r="O955" s="366"/>
      <c r="P955" s="216">
        <v>0</v>
      </c>
      <c r="Q955" s="216">
        <v>185.5</v>
      </c>
      <c r="R955" s="68" t="s">
        <v>638</v>
      </c>
      <c r="S955" s="368"/>
      <c r="T955" s="278"/>
    </row>
    <row r="956" spans="1:20" ht="63.75">
      <c r="A956" s="192">
        <v>382</v>
      </c>
      <c r="B956" s="68"/>
      <c r="C956" s="214" t="s">
        <v>1245</v>
      </c>
      <c r="D956" s="215">
        <v>44971</v>
      </c>
      <c r="E956" s="192" t="s">
        <v>2978</v>
      </c>
      <c r="F956" s="192" t="s">
        <v>3</v>
      </c>
      <c r="G956" s="192">
        <v>2092326</v>
      </c>
      <c r="H956" s="68"/>
      <c r="I956" s="198" t="s">
        <v>4079</v>
      </c>
      <c r="J956" s="68"/>
      <c r="K956" s="68"/>
      <c r="L956" s="68"/>
      <c r="M956" s="68"/>
      <c r="N956" s="366"/>
      <c r="O956" s="366"/>
      <c r="P956" s="216">
        <v>0</v>
      </c>
      <c r="Q956" s="216">
        <v>60</v>
      </c>
      <c r="R956" s="68" t="s">
        <v>638</v>
      </c>
      <c r="S956" s="368"/>
      <c r="T956" s="278"/>
    </row>
    <row r="957" spans="1:20" ht="63.75">
      <c r="A957" s="192">
        <v>382</v>
      </c>
      <c r="B957" s="68"/>
      <c r="C957" s="214" t="s">
        <v>1245</v>
      </c>
      <c r="D957" s="215">
        <v>44971</v>
      </c>
      <c r="E957" s="192" t="s">
        <v>2979</v>
      </c>
      <c r="F957" s="192" t="s">
        <v>3</v>
      </c>
      <c r="G957" s="192">
        <v>2092328</v>
      </c>
      <c r="H957" s="68"/>
      <c r="I957" s="198" t="s">
        <v>4078</v>
      </c>
      <c r="J957" s="68"/>
      <c r="K957" s="68"/>
      <c r="L957" s="68"/>
      <c r="M957" s="68"/>
      <c r="N957" s="366"/>
      <c r="O957" s="366"/>
      <c r="P957" s="216">
        <v>0</v>
      </c>
      <c r="Q957" s="216">
        <v>101</v>
      </c>
      <c r="R957" s="68" t="s">
        <v>638</v>
      </c>
      <c r="S957" s="368"/>
      <c r="T957" s="278"/>
    </row>
    <row r="958" spans="1:20" ht="38.25">
      <c r="A958" s="192">
        <v>213</v>
      </c>
      <c r="B958" s="68"/>
      <c r="C958" s="214" t="s">
        <v>91</v>
      </c>
      <c r="D958" s="215">
        <v>44971</v>
      </c>
      <c r="E958" s="192" t="s">
        <v>2980</v>
      </c>
      <c r="F958" s="192" t="s">
        <v>3</v>
      </c>
      <c r="G958" s="192">
        <v>2092335</v>
      </c>
      <c r="H958" s="68"/>
      <c r="I958" s="198" t="s">
        <v>4080</v>
      </c>
      <c r="J958" s="68"/>
      <c r="K958" s="68"/>
      <c r="L958" s="68"/>
      <c r="M958" s="68"/>
      <c r="N958" s="366"/>
      <c r="O958" s="366"/>
      <c r="P958" s="216">
        <v>0</v>
      </c>
      <c r="Q958" s="216">
        <v>200</v>
      </c>
      <c r="R958" s="68" t="s">
        <v>638</v>
      </c>
      <c r="S958" s="368"/>
      <c r="T958" s="278"/>
    </row>
    <row r="959" spans="1:20" ht="38.25">
      <c r="A959" s="192">
        <v>213</v>
      </c>
      <c r="B959" s="68"/>
      <c r="C959" s="214" t="s">
        <v>91</v>
      </c>
      <c r="D959" s="215">
        <v>44971</v>
      </c>
      <c r="E959" s="192" t="s">
        <v>2981</v>
      </c>
      <c r="F959" s="192" t="s">
        <v>3</v>
      </c>
      <c r="G959" s="192">
        <v>2092338</v>
      </c>
      <c r="H959" s="68"/>
      <c r="I959" s="198" t="s">
        <v>4081</v>
      </c>
      <c r="J959" s="68"/>
      <c r="K959" s="68"/>
      <c r="L959" s="68"/>
      <c r="M959" s="68"/>
      <c r="N959" s="366"/>
      <c r="O959" s="366"/>
      <c r="P959" s="216">
        <v>0</v>
      </c>
      <c r="Q959" s="216">
        <v>80</v>
      </c>
      <c r="R959" s="68" t="s">
        <v>638</v>
      </c>
      <c r="S959" s="368"/>
      <c r="T959" s="278"/>
    </row>
    <row r="960" spans="1:20" ht="51">
      <c r="A960" s="192">
        <v>595</v>
      </c>
      <c r="B960" s="68"/>
      <c r="C960" s="214" t="s">
        <v>611</v>
      </c>
      <c r="D960" s="215">
        <v>44971</v>
      </c>
      <c r="E960" s="192" t="s">
        <v>2982</v>
      </c>
      <c r="F960" s="192" t="s">
        <v>3</v>
      </c>
      <c r="G960" s="192">
        <v>2092346</v>
      </c>
      <c r="H960" s="68"/>
      <c r="I960" s="198" t="s">
        <v>4082</v>
      </c>
      <c r="J960" s="68"/>
      <c r="K960" s="68"/>
      <c r="L960" s="68"/>
      <c r="M960" s="68"/>
      <c r="N960" s="366"/>
      <c r="O960" s="366"/>
      <c r="P960" s="216">
        <v>0</v>
      </c>
      <c r="Q960" s="216">
        <v>232.5</v>
      </c>
      <c r="R960" s="68" t="s">
        <v>638</v>
      </c>
      <c r="S960" s="368"/>
      <c r="T960" s="278"/>
    </row>
    <row r="961" spans="1:20" ht="51">
      <c r="A961" s="192">
        <v>595</v>
      </c>
      <c r="B961" s="68"/>
      <c r="C961" s="214" t="s">
        <v>611</v>
      </c>
      <c r="D961" s="215">
        <v>44971</v>
      </c>
      <c r="E961" s="192" t="s">
        <v>2983</v>
      </c>
      <c r="F961" s="192" t="s">
        <v>3</v>
      </c>
      <c r="G961" s="192">
        <v>2092348</v>
      </c>
      <c r="H961" s="68"/>
      <c r="I961" s="198" t="s">
        <v>4083</v>
      </c>
      <c r="J961" s="68"/>
      <c r="K961" s="68"/>
      <c r="L961" s="68"/>
      <c r="M961" s="68"/>
      <c r="N961" s="366"/>
      <c r="O961" s="366"/>
      <c r="P961" s="216">
        <v>0</v>
      </c>
      <c r="Q961" s="216">
        <v>232.5</v>
      </c>
      <c r="R961" s="68" t="s">
        <v>638</v>
      </c>
      <c r="S961" s="368"/>
      <c r="T961" s="278"/>
    </row>
    <row r="962" spans="1:20" ht="51">
      <c r="A962" s="192">
        <v>650</v>
      </c>
      <c r="B962" s="68"/>
      <c r="C962" s="214" t="s">
        <v>175</v>
      </c>
      <c r="D962" s="215">
        <v>44971</v>
      </c>
      <c r="E962" s="192" t="s">
        <v>2984</v>
      </c>
      <c r="F962" s="192" t="s">
        <v>3</v>
      </c>
      <c r="G962" s="192">
        <v>2092403</v>
      </c>
      <c r="H962" s="68"/>
      <c r="I962" s="198" t="s">
        <v>4084</v>
      </c>
      <c r="J962" s="68"/>
      <c r="K962" s="68"/>
      <c r="L962" s="68"/>
      <c r="M962" s="68"/>
      <c r="N962" s="366"/>
      <c r="O962" s="366"/>
      <c r="P962" s="216">
        <v>0</v>
      </c>
      <c r="Q962" s="216">
        <v>100</v>
      </c>
      <c r="R962" s="68" t="s">
        <v>638</v>
      </c>
      <c r="S962" s="368"/>
      <c r="T962" s="278"/>
    </row>
    <row r="963" spans="1:20" ht="89.25">
      <c r="A963" s="192">
        <v>587</v>
      </c>
      <c r="B963" s="68"/>
      <c r="C963" s="214" t="s">
        <v>673</v>
      </c>
      <c r="D963" s="215">
        <v>44971</v>
      </c>
      <c r="E963" s="192" t="s">
        <v>2985</v>
      </c>
      <c r="F963" s="192" t="s">
        <v>3</v>
      </c>
      <c r="G963" s="192">
        <v>2092404</v>
      </c>
      <c r="H963" s="68"/>
      <c r="I963" s="198" t="s">
        <v>4085</v>
      </c>
      <c r="J963" s="68"/>
      <c r="K963" s="68"/>
      <c r="L963" s="68"/>
      <c r="M963" s="68"/>
      <c r="N963" s="366"/>
      <c r="O963" s="366"/>
      <c r="P963" s="216">
        <v>0</v>
      </c>
      <c r="Q963" s="216">
        <v>4.0999999999999996</v>
      </c>
      <c r="R963" s="68" t="s">
        <v>638</v>
      </c>
      <c r="S963" s="368"/>
      <c r="T963" s="278"/>
    </row>
    <row r="964" spans="1:20" ht="89.25">
      <c r="A964" s="192">
        <v>587</v>
      </c>
      <c r="B964" s="68"/>
      <c r="C964" s="214" t="s">
        <v>673</v>
      </c>
      <c r="D964" s="215">
        <v>44971</v>
      </c>
      <c r="E964" s="192" t="s">
        <v>2986</v>
      </c>
      <c r="F964" s="192" t="s">
        <v>3</v>
      </c>
      <c r="G964" s="192">
        <v>2092409</v>
      </c>
      <c r="H964" s="68"/>
      <c r="I964" s="198" t="s">
        <v>4086</v>
      </c>
      <c r="J964" s="68"/>
      <c r="K964" s="68"/>
      <c r="L964" s="68"/>
      <c r="M964" s="68"/>
      <c r="N964" s="366"/>
      <c r="O964" s="366"/>
      <c r="P964" s="216">
        <v>0</v>
      </c>
      <c r="Q964" s="216">
        <v>1596</v>
      </c>
      <c r="R964" s="68" t="s">
        <v>638</v>
      </c>
      <c r="S964" s="368"/>
      <c r="T964" s="278"/>
    </row>
    <row r="965" spans="1:20" ht="51">
      <c r="A965" s="192" t="s">
        <v>550</v>
      </c>
      <c r="B965" s="68"/>
      <c r="C965" s="214" t="s">
        <v>589</v>
      </c>
      <c r="D965" s="215">
        <v>44971</v>
      </c>
      <c r="E965" s="192" t="s">
        <v>2987</v>
      </c>
      <c r="F965" s="192" t="s">
        <v>3</v>
      </c>
      <c r="G965" s="192">
        <v>2092422</v>
      </c>
      <c r="H965" s="68"/>
      <c r="I965" s="198" t="s">
        <v>4087</v>
      </c>
      <c r="J965" s="68"/>
      <c r="K965" s="68"/>
      <c r="L965" s="68"/>
      <c r="M965" s="68"/>
      <c r="N965" s="366"/>
      <c r="O965" s="366"/>
      <c r="P965" s="216">
        <v>0</v>
      </c>
      <c r="Q965" s="216">
        <v>749</v>
      </c>
      <c r="R965" s="68" t="s">
        <v>638</v>
      </c>
      <c r="S965" s="368"/>
      <c r="T965" s="278"/>
    </row>
    <row r="966" spans="1:20" ht="51">
      <c r="A966" s="192">
        <v>46</v>
      </c>
      <c r="B966" s="68"/>
      <c r="C966" s="214" t="s">
        <v>1380</v>
      </c>
      <c r="D966" s="215">
        <v>44971</v>
      </c>
      <c r="E966" s="192" t="s">
        <v>2988</v>
      </c>
      <c r="F966" s="192" t="s">
        <v>3</v>
      </c>
      <c r="G966" s="192">
        <v>2092425</v>
      </c>
      <c r="H966" s="68"/>
      <c r="I966" s="198" t="s">
        <v>4088</v>
      </c>
      <c r="J966" s="68"/>
      <c r="K966" s="68"/>
      <c r="L966" s="68"/>
      <c r="M966" s="68"/>
      <c r="N966" s="366"/>
      <c r="O966" s="366"/>
      <c r="P966" s="216">
        <v>0</v>
      </c>
      <c r="Q966" s="216">
        <v>5000</v>
      </c>
      <c r="R966" s="68" t="s">
        <v>638</v>
      </c>
      <c r="S966" s="368"/>
      <c r="T966" s="278"/>
    </row>
    <row r="967" spans="1:20" ht="63.75">
      <c r="A967" s="192">
        <v>10</v>
      </c>
      <c r="B967" s="68"/>
      <c r="C967" s="214" t="s">
        <v>38</v>
      </c>
      <c r="D967" s="215">
        <v>44971</v>
      </c>
      <c r="E967" s="192" t="s">
        <v>2989</v>
      </c>
      <c r="F967" s="192" t="s">
        <v>3</v>
      </c>
      <c r="G967" s="192">
        <v>2092427</v>
      </c>
      <c r="H967" s="68"/>
      <c r="I967" s="198" t="s">
        <v>4089</v>
      </c>
      <c r="J967" s="68"/>
      <c r="K967" s="68"/>
      <c r="L967" s="68"/>
      <c r="M967" s="68"/>
      <c r="N967" s="366"/>
      <c r="O967" s="366"/>
      <c r="P967" s="216">
        <v>0</v>
      </c>
      <c r="Q967" s="216">
        <v>513.29999999999995</v>
      </c>
      <c r="R967" s="68" t="s">
        <v>638</v>
      </c>
      <c r="S967" s="368"/>
      <c r="T967" s="278"/>
    </row>
    <row r="968" spans="1:20" ht="38.25">
      <c r="A968" s="192">
        <v>283</v>
      </c>
      <c r="B968" s="68"/>
      <c r="C968" s="214" t="s">
        <v>115</v>
      </c>
      <c r="D968" s="215">
        <v>44971</v>
      </c>
      <c r="E968" s="192" t="s">
        <v>2990</v>
      </c>
      <c r="F968" s="192" t="s">
        <v>3</v>
      </c>
      <c r="G968" s="192">
        <v>2092468</v>
      </c>
      <c r="H968" s="68"/>
      <c r="I968" s="198" t="s">
        <v>4090</v>
      </c>
      <c r="J968" s="68"/>
      <c r="K968" s="68"/>
      <c r="L968" s="68"/>
      <c r="M968" s="68"/>
      <c r="N968" s="366"/>
      <c r="O968" s="366"/>
      <c r="P968" s="216">
        <v>0</v>
      </c>
      <c r="Q968" s="216">
        <v>525</v>
      </c>
      <c r="R968" s="68" t="s">
        <v>638</v>
      </c>
      <c r="S968" s="368"/>
      <c r="T968" s="278"/>
    </row>
    <row r="969" spans="1:20" ht="51">
      <c r="A969" s="192">
        <v>46</v>
      </c>
      <c r="B969" s="68"/>
      <c r="C969" s="214" t="s">
        <v>1380</v>
      </c>
      <c r="D969" s="215">
        <v>44971</v>
      </c>
      <c r="E969" s="192" t="s">
        <v>2991</v>
      </c>
      <c r="F969" s="192" t="s">
        <v>3</v>
      </c>
      <c r="G969" s="192">
        <v>2092473</v>
      </c>
      <c r="H969" s="68"/>
      <c r="I969" s="198" t="s">
        <v>4091</v>
      </c>
      <c r="J969" s="68"/>
      <c r="K969" s="68"/>
      <c r="L969" s="68"/>
      <c r="M969" s="68"/>
      <c r="N969" s="366"/>
      <c r="O969" s="366"/>
      <c r="P969" s="216">
        <v>0</v>
      </c>
      <c r="Q969" s="216">
        <v>5000</v>
      </c>
      <c r="R969" s="68" t="s">
        <v>638</v>
      </c>
      <c r="S969" s="368"/>
      <c r="T969" s="278"/>
    </row>
    <row r="970" spans="1:20" ht="51">
      <c r="A970" s="192">
        <v>155</v>
      </c>
      <c r="B970" s="68"/>
      <c r="C970" s="214" t="s">
        <v>75</v>
      </c>
      <c r="D970" s="215">
        <v>44971</v>
      </c>
      <c r="E970" s="192" t="s">
        <v>2992</v>
      </c>
      <c r="F970" s="192" t="s">
        <v>3</v>
      </c>
      <c r="G970" s="192">
        <v>2092251</v>
      </c>
      <c r="H970" s="68"/>
      <c r="I970" s="198" t="s">
        <v>4092</v>
      </c>
      <c r="J970" s="68"/>
      <c r="K970" s="68"/>
      <c r="L970" s="68"/>
      <c r="M970" s="68"/>
      <c r="N970" s="366"/>
      <c r="O970" s="366"/>
      <c r="P970" s="216">
        <v>0</v>
      </c>
      <c r="Q970" s="216">
        <v>216400</v>
      </c>
      <c r="R970" s="68" t="s">
        <v>638</v>
      </c>
      <c r="S970" s="368"/>
      <c r="T970" s="278"/>
    </row>
    <row r="971" spans="1:20" ht="51">
      <c r="A971" s="192">
        <v>155</v>
      </c>
      <c r="B971" s="68"/>
      <c r="C971" s="214" t="s">
        <v>75</v>
      </c>
      <c r="D971" s="215">
        <v>44971</v>
      </c>
      <c r="E971" s="192" t="s">
        <v>2993</v>
      </c>
      <c r="F971" s="192" t="s">
        <v>3</v>
      </c>
      <c r="G971" s="192">
        <v>2092255</v>
      </c>
      <c r="H971" s="68"/>
      <c r="I971" s="198" t="s">
        <v>4093</v>
      </c>
      <c r="J971" s="68"/>
      <c r="K971" s="68"/>
      <c r="L971" s="68"/>
      <c r="M971" s="68"/>
      <c r="N971" s="366"/>
      <c r="O971" s="366"/>
      <c r="P971" s="216">
        <v>0</v>
      </c>
      <c r="Q971" s="216">
        <v>20078</v>
      </c>
      <c r="R971" s="68" t="s">
        <v>638</v>
      </c>
      <c r="S971" s="368"/>
      <c r="T971" s="278"/>
    </row>
    <row r="972" spans="1:20" ht="51">
      <c r="A972" s="192" t="s">
        <v>550</v>
      </c>
      <c r="B972" s="68"/>
      <c r="C972" s="214" t="s">
        <v>589</v>
      </c>
      <c r="D972" s="215">
        <v>44971</v>
      </c>
      <c r="E972" s="192" t="s">
        <v>2994</v>
      </c>
      <c r="F972" s="192" t="s">
        <v>3</v>
      </c>
      <c r="G972" s="192">
        <v>2092299</v>
      </c>
      <c r="H972" s="68"/>
      <c r="I972" s="198" t="s">
        <v>4094</v>
      </c>
      <c r="J972" s="68"/>
      <c r="K972" s="68"/>
      <c r="L972" s="68"/>
      <c r="M972" s="68"/>
      <c r="N972" s="366"/>
      <c r="O972" s="366"/>
      <c r="P972" s="216">
        <v>0</v>
      </c>
      <c r="Q972" s="216">
        <v>5531</v>
      </c>
      <c r="R972" s="68" t="s">
        <v>638</v>
      </c>
      <c r="S972" s="368"/>
      <c r="T972" s="278"/>
    </row>
    <row r="973" spans="1:20" ht="51">
      <c r="A973" s="192">
        <v>389</v>
      </c>
      <c r="B973" s="68"/>
      <c r="C973" s="214" t="s">
        <v>1428</v>
      </c>
      <c r="D973" s="215">
        <v>44971</v>
      </c>
      <c r="E973" s="192" t="s">
        <v>2995</v>
      </c>
      <c r="F973" s="192" t="s">
        <v>3</v>
      </c>
      <c r="G973" s="192">
        <v>2092330</v>
      </c>
      <c r="H973" s="68"/>
      <c r="I973" s="198" t="s">
        <v>4095</v>
      </c>
      <c r="J973" s="68"/>
      <c r="K973" s="68"/>
      <c r="L973" s="68"/>
      <c r="M973" s="68"/>
      <c r="N973" s="366"/>
      <c r="O973" s="366"/>
      <c r="P973" s="216">
        <v>0</v>
      </c>
      <c r="Q973" s="216">
        <v>70000</v>
      </c>
      <c r="R973" s="68" t="s">
        <v>638</v>
      </c>
      <c r="S973" s="368"/>
      <c r="T973" s="278"/>
    </row>
    <row r="974" spans="1:20" ht="63.75">
      <c r="A974" s="192">
        <v>313</v>
      </c>
      <c r="B974" s="68"/>
      <c r="C974" s="214" t="s">
        <v>134</v>
      </c>
      <c r="D974" s="215">
        <v>44971</v>
      </c>
      <c r="E974" s="192" t="s">
        <v>2996</v>
      </c>
      <c r="F974" s="192" t="s">
        <v>3</v>
      </c>
      <c r="G974" s="192">
        <v>2092332</v>
      </c>
      <c r="H974" s="68"/>
      <c r="I974" s="198" t="s">
        <v>4096</v>
      </c>
      <c r="J974" s="68"/>
      <c r="K974" s="68"/>
      <c r="L974" s="68"/>
      <c r="M974" s="68"/>
      <c r="N974" s="366"/>
      <c r="O974" s="366"/>
      <c r="P974" s="216">
        <v>0</v>
      </c>
      <c r="Q974" s="216">
        <v>948.87</v>
      </c>
      <c r="R974" s="68" t="s">
        <v>638</v>
      </c>
      <c r="S974" s="368"/>
      <c r="T974" s="278"/>
    </row>
    <row r="975" spans="1:20" ht="63.75">
      <c r="A975" s="192">
        <v>313</v>
      </c>
      <c r="B975" s="68"/>
      <c r="C975" s="214" t="s">
        <v>134</v>
      </c>
      <c r="D975" s="215">
        <v>44971</v>
      </c>
      <c r="E975" s="192" t="s">
        <v>2997</v>
      </c>
      <c r="F975" s="192" t="s">
        <v>3</v>
      </c>
      <c r="G975" s="192">
        <v>2092333</v>
      </c>
      <c r="H975" s="68"/>
      <c r="I975" s="198" t="s">
        <v>4097</v>
      </c>
      <c r="J975" s="68"/>
      <c r="K975" s="68"/>
      <c r="L975" s="68"/>
      <c r="M975" s="68"/>
      <c r="N975" s="366"/>
      <c r="O975" s="366"/>
      <c r="P975" s="216">
        <v>0</v>
      </c>
      <c r="Q975" s="216">
        <v>10.49</v>
      </c>
      <c r="R975" s="68" t="s">
        <v>638</v>
      </c>
      <c r="S975" s="368"/>
      <c r="T975" s="278"/>
    </row>
    <row r="976" spans="1:20" ht="63.75">
      <c r="A976" s="192">
        <v>313</v>
      </c>
      <c r="B976" s="68"/>
      <c r="C976" s="214" t="s">
        <v>134</v>
      </c>
      <c r="D976" s="215">
        <v>44971</v>
      </c>
      <c r="E976" s="192" t="s">
        <v>2998</v>
      </c>
      <c r="F976" s="192" t="s">
        <v>3</v>
      </c>
      <c r="G976" s="192">
        <v>2092337</v>
      </c>
      <c r="H976" s="68"/>
      <c r="I976" s="198" t="s">
        <v>4098</v>
      </c>
      <c r="J976" s="68"/>
      <c r="K976" s="68"/>
      <c r="L976" s="68"/>
      <c r="M976" s="68"/>
      <c r="N976" s="366"/>
      <c r="O976" s="366"/>
      <c r="P976" s="216">
        <v>0</v>
      </c>
      <c r="Q976" s="216">
        <v>1117.55</v>
      </c>
      <c r="R976" s="68" t="s">
        <v>638</v>
      </c>
      <c r="S976" s="368"/>
      <c r="T976" s="278"/>
    </row>
    <row r="977" spans="1:20" ht="63.75">
      <c r="A977" s="192">
        <v>313</v>
      </c>
      <c r="B977" s="68"/>
      <c r="C977" s="214" t="s">
        <v>134</v>
      </c>
      <c r="D977" s="215">
        <v>44971</v>
      </c>
      <c r="E977" s="192" t="s">
        <v>2999</v>
      </c>
      <c r="F977" s="192" t="s">
        <v>3</v>
      </c>
      <c r="G977" s="192">
        <v>2092339</v>
      </c>
      <c r="H977" s="68"/>
      <c r="I977" s="198" t="s">
        <v>4099</v>
      </c>
      <c r="J977" s="68"/>
      <c r="K977" s="68"/>
      <c r="L977" s="68"/>
      <c r="M977" s="68"/>
      <c r="N977" s="366"/>
      <c r="O977" s="366"/>
      <c r="P977" s="216">
        <v>0</v>
      </c>
      <c r="Q977" s="216">
        <v>2883.11</v>
      </c>
      <c r="R977" s="68" t="s">
        <v>638</v>
      </c>
      <c r="S977" s="368"/>
      <c r="T977" s="278"/>
    </row>
    <row r="978" spans="1:20" ht="63.75">
      <c r="A978" s="192">
        <v>342</v>
      </c>
      <c r="B978" s="68"/>
      <c r="C978" s="214" t="s">
        <v>137</v>
      </c>
      <c r="D978" s="215">
        <v>44971</v>
      </c>
      <c r="E978" s="192" t="s">
        <v>3000</v>
      </c>
      <c r="F978" s="192" t="s">
        <v>3</v>
      </c>
      <c r="G978" s="192">
        <v>2092340</v>
      </c>
      <c r="H978" s="68"/>
      <c r="I978" s="198" t="s">
        <v>4100</v>
      </c>
      <c r="J978" s="68"/>
      <c r="K978" s="68"/>
      <c r="L978" s="68"/>
      <c r="M978" s="68"/>
      <c r="N978" s="366"/>
      <c r="O978" s="366"/>
      <c r="P978" s="216">
        <v>0</v>
      </c>
      <c r="Q978" s="216">
        <v>13838.75</v>
      </c>
      <c r="R978" s="68" t="s">
        <v>638</v>
      </c>
      <c r="S978" s="368"/>
      <c r="T978" s="278"/>
    </row>
    <row r="979" spans="1:20" ht="63.75">
      <c r="A979" s="192">
        <v>342</v>
      </c>
      <c r="B979" s="68"/>
      <c r="C979" s="214" t="s">
        <v>137</v>
      </c>
      <c r="D979" s="215">
        <v>44971</v>
      </c>
      <c r="E979" s="192" t="s">
        <v>3001</v>
      </c>
      <c r="F979" s="192" t="s">
        <v>3</v>
      </c>
      <c r="G979" s="192">
        <v>2092341</v>
      </c>
      <c r="H979" s="68"/>
      <c r="I979" s="198" t="s">
        <v>4101</v>
      </c>
      <c r="J979" s="68"/>
      <c r="K979" s="68"/>
      <c r="L979" s="68"/>
      <c r="M979" s="68"/>
      <c r="N979" s="366"/>
      <c r="O979" s="366"/>
      <c r="P979" s="216">
        <v>0</v>
      </c>
      <c r="Q979" s="216">
        <v>29</v>
      </c>
      <c r="R979" s="68" t="s">
        <v>638</v>
      </c>
      <c r="S979" s="368"/>
      <c r="T979" s="278"/>
    </row>
    <row r="980" spans="1:20" ht="63.75">
      <c r="A980" s="192">
        <v>342</v>
      </c>
      <c r="B980" s="68"/>
      <c r="C980" s="214" t="s">
        <v>137</v>
      </c>
      <c r="D980" s="215">
        <v>44971</v>
      </c>
      <c r="E980" s="192" t="s">
        <v>3002</v>
      </c>
      <c r="F980" s="192" t="s">
        <v>3</v>
      </c>
      <c r="G980" s="192">
        <v>2092344</v>
      </c>
      <c r="H980" s="68"/>
      <c r="I980" s="198" t="s">
        <v>4102</v>
      </c>
      <c r="J980" s="68"/>
      <c r="K980" s="68"/>
      <c r="L980" s="68"/>
      <c r="M980" s="68"/>
      <c r="N980" s="366"/>
      <c r="O980" s="366"/>
      <c r="P980" s="216">
        <v>0</v>
      </c>
      <c r="Q980" s="216">
        <v>1082.67</v>
      </c>
      <c r="R980" s="68" t="s">
        <v>638</v>
      </c>
      <c r="S980" s="368"/>
      <c r="T980" s="278"/>
    </row>
    <row r="981" spans="1:20" ht="63.75">
      <c r="A981" s="192">
        <v>595</v>
      </c>
      <c r="B981" s="68"/>
      <c r="C981" s="214" t="s">
        <v>611</v>
      </c>
      <c r="D981" s="215">
        <v>44971</v>
      </c>
      <c r="E981" s="192" t="s">
        <v>3003</v>
      </c>
      <c r="F981" s="192" t="s">
        <v>3</v>
      </c>
      <c r="G981" s="192">
        <v>2092345</v>
      </c>
      <c r="H981" s="68"/>
      <c r="I981" s="198" t="s">
        <v>4103</v>
      </c>
      <c r="J981" s="68"/>
      <c r="K981" s="68"/>
      <c r="L981" s="68"/>
      <c r="M981" s="68"/>
      <c r="N981" s="366"/>
      <c r="O981" s="366"/>
      <c r="P981" s="216">
        <v>0</v>
      </c>
      <c r="Q981" s="216">
        <v>1710</v>
      </c>
      <c r="R981" s="68" t="s">
        <v>638</v>
      </c>
      <c r="S981" s="368"/>
      <c r="T981" s="278"/>
    </row>
    <row r="982" spans="1:20" ht="63.75">
      <c r="A982" s="192">
        <v>313</v>
      </c>
      <c r="B982" s="68"/>
      <c r="C982" s="214" t="s">
        <v>134</v>
      </c>
      <c r="D982" s="215">
        <v>44971</v>
      </c>
      <c r="E982" s="192" t="s">
        <v>3004</v>
      </c>
      <c r="F982" s="192" t="s">
        <v>3</v>
      </c>
      <c r="G982" s="192">
        <v>2092349</v>
      </c>
      <c r="H982" s="68"/>
      <c r="I982" s="198" t="s">
        <v>4104</v>
      </c>
      <c r="J982" s="68"/>
      <c r="K982" s="68"/>
      <c r="L982" s="68"/>
      <c r="M982" s="68"/>
      <c r="N982" s="366"/>
      <c r="O982" s="366"/>
      <c r="P982" s="216">
        <v>0</v>
      </c>
      <c r="Q982" s="216">
        <v>1732.2</v>
      </c>
      <c r="R982" s="68" t="s">
        <v>638</v>
      </c>
      <c r="S982" s="368"/>
      <c r="T982" s="278"/>
    </row>
    <row r="983" spans="1:20" ht="63.75">
      <c r="A983" s="192">
        <v>313</v>
      </c>
      <c r="B983" s="68"/>
      <c r="C983" s="214" t="s">
        <v>134</v>
      </c>
      <c r="D983" s="215">
        <v>44971</v>
      </c>
      <c r="E983" s="192" t="s">
        <v>3005</v>
      </c>
      <c r="F983" s="192" t="s">
        <v>3</v>
      </c>
      <c r="G983" s="192">
        <v>2092351</v>
      </c>
      <c r="H983" s="68"/>
      <c r="I983" s="198" t="s">
        <v>4105</v>
      </c>
      <c r="J983" s="68"/>
      <c r="K983" s="68"/>
      <c r="L983" s="68"/>
      <c r="M983" s="68"/>
      <c r="N983" s="366"/>
      <c r="O983" s="366"/>
      <c r="P983" s="216">
        <v>0</v>
      </c>
      <c r="Q983" s="216">
        <v>2262.1</v>
      </c>
      <c r="R983" s="68" t="s">
        <v>638</v>
      </c>
      <c r="S983" s="368"/>
      <c r="T983" s="278"/>
    </row>
    <row r="984" spans="1:20" ht="63.75">
      <c r="A984" s="192">
        <v>595</v>
      </c>
      <c r="B984" s="68"/>
      <c r="C984" s="214" t="s">
        <v>611</v>
      </c>
      <c r="D984" s="215">
        <v>44971</v>
      </c>
      <c r="E984" s="192" t="s">
        <v>3006</v>
      </c>
      <c r="F984" s="192" t="s">
        <v>3</v>
      </c>
      <c r="G984" s="192">
        <v>2092352</v>
      </c>
      <c r="H984" s="68"/>
      <c r="I984" s="198" t="s">
        <v>4106</v>
      </c>
      <c r="J984" s="68"/>
      <c r="K984" s="68"/>
      <c r="L984" s="68"/>
      <c r="M984" s="68"/>
      <c r="N984" s="366"/>
      <c r="O984" s="366"/>
      <c r="P984" s="216">
        <v>0</v>
      </c>
      <c r="Q984" s="216">
        <v>330.1</v>
      </c>
      <c r="R984" s="68" t="s">
        <v>638</v>
      </c>
      <c r="S984" s="368"/>
      <c r="T984" s="278"/>
    </row>
    <row r="985" spans="1:20" ht="51">
      <c r="A985" s="192">
        <v>670</v>
      </c>
      <c r="B985" s="68"/>
      <c r="C985" s="214" t="s">
        <v>178</v>
      </c>
      <c r="D985" s="215">
        <v>44972</v>
      </c>
      <c r="E985" s="192" t="s">
        <v>3007</v>
      </c>
      <c r="F985" s="192" t="s">
        <v>3</v>
      </c>
      <c r="G985" s="192">
        <v>2092629</v>
      </c>
      <c r="H985" s="68"/>
      <c r="I985" s="198" t="s">
        <v>4107</v>
      </c>
      <c r="J985" s="68"/>
      <c r="K985" s="68"/>
      <c r="L985" s="68"/>
      <c r="M985" s="68"/>
      <c r="N985" s="366"/>
      <c r="O985" s="366"/>
      <c r="P985" s="216">
        <v>0</v>
      </c>
      <c r="Q985" s="216">
        <v>371</v>
      </c>
      <c r="R985" s="68" t="s">
        <v>638</v>
      </c>
      <c r="S985" s="368"/>
      <c r="T985" s="278"/>
    </row>
    <row r="986" spans="1:20" ht="51">
      <c r="A986" s="192">
        <v>591</v>
      </c>
      <c r="B986" s="68"/>
      <c r="C986" s="214" t="s">
        <v>674</v>
      </c>
      <c r="D986" s="215">
        <v>44972</v>
      </c>
      <c r="E986" s="192" t="s">
        <v>3008</v>
      </c>
      <c r="F986" s="192" t="s">
        <v>3</v>
      </c>
      <c r="G986" s="192">
        <v>2092652</v>
      </c>
      <c r="H986" s="68"/>
      <c r="I986" s="198" t="s">
        <v>4108</v>
      </c>
      <c r="J986" s="68"/>
      <c r="K986" s="68"/>
      <c r="L986" s="68"/>
      <c r="M986" s="68"/>
      <c r="N986" s="366"/>
      <c r="O986" s="366"/>
      <c r="P986" s="216">
        <v>0</v>
      </c>
      <c r="Q986" s="216">
        <v>400</v>
      </c>
      <c r="R986" s="68" t="s">
        <v>638</v>
      </c>
      <c r="S986" s="368"/>
      <c r="T986" s="278"/>
    </row>
    <row r="987" spans="1:20" ht="51">
      <c r="A987" s="192">
        <v>81</v>
      </c>
      <c r="B987" s="68"/>
      <c r="C987" s="214" t="s">
        <v>49</v>
      </c>
      <c r="D987" s="215">
        <v>44972</v>
      </c>
      <c r="E987" s="192" t="s">
        <v>3009</v>
      </c>
      <c r="F987" s="192" t="s">
        <v>3</v>
      </c>
      <c r="G987" s="192">
        <v>2092668</v>
      </c>
      <c r="H987" s="68"/>
      <c r="I987" s="198" t="s">
        <v>4109</v>
      </c>
      <c r="J987" s="68"/>
      <c r="K987" s="68"/>
      <c r="L987" s="68"/>
      <c r="M987" s="68"/>
      <c r="N987" s="366"/>
      <c r="O987" s="366"/>
      <c r="P987" s="216">
        <v>0</v>
      </c>
      <c r="Q987" s="216">
        <v>25</v>
      </c>
      <c r="R987" s="68" t="s">
        <v>638</v>
      </c>
      <c r="S987" s="368"/>
      <c r="T987" s="278"/>
    </row>
    <row r="988" spans="1:20" ht="38.25">
      <c r="A988" s="192">
        <v>526</v>
      </c>
      <c r="B988" s="68"/>
      <c r="C988" s="214" t="s">
        <v>1267</v>
      </c>
      <c r="D988" s="215">
        <v>44972</v>
      </c>
      <c r="E988" s="192" t="s">
        <v>3010</v>
      </c>
      <c r="F988" s="192" t="s">
        <v>3</v>
      </c>
      <c r="G988" s="192">
        <v>2092670</v>
      </c>
      <c r="H988" s="68"/>
      <c r="I988" s="198" t="s">
        <v>4110</v>
      </c>
      <c r="J988" s="68"/>
      <c r="K988" s="68"/>
      <c r="L988" s="68"/>
      <c r="M988" s="68"/>
      <c r="N988" s="366"/>
      <c r="O988" s="366"/>
      <c r="P988" s="216">
        <v>0</v>
      </c>
      <c r="Q988" s="216">
        <v>10</v>
      </c>
      <c r="R988" s="68" t="s">
        <v>638</v>
      </c>
      <c r="S988" s="368"/>
      <c r="T988" s="278"/>
    </row>
    <row r="989" spans="1:20" ht="51">
      <c r="A989" s="192" t="s">
        <v>550</v>
      </c>
      <c r="B989" s="68"/>
      <c r="C989" s="214" t="s">
        <v>589</v>
      </c>
      <c r="D989" s="215">
        <v>44972</v>
      </c>
      <c r="E989" s="192" t="s">
        <v>3011</v>
      </c>
      <c r="F989" s="192" t="s">
        <v>3</v>
      </c>
      <c r="G989" s="192">
        <v>2092682</v>
      </c>
      <c r="H989" s="68"/>
      <c r="I989" s="198" t="s">
        <v>4111</v>
      </c>
      <c r="J989" s="68"/>
      <c r="K989" s="68"/>
      <c r="L989" s="68"/>
      <c r="M989" s="68"/>
      <c r="N989" s="366"/>
      <c r="O989" s="366"/>
      <c r="P989" s="216">
        <v>0</v>
      </c>
      <c r="Q989" s="216">
        <v>48314.87</v>
      </c>
      <c r="R989" s="68" t="s">
        <v>638</v>
      </c>
      <c r="S989" s="368"/>
      <c r="T989" s="278"/>
    </row>
    <row r="990" spans="1:20" ht="38.25">
      <c r="A990" s="192">
        <v>46</v>
      </c>
      <c r="B990" s="68"/>
      <c r="C990" s="214" t="s">
        <v>1380</v>
      </c>
      <c r="D990" s="215">
        <v>44972</v>
      </c>
      <c r="E990" s="192" t="s">
        <v>3012</v>
      </c>
      <c r="F990" s="192" t="s">
        <v>3</v>
      </c>
      <c r="G990" s="192">
        <v>2092690</v>
      </c>
      <c r="H990" s="68"/>
      <c r="I990" s="198" t="s">
        <v>4112</v>
      </c>
      <c r="J990" s="68"/>
      <c r="K990" s="68"/>
      <c r="L990" s="68"/>
      <c r="M990" s="68"/>
      <c r="N990" s="366"/>
      <c r="O990" s="366"/>
      <c r="P990" s="216">
        <v>0</v>
      </c>
      <c r="Q990" s="216">
        <v>40</v>
      </c>
      <c r="R990" s="68" t="s">
        <v>638</v>
      </c>
      <c r="S990" s="368"/>
      <c r="T990" s="278"/>
    </row>
    <row r="991" spans="1:20" ht="38.25">
      <c r="A991" s="192">
        <v>46</v>
      </c>
      <c r="B991" s="68"/>
      <c r="C991" s="214" t="s">
        <v>1380</v>
      </c>
      <c r="D991" s="215">
        <v>44972</v>
      </c>
      <c r="E991" s="192" t="s">
        <v>3013</v>
      </c>
      <c r="F991" s="192" t="s">
        <v>3</v>
      </c>
      <c r="G991" s="192">
        <v>2092708</v>
      </c>
      <c r="H991" s="68"/>
      <c r="I991" s="198" t="s">
        <v>4113</v>
      </c>
      <c r="J991" s="68"/>
      <c r="K991" s="68"/>
      <c r="L991" s="68"/>
      <c r="M991" s="68"/>
      <c r="N991" s="366"/>
      <c r="O991" s="366"/>
      <c r="P991" s="216">
        <v>0</v>
      </c>
      <c r="Q991" s="216">
        <v>1965.2</v>
      </c>
      <c r="R991" s="68" t="s">
        <v>638</v>
      </c>
      <c r="S991" s="368"/>
      <c r="T991" s="278"/>
    </row>
    <row r="992" spans="1:20" ht="51">
      <c r="A992" s="192" t="s">
        <v>550</v>
      </c>
      <c r="B992" s="68"/>
      <c r="C992" s="214" t="s">
        <v>589</v>
      </c>
      <c r="D992" s="215">
        <v>44972</v>
      </c>
      <c r="E992" s="192" t="s">
        <v>3014</v>
      </c>
      <c r="F992" s="192" t="s">
        <v>3</v>
      </c>
      <c r="G992" s="192">
        <v>2092730</v>
      </c>
      <c r="H992" s="68"/>
      <c r="I992" s="198" t="s">
        <v>4114</v>
      </c>
      <c r="J992" s="68"/>
      <c r="K992" s="68"/>
      <c r="L992" s="68"/>
      <c r="M992" s="68"/>
      <c r="N992" s="366"/>
      <c r="O992" s="366"/>
      <c r="P992" s="216">
        <v>0</v>
      </c>
      <c r="Q992" s="216">
        <v>189</v>
      </c>
      <c r="R992" s="68" t="s">
        <v>638</v>
      </c>
      <c r="S992" s="368"/>
      <c r="T992" s="278"/>
    </row>
    <row r="993" spans="1:20" ht="51">
      <c r="A993" s="192" t="s">
        <v>550</v>
      </c>
      <c r="B993" s="68"/>
      <c r="C993" s="214" t="s">
        <v>589</v>
      </c>
      <c r="D993" s="215">
        <v>44972</v>
      </c>
      <c r="E993" s="192" t="s">
        <v>3015</v>
      </c>
      <c r="F993" s="192" t="s">
        <v>3</v>
      </c>
      <c r="G993" s="192">
        <v>2092766</v>
      </c>
      <c r="H993" s="68"/>
      <c r="I993" s="198" t="s">
        <v>4115</v>
      </c>
      <c r="J993" s="68"/>
      <c r="K993" s="68"/>
      <c r="L993" s="68"/>
      <c r="M993" s="68"/>
      <c r="N993" s="366"/>
      <c r="O993" s="366"/>
      <c r="P993" s="216">
        <v>0</v>
      </c>
      <c r="Q993" s="216">
        <v>2589.23</v>
      </c>
      <c r="R993" s="68" t="s">
        <v>638</v>
      </c>
      <c r="S993" s="368"/>
      <c r="T993" s="278"/>
    </row>
    <row r="994" spans="1:20" ht="51">
      <c r="A994" s="192">
        <v>212</v>
      </c>
      <c r="B994" s="68"/>
      <c r="C994" s="214" t="s">
        <v>90</v>
      </c>
      <c r="D994" s="215">
        <v>44972</v>
      </c>
      <c r="E994" s="192" t="s">
        <v>3016</v>
      </c>
      <c r="F994" s="192" t="s">
        <v>3</v>
      </c>
      <c r="G994" s="192">
        <v>2092782</v>
      </c>
      <c r="H994" s="68"/>
      <c r="I994" s="198" t="s">
        <v>4116</v>
      </c>
      <c r="J994" s="68"/>
      <c r="K994" s="68"/>
      <c r="L994" s="68"/>
      <c r="M994" s="68"/>
      <c r="N994" s="366"/>
      <c r="O994" s="366"/>
      <c r="P994" s="216">
        <v>0</v>
      </c>
      <c r="Q994" s="216">
        <v>222</v>
      </c>
      <c r="R994" s="68" t="s">
        <v>638</v>
      </c>
      <c r="S994" s="368"/>
      <c r="T994" s="278"/>
    </row>
    <row r="995" spans="1:20" ht="63.75">
      <c r="A995" s="192">
        <v>53</v>
      </c>
      <c r="B995" s="68"/>
      <c r="C995" s="214" t="s">
        <v>1385</v>
      </c>
      <c r="D995" s="215">
        <v>44972</v>
      </c>
      <c r="E995" s="192" t="s">
        <v>3017</v>
      </c>
      <c r="F995" s="192" t="s">
        <v>3</v>
      </c>
      <c r="G995" s="192">
        <v>2092786</v>
      </c>
      <c r="H995" s="68"/>
      <c r="I995" s="198" t="s">
        <v>4117</v>
      </c>
      <c r="J995" s="68"/>
      <c r="K995" s="68"/>
      <c r="L995" s="68"/>
      <c r="M995" s="68"/>
      <c r="N995" s="366"/>
      <c r="O995" s="366"/>
      <c r="P995" s="216">
        <v>0</v>
      </c>
      <c r="Q995" s="216">
        <v>32</v>
      </c>
      <c r="R995" s="68" t="s">
        <v>638</v>
      </c>
      <c r="S995" s="368"/>
      <c r="T995" s="278"/>
    </row>
    <row r="996" spans="1:20" ht="51">
      <c r="A996" s="192">
        <v>46</v>
      </c>
      <c r="B996" s="68"/>
      <c r="C996" s="214" t="s">
        <v>1380</v>
      </c>
      <c r="D996" s="215">
        <v>44972</v>
      </c>
      <c r="E996" s="192" t="s">
        <v>3018</v>
      </c>
      <c r="F996" s="192" t="s">
        <v>3</v>
      </c>
      <c r="G996" s="192">
        <v>2092819</v>
      </c>
      <c r="H996" s="68"/>
      <c r="I996" s="198" t="s">
        <v>4118</v>
      </c>
      <c r="J996" s="68"/>
      <c r="K996" s="68"/>
      <c r="L996" s="68"/>
      <c r="M996" s="68"/>
      <c r="N996" s="366"/>
      <c r="O996" s="366"/>
      <c r="P996" s="216">
        <v>0</v>
      </c>
      <c r="Q996" s="216">
        <v>2500</v>
      </c>
      <c r="R996" s="68" t="s">
        <v>638</v>
      </c>
      <c r="S996" s="368"/>
      <c r="T996" s="278"/>
    </row>
    <row r="997" spans="1:20" ht="51">
      <c r="A997" s="192">
        <v>119</v>
      </c>
      <c r="B997" s="68"/>
      <c r="C997" s="214" t="s">
        <v>55</v>
      </c>
      <c r="D997" s="215">
        <v>44972</v>
      </c>
      <c r="E997" s="192" t="s">
        <v>3019</v>
      </c>
      <c r="F997" s="192" t="s">
        <v>3</v>
      </c>
      <c r="G997" s="192">
        <v>2092823</v>
      </c>
      <c r="H997" s="68"/>
      <c r="I997" s="198" t="s">
        <v>4119</v>
      </c>
      <c r="J997" s="68"/>
      <c r="K997" s="68"/>
      <c r="L997" s="68"/>
      <c r="M997" s="68"/>
      <c r="N997" s="366"/>
      <c r="O997" s="366"/>
      <c r="P997" s="216">
        <v>0</v>
      </c>
      <c r="Q997" s="216">
        <v>190</v>
      </c>
      <c r="R997" s="68" t="s">
        <v>638</v>
      </c>
      <c r="S997" s="368"/>
      <c r="T997" s="278"/>
    </row>
    <row r="998" spans="1:20" ht="38.25">
      <c r="A998" s="192">
        <v>283</v>
      </c>
      <c r="B998" s="68"/>
      <c r="C998" s="214" t="s">
        <v>115</v>
      </c>
      <c r="D998" s="215">
        <v>44972</v>
      </c>
      <c r="E998" s="192" t="s">
        <v>3020</v>
      </c>
      <c r="F998" s="192" t="s">
        <v>3</v>
      </c>
      <c r="G998" s="192">
        <v>2092824</v>
      </c>
      <c r="H998" s="68"/>
      <c r="I998" s="198" t="s">
        <v>4120</v>
      </c>
      <c r="J998" s="68"/>
      <c r="K998" s="68"/>
      <c r="L998" s="68"/>
      <c r="M998" s="68"/>
      <c r="N998" s="366"/>
      <c r="O998" s="366"/>
      <c r="P998" s="216">
        <v>0</v>
      </c>
      <c r="Q998" s="216">
        <v>750</v>
      </c>
      <c r="R998" s="68" t="s">
        <v>638</v>
      </c>
      <c r="S998" s="368"/>
      <c r="T998" s="278"/>
    </row>
    <row r="999" spans="1:20" ht="51">
      <c r="A999" s="192" t="s">
        <v>550</v>
      </c>
      <c r="B999" s="68"/>
      <c r="C999" s="214" t="s">
        <v>589</v>
      </c>
      <c r="D999" s="215">
        <v>44972</v>
      </c>
      <c r="E999" s="192" t="s">
        <v>3021</v>
      </c>
      <c r="F999" s="192" t="s">
        <v>3</v>
      </c>
      <c r="G999" s="192">
        <v>2092826</v>
      </c>
      <c r="H999" s="68"/>
      <c r="I999" s="198" t="s">
        <v>4121</v>
      </c>
      <c r="J999" s="68"/>
      <c r="K999" s="68"/>
      <c r="L999" s="68"/>
      <c r="M999" s="68"/>
      <c r="N999" s="366"/>
      <c r="O999" s="366"/>
      <c r="P999" s="216">
        <v>0</v>
      </c>
      <c r="Q999" s="216">
        <v>100</v>
      </c>
      <c r="R999" s="68" t="s">
        <v>638</v>
      </c>
      <c r="S999" s="368"/>
      <c r="T999" s="278"/>
    </row>
    <row r="1000" spans="1:20" ht="51">
      <c r="A1000" s="192">
        <v>41</v>
      </c>
      <c r="B1000" s="68"/>
      <c r="C1000" s="214" t="s">
        <v>44</v>
      </c>
      <c r="D1000" s="215">
        <v>44972</v>
      </c>
      <c r="E1000" s="192" t="s">
        <v>3022</v>
      </c>
      <c r="F1000" s="192" t="s">
        <v>3</v>
      </c>
      <c r="G1000" s="192">
        <v>2092870</v>
      </c>
      <c r="H1000" s="68"/>
      <c r="I1000" s="198" t="s">
        <v>4122</v>
      </c>
      <c r="J1000" s="68"/>
      <c r="K1000" s="68"/>
      <c r="L1000" s="68"/>
      <c r="M1000" s="68"/>
      <c r="N1000" s="366"/>
      <c r="O1000" s="366"/>
      <c r="P1000" s="216">
        <v>0</v>
      </c>
      <c r="Q1000" s="216">
        <v>30</v>
      </c>
      <c r="R1000" s="68" t="s">
        <v>638</v>
      </c>
      <c r="S1000" s="368"/>
      <c r="T1000" s="278"/>
    </row>
    <row r="1001" spans="1:20" ht="63.75">
      <c r="A1001" s="192">
        <v>597</v>
      </c>
      <c r="B1001" s="68"/>
      <c r="C1001" s="214" t="s">
        <v>677</v>
      </c>
      <c r="D1001" s="215">
        <v>44972</v>
      </c>
      <c r="E1001" s="192" t="s">
        <v>3023</v>
      </c>
      <c r="F1001" s="192" t="s">
        <v>3</v>
      </c>
      <c r="G1001" s="192">
        <v>2092871</v>
      </c>
      <c r="H1001" s="68"/>
      <c r="I1001" s="198" t="s">
        <v>4123</v>
      </c>
      <c r="J1001" s="68"/>
      <c r="K1001" s="68"/>
      <c r="L1001" s="68"/>
      <c r="M1001" s="68"/>
      <c r="N1001" s="366"/>
      <c r="O1001" s="366"/>
      <c r="P1001" s="216">
        <v>0</v>
      </c>
      <c r="Q1001" s="216">
        <v>1257.81</v>
      </c>
      <c r="R1001" s="68" t="s">
        <v>638</v>
      </c>
      <c r="S1001" s="368"/>
      <c r="T1001" s="278"/>
    </row>
    <row r="1002" spans="1:20" ht="51">
      <c r="A1002" s="192">
        <v>41</v>
      </c>
      <c r="B1002" s="68"/>
      <c r="C1002" s="214" t="s">
        <v>44</v>
      </c>
      <c r="D1002" s="215">
        <v>44972</v>
      </c>
      <c r="E1002" s="192" t="s">
        <v>3024</v>
      </c>
      <c r="F1002" s="192" t="s">
        <v>3</v>
      </c>
      <c r="G1002" s="192">
        <v>2092872</v>
      </c>
      <c r="H1002" s="68"/>
      <c r="I1002" s="198" t="s">
        <v>4124</v>
      </c>
      <c r="J1002" s="68"/>
      <c r="K1002" s="68"/>
      <c r="L1002" s="68"/>
      <c r="M1002" s="68"/>
      <c r="N1002" s="366"/>
      <c r="O1002" s="366"/>
      <c r="P1002" s="216">
        <v>0</v>
      </c>
      <c r="Q1002" s="216">
        <v>30</v>
      </c>
      <c r="R1002" s="68" t="s">
        <v>638</v>
      </c>
      <c r="S1002" s="368"/>
      <c r="T1002" s="278"/>
    </row>
    <row r="1003" spans="1:20" ht="51">
      <c r="A1003" s="192">
        <v>41</v>
      </c>
      <c r="B1003" s="68"/>
      <c r="C1003" s="214" t="s">
        <v>44</v>
      </c>
      <c r="D1003" s="215">
        <v>44972</v>
      </c>
      <c r="E1003" s="192" t="s">
        <v>3025</v>
      </c>
      <c r="F1003" s="192" t="s">
        <v>3</v>
      </c>
      <c r="G1003" s="192">
        <v>2092873</v>
      </c>
      <c r="H1003" s="68"/>
      <c r="I1003" s="198" t="s">
        <v>4125</v>
      </c>
      <c r="J1003" s="68"/>
      <c r="K1003" s="68"/>
      <c r="L1003" s="68"/>
      <c r="M1003" s="68"/>
      <c r="N1003" s="366"/>
      <c r="O1003" s="366"/>
      <c r="P1003" s="216">
        <v>0</v>
      </c>
      <c r="Q1003" s="216">
        <v>260</v>
      </c>
      <c r="R1003" s="68" t="s">
        <v>638</v>
      </c>
      <c r="S1003" s="368"/>
      <c r="T1003" s="278"/>
    </row>
    <row r="1004" spans="1:20" ht="51">
      <c r="A1004" s="192">
        <v>41</v>
      </c>
      <c r="B1004" s="68"/>
      <c r="C1004" s="214" t="s">
        <v>44</v>
      </c>
      <c r="D1004" s="215">
        <v>44972</v>
      </c>
      <c r="E1004" s="192" t="s">
        <v>3026</v>
      </c>
      <c r="F1004" s="192" t="s">
        <v>3</v>
      </c>
      <c r="G1004" s="192">
        <v>2092875</v>
      </c>
      <c r="H1004" s="68"/>
      <c r="I1004" s="198" t="s">
        <v>4126</v>
      </c>
      <c r="J1004" s="68"/>
      <c r="K1004" s="68"/>
      <c r="L1004" s="68"/>
      <c r="M1004" s="68"/>
      <c r="N1004" s="366"/>
      <c r="O1004" s="366"/>
      <c r="P1004" s="216">
        <v>0</v>
      </c>
      <c r="Q1004" s="216">
        <v>742</v>
      </c>
      <c r="R1004" s="68" t="s">
        <v>638</v>
      </c>
      <c r="S1004" s="368"/>
      <c r="T1004" s="278"/>
    </row>
    <row r="1005" spans="1:20" ht="63.75">
      <c r="A1005" s="192">
        <v>382</v>
      </c>
      <c r="B1005" s="68"/>
      <c r="C1005" s="214" t="s">
        <v>1245</v>
      </c>
      <c r="D1005" s="215">
        <v>44972</v>
      </c>
      <c r="E1005" s="192" t="s">
        <v>3027</v>
      </c>
      <c r="F1005" s="192" t="s">
        <v>3</v>
      </c>
      <c r="G1005" s="192">
        <v>2092889</v>
      </c>
      <c r="H1005" s="68"/>
      <c r="I1005" s="198" t="s">
        <v>4127</v>
      </c>
      <c r="J1005" s="68"/>
      <c r="K1005" s="68"/>
      <c r="L1005" s="68"/>
      <c r="M1005" s="68"/>
      <c r="N1005" s="366"/>
      <c r="O1005" s="366"/>
      <c r="P1005" s="216">
        <v>0</v>
      </c>
      <c r="Q1005" s="216">
        <v>304</v>
      </c>
      <c r="R1005" s="68" t="s">
        <v>638</v>
      </c>
      <c r="S1005" s="368"/>
      <c r="T1005" s="278"/>
    </row>
    <row r="1006" spans="1:20" ht="63.75">
      <c r="A1006" s="192" t="s">
        <v>550</v>
      </c>
      <c r="B1006" s="68"/>
      <c r="C1006" s="214" t="s">
        <v>589</v>
      </c>
      <c r="D1006" s="215">
        <v>44972</v>
      </c>
      <c r="E1006" s="192" t="s">
        <v>3028</v>
      </c>
      <c r="F1006" s="192" t="s">
        <v>3</v>
      </c>
      <c r="G1006" s="192">
        <v>2092907</v>
      </c>
      <c r="H1006" s="68"/>
      <c r="I1006" s="198" t="s">
        <v>4128</v>
      </c>
      <c r="J1006" s="68"/>
      <c r="K1006" s="68"/>
      <c r="L1006" s="68"/>
      <c r="M1006" s="68"/>
      <c r="N1006" s="366"/>
      <c r="O1006" s="366"/>
      <c r="P1006" s="216">
        <v>0</v>
      </c>
      <c r="Q1006" s="216">
        <v>8660</v>
      </c>
      <c r="R1006" s="68" t="s">
        <v>638</v>
      </c>
      <c r="S1006" s="368"/>
      <c r="T1006" s="278"/>
    </row>
    <row r="1007" spans="1:20" ht="51">
      <c r="A1007" s="192">
        <v>650</v>
      </c>
      <c r="B1007" s="68"/>
      <c r="C1007" s="214" t="s">
        <v>175</v>
      </c>
      <c r="D1007" s="215">
        <v>44972</v>
      </c>
      <c r="E1007" s="192" t="s">
        <v>3029</v>
      </c>
      <c r="F1007" s="192" t="s">
        <v>3</v>
      </c>
      <c r="G1007" s="192">
        <v>2092914</v>
      </c>
      <c r="H1007" s="68"/>
      <c r="I1007" s="198" t="s">
        <v>4129</v>
      </c>
      <c r="J1007" s="68"/>
      <c r="K1007" s="68"/>
      <c r="L1007" s="68"/>
      <c r="M1007" s="68"/>
      <c r="N1007" s="366"/>
      <c r="O1007" s="366"/>
      <c r="P1007" s="216">
        <v>0</v>
      </c>
      <c r="Q1007" s="216">
        <v>276.5</v>
      </c>
      <c r="R1007" s="68" t="s">
        <v>638</v>
      </c>
      <c r="S1007" s="368"/>
      <c r="T1007" s="278"/>
    </row>
    <row r="1008" spans="1:20" ht="63.75">
      <c r="A1008" s="192">
        <v>290</v>
      </c>
      <c r="B1008" s="68"/>
      <c r="C1008" s="214" t="s">
        <v>118</v>
      </c>
      <c r="D1008" s="215">
        <v>44972</v>
      </c>
      <c r="E1008" s="192" t="s">
        <v>3030</v>
      </c>
      <c r="F1008" s="192" t="s">
        <v>3</v>
      </c>
      <c r="G1008" s="192">
        <v>2092632</v>
      </c>
      <c r="H1008" s="68"/>
      <c r="I1008" s="198" t="s">
        <v>4130</v>
      </c>
      <c r="J1008" s="68"/>
      <c r="K1008" s="68"/>
      <c r="L1008" s="68"/>
      <c r="M1008" s="68"/>
      <c r="N1008" s="366"/>
      <c r="O1008" s="366"/>
      <c r="P1008" s="216">
        <v>0</v>
      </c>
      <c r="Q1008" s="216">
        <v>659.13</v>
      </c>
      <c r="R1008" s="68" t="s">
        <v>638</v>
      </c>
      <c r="S1008" s="368"/>
      <c r="T1008" s="278"/>
    </row>
    <row r="1009" spans="1:20" ht="63.75">
      <c r="A1009" s="192">
        <v>290</v>
      </c>
      <c r="B1009" s="68"/>
      <c r="C1009" s="214" t="s">
        <v>118</v>
      </c>
      <c r="D1009" s="215">
        <v>44972</v>
      </c>
      <c r="E1009" s="192" t="s">
        <v>3031</v>
      </c>
      <c r="F1009" s="192" t="s">
        <v>3</v>
      </c>
      <c r="G1009" s="192">
        <v>2092634</v>
      </c>
      <c r="H1009" s="68"/>
      <c r="I1009" s="198" t="s">
        <v>4131</v>
      </c>
      <c r="J1009" s="68"/>
      <c r="K1009" s="68"/>
      <c r="L1009" s="68"/>
      <c r="M1009" s="68"/>
      <c r="N1009" s="366"/>
      <c r="O1009" s="366"/>
      <c r="P1009" s="216">
        <v>0</v>
      </c>
      <c r="Q1009" s="216">
        <v>250</v>
      </c>
      <c r="R1009" s="68" t="s">
        <v>638</v>
      </c>
      <c r="S1009" s="368"/>
      <c r="T1009" s="278"/>
    </row>
    <row r="1010" spans="1:20" ht="63.75">
      <c r="A1010" s="192">
        <v>290</v>
      </c>
      <c r="B1010" s="68"/>
      <c r="C1010" s="214" t="s">
        <v>118</v>
      </c>
      <c r="D1010" s="215">
        <v>44972</v>
      </c>
      <c r="E1010" s="192" t="s">
        <v>3032</v>
      </c>
      <c r="F1010" s="192" t="s">
        <v>3</v>
      </c>
      <c r="G1010" s="192">
        <v>2092635</v>
      </c>
      <c r="H1010" s="68"/>
      <c r="I1010" s="198" t="s">
        <v>4132</v>
      </c>
      <c r="J1010" s="68"/>
      <c r="K1010" s="68"/>
      <c r="L1010" s="68"/>
      <c r="M1010" s="68"/>
      <c r="N1010" s="366"/>
      <c r="O1010" s="366"/>
      <c r="P1010" s="216">
        <v>0</v>
      </c>
      <c r="Q1010" s="216">
        <v>250</v>
      </c>
      <c r="R1010" s="68" t="s">
        <v>638</v>
      </c>
      <c r="S1010" s="368"/>
      <c r="T1010" s="278"/>
    </row>
    <row r="1011" spans="1:20" ht="63.75">
      <c r="A1011" s="192">
        <v>35</v>
      </c>
      <c r="B1011" s="68"/>
      <c r="C1011" s="214" t="s">
        <v>43</v>
      </c>
      <c r="D1011" s="215">
        <v>44972</v>
      </c>
      <c r="E1011" s="192" t="s">
        <v>3033</v>
      </c>
      <c r="F1011" s="192" t="s">
        <v>3</v>
      </c>
      <c r="G1011" s="192">
        <v>2092636</v>
      </c>
      <c r="H1011" s="68"/>
      <c r="I1011" s="198" t="s">
        <v>4133</v>
      </c>
      <c r="J1011" s="68"/>
      <c r="K1011" s="68"/>
      <c r="L1011" s="68"/>
      <c r="M1011" s="68"/>
      <c r="N1011" s="366"/>
      <c r="O1011" s="366"/>
      <c r="P1011" s="216">
        <v>0</v>
      </c>
      <c r="Q1011" s="216">
        <v>696</v>
      </c>
      <c r="R1011" s="68" t="s">
        <v>638</v>
      </c>
      <c r="S1011" s="368"/>
      <c r="T1011" s="278"/>
    </row>
    <row r="1012" spans="1:20" ht="51">
      <c r="A1012" s="192">
        <v>660</v>
      </c>
      <c r="B1012" s="68"/>
      <c r="C1012" s="214" t="s">
        <v>176</v>
      </c>
      <c r="D1012" s="215">
        <v>44972</v>
      </c>
      <c r="E1012" s="192" t="s">
        <v>3034</v>
      </c>
      <c r="F1012" s="192" t="s">
        <v>3</v>
      </c>
      <c r="G1012" s="192">
        <v>2092699</v>
      </c>
      <c r="H1012" s="68"/>
      <c r="I1012" s="198" t="s">
        <v>4134</v>
      </c>
      <c r="J1012" s="68"/>
      <c r="K1012" s="68"/>
      <c r="L1012" s="68"/>
      <c r="M1012" s="68"/>
      <c r="N1012" s="366"/>
      <c r="O1012" s="366"/>
      <c r="P1012" s="216">
        <v>0</v>
      </c>
      <c r="Q1012" s="216">
        <v>222</v>
      </c>
      <c r="R1012" s="68" t="s">
        <v>638</v>
      </c>
      <c r="S1012" s="368"/>
      <c r="T1012" s="278"/>
    </row>
    <row r="1013" spans="1:20" ht="51">
      <c r="A1013" s="192">
        <v>670</v>
      </c>
      <c r="B1013" s="68"/>
      <c r="C1013" s="214" t="s">
        <v>178</v>
      </c>
      <c r="D1013" s="215">
        <v>44972</v>
      </c>
      <c r="E1013" s="192" t="s">
        <v>3035</v>
      </c>
      <c r="F1013" s="192" t="s">
        <v>3</v>
      </c>
      <c r="G1013" s="192">
        <v>2092706</v>
      </c>
      <c r="H1013" s="68"/>
      <c r="I1013" s="198" t="s">
        <v>4135</v>
      </c>
      <c r="J1013" s="68"/>
      <c r="K1013" s="68"/>
      <c r="L1013" s="68"/>
      <c r="M1013" s="68"/>
      <c r="N1013" s="366"/>
      <c r="O1013" s="366"/>
      <c r="P1013" s="216">
        <v>0</v>
      </c>
      <c r="Q1013" s="216">
        <v>235</v>
      </c>
      <c r="R1013" s="68" t="s">
        <v>638</v>
      </c>
      <c r="S1013" s="368"/>
      <c r="T1013" s="278"/>
    </row>
    <row r="1014" spans="1:20" ht="51">
      <c r="A1014" s="192">
        <v>670</v>
      </c>
      <c r="B1014" s="68"/>
      <c r="C1014" s="214" t="s">
        <v>178</v>
      </c>
      <c r="D1014" s="215">
        <v>44972</v>
      </c>
      <c r="E1014" s="192" t="s">
        <v>3036</v>
      </c>
      <c r="F1014" s="192" t="s">
        <v>3</v>
      </c>
      <c r="G1014" s="192">
        <v>2092707</v>
      </c>
      <c r="H1014" s="68"/>
      <c r="I1014" s="198" t="s">
        <v>4136</v>
      </c>
      <c r="J1014" s="68"/>
      <c r="K1014" s="68"/>
      <c r="L1014" s="68"/>
      <c r="M1014" s="68"/>
      <c r="N1014" s="366"/>
      <c r="O1014" s="366"/>
      <c r="P1014" s="216">
        <v>0</v>
      </c>
      <c r="Q1014" s="216">
        <v>0.81</v>
      </c>
      <c r="R1014" s="68" t="s">
        <v>638</v>
      </c>
      <c r="S1014" s="368"/>
      <c r="T1014" s="278"/>
    </row>
    <row r="1015" spans="1:20" ht="51">
      <c r="A1015" s="192" t="s">
        <v>550</v>
      </c>
      <c r="B1015" s="68"/>
      <c r="C1015" s="214" t="s">
        <v>589</v>
      </c>
      <c r="D1015" s="215">
        <v>44972</v>
      </c>
      <c r="E1015" s="192" t="s">
        <v>3037</v>
      </c>
      <c r="F1015" s="192" t="s">
        <v>3</v>
      </c>
      <c r="G1015" s="192">
        <v>2092725</v>
      </c>
      <c r="H1015" s="68"/>
      <c r="I1015" s="198" t="s">
        <v>4137</v>
      </c>
      <c r="J1015" s="68"/>
      <c r="K1015" s="68"/>
      <c r="L1015" s="68"/>
      <c r="M1015" s="68"/>
      <c r="N1015" s="366"/>
      <c r="O1015" s="366"/>
      <c r="P1015" s="216">
        <v>0</v>
      </c>
      <c r="Q1015" s="216">
        <v>9045.0400000000009</v>
      </c>
      <c r="R1015" s="68" t="s">
        <v>638</v>
      </c>
      <c r="S1015" s="368"/>
      <c r="T1015" s="278"/>
    </row>
    <row r="1016" spans="1:20" ht="51">
      <c r="A1016" s="192">
        <v>25</v>
      </c>
      <c r="B1016" s="68"/>
      <c r="C1016" s="214" t="s">
        <v>42</v>
      </c>
      <c r="D1016" s="215">
        <v>44972</v>
      </c>
      <c r="E1016" s="192" t="s">
        <v>3038</v>
      </c>
      <c r="F1016" s="192" t="s">
        <v>3</v>
      </c>
      <c r="G1016" s="192">
        <v>2092745</v>
      </c>
      <c r="H1016" s="68"/>
      <c r="I1016" s="198" t="s">
        <v>4138</v>
      </c>
      <c r="J1016" s="68"/>
      <c r="K1016" s="68"/>
      <c r="L1016" s="68"/>
      <c r="M1016" s="68"/>
      <c r="N1016" s="366"/>
      <c r="O1016" s="366"/>
      <c r="P1016" s="216">
        <v>0</v>
      </c>
      <c r="Q1016" s="216">
        <v>117.53</v>
      </c>
      <c r="R1016" s="68" t="s">
        <v>638</v>
      </c>
      <c r="S1016" s="368"/>
      <c r="T1016" s="278"/>
    </row>
    <row r="1017" spans="1:20" ht="51">
      <c r="A1017" s="192">
        <v>35</v>
      </c>
      <c r="B1017" s="68"/>
      <c r="C1017" s="214" t="s">
        <v>43</v>
      </c>
      <c r="D1017" s="215">
        <v>44973</v>
      </c>
      <c r="E1017" s="192" t="s">
        <v>3039</v>
      </c>
      <c r="F1017" s="192" t="s">
        <v>3</v>
      </c>
      <c r="G1017" s="192">
        <v>2093064</v>
      </c>
      <c r="H1017" s="68"/>
      <c r="I1017" s="198" t="s">
        <v>4139</v>
      </c>
      <c r="J1017" s="68"/>
      <c r="K1017" s="68"/>
      <c r="L1017" s="68"/>
      <c r="M1017" s="68"/>
      <c r="N1017" s="366"/>
      <c r="O1017" s="366"/>
      <c r="P1017" s="216">
        <v>0</v>
      </c>
      <c r="Q1017" s="216">
        <v>1000</v>
      </c>
      <c r="R1017" s="68" t="s">
        <v>638</v>
      </c>
      <c r="S1017" s="368"/>
      <c r="T1017" s="278"/>
    </row>
    <row r="1018" spans="1:20" ht="63.75">
      <c r="A1018" s="192">
        <v>46</v>
      </c>
      <c r="B1018" s="68"/>
      <c r="C1018" s="214" t="s">
        <v>1380</v>
      </c>
      <c r="D1018" s="215">
        <v>44973</v>
      </c>
      <c r="E1018" s="192" t="s">
        <v>3040</v>
      </c>
      <c r="F1018" s="192" t="s">
        <v>3</v>
      </c>
      <c r="G1018" s="192">
        <v>2093134</v>
      </c>
      <c r="H1018" s="68"/>
      <c r="I1018" s="198" t="s">
        <v>4140</v>
      </c>
      <c r="J1018" s="68"/>
      <c r="K1018" s="68"/>
      <c r="L1018" s="68"/>
      <c r="M1018" s="68"/>
      <c r="N1018" s="366"/>
      <c r="O1018" s="366"/>
      <c r="P1018" s="216">
        <v>0</v>
      </c>
      <c r="Q1018" s="216">
        <v>2500</v>
      </c>
      <c r="R1018" s="68" t="s">
        <v>638</v>
      </c>
      <c r="S1018" s="368"/>
      <c r="T1018" s="278"/>
    </row>
    <row r="1019" spans="1:20" ht="51">
      <c r="A1019" s="192">
        <v>294</v>
      </c>
      <c r="B1019" s="68"/>
      <c r="C1019" s="214" t="s">
        <v>122</v>
      </c>
      <c r="D1019" s="215">
        <v>44973</v>
      </c>
      <c r="E1019" s="192" t="s">
        <v>3041</v>
      </c>
      <c r="F1019" s="192" t="s">
        <v>3</v>
      </c>
      <c r="G1019" s="192">
        <v>2093162</v>
      </c>
      <c r="H1019" s="68"/>
      <c r="I1019" s="198" t="s">
        <v>4141</v>
      </c>
      <c r="J1019" s="68"/>
      <c r="K1019" s="68"/>
      <c r="L1019" s="68"/>
      <c r="M1019" s="68"/>
      <c r="N1019" s="366"/>
      <c r="O1019" s="366"/>
      <c r="P1019" s="216">
        <v>0</v>
      </c>
      <c r="Q1019" s="216">
        <v>31647</v>
      </c>
      <c r="R1019" s="68" t="s">
        <v>638</v>
      </c>
      <c r="S1019" s="368"/>
      <c r="T1019" s="278"/>
    </row>
    <row r="1020" spans="1:20" ht="51">
      <c r="A1020" s="192">
        <v>86</v>
      </c>
      <c r="B1020" s="68"/>
      <c r="C1020" s="214" t="s">
        <v>50</v>
      </c>
      <c r="D1020" s="215">
        <v>44973</v>
      </c>
      <c r="E1020" s="192" t="s">
        <v>3042</v>
      </c>
      <c r="F1020" s="192" t="s">
        <v>3</v>
      </c>
      <c r="G1020" s="192">
        <v>2093169</v>
      </c>
      <c r="H1020" s="68"/>
      <c r="I1020" s="198" t="s">
        <v>4142</v>
      </c>
      <c r="J1020" s="68"/>
      <c r="K1020" s="68"/>
      <c r="L1020" s="68"/>
      <c r="M1020" s="68"/>
      <c r="N1020" s="366"/>
      <c r="O1020" s="366"/>
      <c r="P1020" s="216">
        <v>0</v>
      </c>
      <c r="Q1020" s="216">
        <v>50</v>
      </c>
      <c r="R1020" s="68" t="s">
        <v>638</v>
      </c>
      <c r="S1020" s="368"/>
      <c r="T1020" s="278"/>
    </row>
    <row r="1021" spans="1:20" ht="76.5">
      <c r="A1021" s="192">
        <v>20</v>
      </c>
      <c r="B1021" s="68"/>
      <c r="C1021" s="214" t="s">
        <v>41</v>
      </c>
      <c r="D1021" s="215">
        <v>44973</v>
      </c>
      <c r="E1021" s="192" t="s">
        <v>3043</v>
      </c>
      <c r="F1021" s="192" t="s">
        <v>3</v>
      </c>
      <c r="G1021" s="192">
        <v>2093173</v>
      </c>
      <c r="H1021" s="68"/>
      <c r="I1021" s="198" t="s">
        <v>4143</v>
      </c>
      <c r="J1021" s="68"/>
      <c r="K1021" s="68"/>
      <c r="L1021" s="68"/>
      <c r="M1021" s="68"/>
      <c r="N1021" s="366"/>
      <c r="O1021" s="366"/>
      <c r="P1021" s="216">
        <v>0</v>
      </c>
      <c r="Q1021" s="216">
        <v>1200</v>
      </c>
      <c r="R1021" s="68" t="s">
        <v>638</v>
      </c>
      <c r="S1021" s="368"/>
      <c r="T1021" s="278"/>
    </row>
    <row r="1022" spans="1:20" ht="63.75">
      <c r="A1022" s="192">
        <v>382</v>
      </c>
      <c r="B1022" s="68"/>
      <c r="C1022" s="214" t="s">
        <v>1245</v>
      </c>
      <c r="D1022" s="215">
        <v>44973</v>
      </c>
      <c r="E1022" s="192" t="s">
        <v>3044</v>
      </c>
      <c r="F1022" s="192" t="s">
        <v>3</v>
      </c>
      <c r="G1022" s="192">
        <v>2093176</v>
      </c>
      <c r="H1022" s="68"/>
      <c r="I1022" s="198" t="s">
        <v>4144</v>
      </c>
      <c r="J1022" s="68"/>
      <c r="K1022" s="68"/>
      <c r="L1022" s="68"/>
      <c r="M1022" s="68"/>
      <c r="N1022" s="366"/>
      <c r="O1022" s="366"/>
      <c r="P1022" s="216">
        <v>0</v>
      </c>
      <c r="Q1022" s="216">
        <v>257</v>
      </c>
      <c r="R1022" s="68" t="s">
        <v>638</v>
      </c>
      <c r="S1022" s="368"/>
      <c r="T1022" s="278"/>
    </row>
    <row r="1023" spans="1:20" ht="63.75">
      <c r="A1023" s="192">
        <v>382</v>
      </c>
      <c r="B1023" s="68"/>
      <c r="C1023" s="214" t="s">
        <v>1245</v>
      </c>
      <c r="D1023" s="215">
        <v>44973</v>
      </c>
      <c r="E1023" s="192" t="s">
        <v>3045</v>
      </c>
      <c r="F1023" s="192" t="s">
        <v>3</v>
      </c>
      <c r="G1023" s="192">
        <v>2093177</v>
      </c>
      <c r="H1023" s="68"/>
      <c r="I1023" s="198" t="s">
        <v>4144</v>
      </c>
      <c r="J1023" s="68"/>
      <c r="K1023" s="68"/>
      <c r="L1023" s="68"/>
      <c r="M1023" s="68"/>
      <c r="N1023" s="366"/>
      <c r="O1023" s="366"/>
      <c r="P1023" s="216">
        <v>0</v>
      </c>
      <c r="Q1023" s="216">
        <v>348</v>
      </c>
      <c r="R1023" s="68" t="s">
        <v>638</v>
      </c>
      <c r="S1023" s="368"/>
      <c r="T1023" s="278"/>
    </row>
    <row r="1024" spans="1:20" ht="38.25">
      <c r="A1024" s="192">
        <v>15</v>
      </c>
      <c r="B1024" s="68"/>
      <c r="C1024" s="214" t="s">
        <v>39</v>
      </c>
      <c r="D1024" s="215">
        <v>44973</v>
      </c>
      <c r="E1024" s="192" t="s">
        <v>3046</v>
      </c>
      <c r="F1024" s="192" t="s">
        <v>3</v>
      </c>
      <c r="G1024" s="192">
        <v>2093180</v>
      </c>
      <c r="H1024" s="68"/>
      <c r="I1024" s="198" t="s">
        <v>4145</v>
      </c>
      <c r="J1024" s="68"/>
      <c r="K1024" s="68"/>
      <c r="L1024" s="68"/>
      <c r="M1024" s="68"/>
      <c r="N1024" s="366"/>
      <c r="O1024" s="366"/>
      <c r="P1024" s="216">
        <v>0</v>
      </c>
      <c r="Q1024" s="216">
        <v>267.49</v>
      </c>
      <c r="R1024" s="68" t="s">
        <v>638</v>
      </c>
      <c r="S1024" s="368"/>
      <c r="T1024" s="278"/>
    </row>
    <row r="1025" spans="1:20" ht="51">
      <c r="A1025" s="192">
        <v>46</v>
      </c>
      <c r="B1025" s="68"/>
      <c r="C1025" s="214" t="s">
        <v>1380</v>
      </c>
      <c r="D1025" s="215">
        <v>44973</v>
      </c>
      <c r="E1025" s="192" t="s">
        <v>3047</v>
      </c>
      <c r="F1025" s="192" t="s">
        <v>3</v>
      </c>
      <c r="G1025" s="192">
        <v>2093185</v>
      </c>
      <c r="H1025" s="68"/>
      <c r="I1025" s="198" t="s">
        <v>4146</v>
      </c>
      <c r="J1025" s="68"/>
      <c r="K1025" s="68"/>
      <c r="L1025" s="68"/>
      <c r="M1025" s="68"/>
      <c r="N1025" s="366"/>
      <c r="O1025" s="366"/>
      <c r="P1025" s="216">
        <v>0</v>
      </c>
      <c r="Q1025" s="216">
        <v>840</v>
      </c>
      <c r="R1025" s="68" t="s">
        <v>638</v>
      </c>
      <c r="S1025" s="368"/>
      <c r="T1025" s="278"/>
    </row>
    <row r="1026" spans="1:20" ht="38.25">
      <c r="A1026" s="192">
        <v>16</v>
      </c>
      <c r="B1026" s="68"/>
      <c r="C1026" s="214" t="s">
        <v>40</v>
      </c>
      <c r="D1026" s="215">
        <v>44973</v>
      </c>
      <c r="E1026" s="192" t="s">
        <v>3048</v>
      </c>
      <c r="F1026" s="192" t="s">
        <v>3</v>
      </c>
      <c r="G1026" s="192">
        <v>2093196</v>
      </c>
      <c r="H1026" s="68"/>
      <c r="I1026" s="198" t="s">
        <v>4147</v>
      </c>
      <c r="J1026" s="68"/>
      <c r="K1026" s="68"/>
      <c r="L1026" s="68"/>
      <c r="M1026" s="68"/>
      <c r="N1026" s="366"/>
      <c r="O1026" s="366"/>
      <c r="P1026" s="216">
        <v>0</v>
      </c>
      <c r="Q1026" s="216">
        <v>1310</v>
      </c>
      <c r="R1026" s="68" t="s">
        <v>638</v>
      </c>
      <c r="S1026" s="368"/>
      <c r="T1026" s="278"/>
    </row>
    <row r="1027" spans="1:20" ht="38.25">
      <c r="A1027" s="192">
        <v>86</v>
      </c>
      <c r="B1027" s="68"/>
      <c r="C1027" s="214" t="s">
        <v>50</v>
      </c>
      <c r="D1027" s="215">
        <v>44973</v>
      </c>
      <c r="E1027" s="192" t="s">
        <v>3049</v>
      </c>
      <c r="F1027" s="192" t="s">
        <v>3</v>
      </c>
      <c r="G1027" s="192">
        <v>2093197</v>
      </c>
      <c r="H1027" s="68"/>
      <c r="I1027" s="198" t="s">
        <v>4148</v>
      </c>
      <c r="J1027" s="68"/>
      <c r="K1027" s="68"/>
      <c r="L1027" s="68"/>
      <c r="M1027" s="68"/>
      <c r="N1027" s="366"/>
      <c r="O1027" s="366"/>
      <c r="P1027" s="216">
        <v>0</v>
      </c>
      <c r="Q1027" s="216">
        <v>627.64</v>
      </c>
      <c r="R1027" s="68" t="s">
        <v>638</v>
      </c>
      <c r="S1027" s="368"/>
      <c r="T1027" s="278"/>
    </row>
    <row r="1028" spans="1:20" ht="51">
      <c r="A1028" s="192">
        <v>283</v>
      </c>
      <c r="B1028" s="68"/>
      <c r="C1028" s="214" t="s">
        <v>115</v>
      </c>
      <c r="D1028" s="215">
        <v>44973</v>
      </c>
      <c r="E1028" s="192" t="s">
        <v>3050</v>
      </c>
      <c r="F1028" s="192" t="s">
        <v>3</v>
      </c>
      <c r="G1028" s="192">
        <v>2093204</v>
      </c>
      <c r="H1028" s="68"/>
      <c r="I1028" s="198" t="s">
        <v>4149</v>
      </c>
      <c r="J1028" s="68"/>
      <c r="K1028" s="68"/>
      <c r="L1028" s="68"/>
      <c r="M1028" s="68"/>
      <c r="N1028" s="366"/>
      <c r="O1028" s="366"/>
      <c r="P1028" s="216">
        <v>0</v>
      </c>
      <c r="Q1028" s="216">
        <v>375</v>
      </c>
      <c r="R1028" s="68" t="s">
        <v>638</v>
      </c>
      <c r="S1028" s="368"/>
      <c r="T1028" s="278"/>
    </row>
    <row r="1029" spans="1:20" ht="51">
      <c r="A1029" s="192">
        <v>513</v>
      </c>
      <c r="B1029" s="68"/>
      <c r="C1029" s="214" t="s">
        <v>160</v>
      </c>
      <c r="D1029" s="215">
        <v>44973</v>
      </c>
      <c r="E1029" s="192" t="s">
        <v>3051</v>
      </c>
      <c r="F1029" s="192" t="s">
        <v>3</v>
      </c>
      <c r="G1029" s="192">
        <v>2093212</v>
      </c>
      <c r="H1029" s="68"/>
      <c r="I1029" s="198" t="s">
        <v>4150</v>
      </c>
      <c r="J1029" s="68"/>
      <c r="K1029" s="68"/>
      <c r="L1029" s="68"/>
      <c r="M1029" s="68"/>
      <c r="N1029" s="366"/>
      <c r="O1029" s="366"/>
      <c r="P1029" s="216">
        <v>0</v>
      </c>
      <c r="Q1029" s="216">
        <v>930</v>
      </c>
      <c r="R1029" s="68" t="s">
        <v>638</v>
      </c>
      <c r="S1029" s="368"/>
      <c r="T1029" s="278"/>
    </row>
    <row r="1030" spans="1:20" ht="51">
      <c r="A1030" s="192">
        <v>309</v>
      </c>
      <c r="B1030" s="68"/>
      <c r="C1030" s="214" t="s">
        <v>1242</v>
      </c>
      <c r="D1030" s="215">
        <v>44973</v>
      </c>
      <c r="E1030" s="192" t="s">
        <v>3052</v>
      </c>
      <c r="F1030" s="192" t="s">
        <v>3</v>
      </c>
      <c r="G1030" s="192">
        <v>2093222</v>
      </c>
      <c r="H1030" s="68"/>
      <c r="I1030" s="198" t="s">
        <v>4151</v>
      </c>
      <c r="J1030" s="68"/>
      <c r="K1030" s="68"/>
      <c r="L1030" s="68"/>
      <c r="M1030" s="68"/>
      <c r="N1030" s="366"/>
      <c r="O1030" s="366"/>
      <c r="P1030" s="216">
        <v>0</v>
      </c>
      <c r="Q1030" s="216">
        <v>190</v>
      </c>
      <c r="R1030" s="68" t="s">
        <v>638</v>
      </c>
      <c r="S1030" s="368"/>
      <c r="T1030" s="278"/>
    </row>
    <row r="1031" spans="1:20" ht="51">
      <c r="A1031" s="192">
        <v>86</v>
      </c>
      <c r="B1031" s="68"/>
      <c r="C1031" s="214" t="s">
        <v>50</v>
      </c>
      <c r="D1031" s="215">
        <v>44973</v>
      </c>
      <c r="E1031" s="192" t="s">
        <v>3053</v>
      </c>
      <c r="F1031" s="192" t="s">
        <v>3</v>
      </c>
      <c r="G1031" s="192">
        <v>2093225</v>
      </c>
      <c r="H1031" s="68"/>
      <c r="I1031" s="198" t="s">
        <v>4152</v>
      </c>
      <c r="J1031" s="68"/>
      <c r="K1031" s="68"/>
      <c r="L1031" s="68"/>
      <c r="M1031" s="68"/>
      <c r="N1031" s="366"/>
      <c r="O1031" s="366"/>
      <c r="P1031" s="216">
        <v>0</v>
      </c>
      <c r="Q1031" s="216">
        <v>369.59</v>
      </c>
      <c r="R1031" s="68" t="s">
        <v>638</v>
      </c>
      <c r="S1031" s="368"/>
      <c r="T1031" s="278"/>
    </row>
    <row r="1032" spans="1:20" ht="51">
      <c r="A1032" s="192">
        <v>41</v>
      </c>
      <c r="B1032" s="68"/>
      <c r="C1032" s="214" t="s">
        <v>44</v>
      </c>
      <c r="D1032" s="215">
        <v>44973</v>
      </c>
      <c r="E1032" s="192" t="s">
        <v>3054</v>
      </c>
      <c r="F1032" s="192" t="s">
        <v>3</v>
      </c>
      <c r="G1032" s="192">
        <v>2093234</v>
      </c>
      <c r="H1032" s="68"/>
      <c r="I1032" s="198" t="s">
        <v>4153</v>
      </c>
      <c r="J1032" s="68"/>
      <c r="K1032" s="68"/>
      <c r="L1032" s="68"/>
      <c r="M1032" s="68"/>
      <c r="N1032" s="366"/>
      <c r="O1032" s="366"/>
      <c r="P1032" s="216">
        <v>0</v>
      </c>
      <c r="Q1032" s="216">
        <v>50</v>
      </c>
      <c r="R1032" s="68" t="s">
        <v>638</v>
      </c>
      <c r="S1032" s="368"/>
      <c r="T1032" s="278"/>
    </row>
    <row r="1033" spans="1:20" ht="51">
      <c r="A1033" s="192">
        <v>46</v>
      </c>
      <c r="B1033" s="68"/>
      <c r="C1033" s="214" t="s">
        <v>1380</v>
      </c>
      <c r="D1033" s="215">
        <v>44973</v>
      </c>
      <c r="E1033" s="192" t="s">
        <v>3055</v>
      </c>
      <c r="F1033" s="192" t="s">
        <v>3</v>
      </c>
      <c r="G1033" s="192">
        <v>2093289</v>
      </c>
      <c r="H1033" s="68"/>
      <c r="I1033" s="198" t="s">
        <v>4154</v>
      </c>
      <c r="J1033" s="68"/>
      <c r="K1033" s="68"/>
      <c r="L1033" s="68"/>
      <c r="M1033" s="68"/>
      <c r="N1033" s="366"/>
      <c r="O1033" s="366"/>
      <c r="P1033" s="216">
        <v>0</v>
      </c>
      <c r="Q1033" s="216">
        <v>1670</v>
      </c>
      <c r="R1033" s="68" t="s">
        <v>638</v>
      </c>
      <c r="S1033" s="368"/>
      <c r="T1033" s="278"/>
    </row>
    <row r="1034" spans="1:20" ht="51">
      <c r="A1034" s="192">
        <v>41</v>
      </c>
      <c r="B1034" s="68"/>
      <c r="C1034" s="214" t="s">
        <v>44</v>
      </c>
      <c r="D1034" s="215">
        <v>44973</v>
      </c>
      <c r="E1034" s="192" t="s">
        <v>3056</v>
      </c>
      <c r="F1034" s="192" t="s">
        <v>3</v>
      </c>
      <c r="G1034" s="192">
        <v>2093290</v>
      </c>
      <c r="H1034" s="68"/>
      <c r="I1034" s="198" t="s">
        <v>4155</v>
      </c>
      <c r="J1034" s="68"/>
      <c r="K1034" s="68"/>
      <c r="L1034" s="68"/>
      <c r="M1034" s="68"/>
      <c r="N1034" s="366"/>
      <c r="O1034" s="366"/>
      <c r="P1034" s="216">
        <v>0</v>
      </c>
      <c r="Q1034" s="216">
        <v>120</v>
      </c>
      <c r="R1034" s="68" t="s">
        <v>638</v>
      </c>
      <c r="S1034" s="368"/>
      <c r="T1034" s="278"/>
    </row>
    <row r="1035" spans="1:20" ht="51">
      <c r="A1035" s="192">
        <v>681</v>
      </c>
      <c r="B1035" s="68"/>
      <c r="C1035" s="214" t="s">
        <v>180</v>
      </c>
      <c r="D1035" s="215">
        <v>44973</v>
      </c>
      <c r="E1035" s="192" t="s">
        <v>3057</v>
      </c>
      <c r="F1035" s="192" t="s">
        <v>3</v>
      </c>
      <c r="G1035" s="192">
        <v>2093303</v>
      </c>
      <c r="H1035" s="68"/>
      <c r="I1035" s="198" t="s">
        <v>4156</v>
      </c>
      <c r="J1035" s="68"/>
      <c r="K1035" s="68"/>
      <c r="L1035" s="68"/>
      <c r="M1035" s="68"/>
      <c r="N1035" s="366"/>
      <c r="O1035" s="366"/>
      <c r="P1035" s="216">
        <v>0</v>
      </c>
      <c r="Q1035" s="216">
        <v>298</v>
      </c>
      <c r="R1035" s="68" t="s">
        <v>638</v>
      </c>
      <c r="S1035" s="368"/>
      <c r="T1035" s="278"/>
    </row>
    <row r="1036" spans="1:20" ht="63.75">
      <c r="A1036" s="192" t="s">
        <v>550</v>
      </c>
      <c r="B1036" s="68"/>
      <c r="C1036" s="214" t="s">
        <v>589</v>
      </c>
      <c r="D1036" s="215">
        <v>44973</v>
      </c>
      <c r="E1036" s="192" t="s">
        <v>3058</v>
      </c>
      <c r="F1036" s="192" t="s">
        <v>3</v>
      </c>
      <c r="G1036" s="192">
        <v>2093084</v>
      </c>
      <c r="H1036" s="68"/>
      <c r="I1036" s="198" t="s">
        <v>4157</v>
      </c>
      <c r="J1036" s="68"/>
      <c r="K1036" s="68"/>
      <c r="L1036" s="68"/>
      <c r="M1036" s="68"/>
      <c r="N1036" s="366"/>
      <c r="O1036" s="366"/>
      <c r="P1036" s="216">
        <v>0</v>
      </c>
      <c r="Q1036" s="216">
        <v>11629.46</v>
      </c>
      <c r="R1036" s="68" t="s">
        <v>638</v>
      </c>
      <c r="S1036" s="368"/>
      <c r="T1036" s="278"/>
    </row>
    <row r="1037" spans="1:20" ht="51">
      <c r="A1037" s="192">
        <v>513</v>
      </c>
      <c r="B1037" s="68"/>
      <c r="C1037" s="214" t="s">
        <v>160</v>
      </c>
      <c r="D1037" s="215">
        <v>44973</v>
      </c>
      <c r="E1037" s="192" t="s">
        <v>3059</v>
      </c>
      <c r="F1037" s="192" t="s">
        <v>3</v>
      </c>
      <c r="G1037" s="192">
        <v>2093087</v>
      </c>
      <c r="H1037" s="68"/>
      <c r="I1037" s="198" t="s">
        <v>4158</v>
      </c>
      <c r="J1037" s="68"/>
      <c r="K1037" s="68"/>
      <c r="L1037" s="68"/>
      <c r="M1037" s="68"/>
      <c r="N1037" s="366"/>
      <c r="O1037" s="366"/>
      <c r="P1037" s="216">
        <v>0</v>
      </c>
      <c r="Q1037" s="216">
        <v>20224.03</v>
      </c>
      <c r="R1037" s="68" t="s">
        <v>638</v>
      </c>
      <c r="S1037" s="368"/>
      <c r="T1037" s="278"/>
    </row>
    <row r="1038" spans="1:20" ht="51">
      <c r="A1038" s="192">
        <v>513</v>
      </c>
      <c r="B1038" s="68"/>
      <c r="C1038" s="214" t="s">
        <v>160</v>
      </c>
      <c r="D1038" s="215">
        <v>44973</v>
      </c>
      <c r="E1038" s="192" t="s">
        <v>3060</v>
      </c>
      <c r="F1038" s="192" t="s">
        <v>3</v>
      </c>
      <c r="G1038" s="192">
        <v>2093090</v>
      </c>
      <c r="H1038" s="68"/>
      <c r="I1038" s="198" t="s">
        <v>4159</v>
      </c>
      <c r="J1038" s="68"/>
      <c r="K1038" s="68"/>
      <c r="L1038" s="68"/>
      <c r="M1038" s="68"/>
      <c r="N1038" s="366"/>
      <c r="O1038" s="366"/>
      <c r="P1038" s="216">
        <v>0</v>
      </c>
      <c r="Q1038" s="216">
        <v>2641.2</v>
      </c>
      <c r="R1038" s="68" t="s">
        <v>638</v>
      </c>
      <c r="S1038" s="368"/>
      <c r="T1038" s="278"/>
    </row>
    <row r="1039" spans="1:20" ht="51">
      <c r="A1039" s="192">
        <v>513</v>
      </c>
      <c r="B1039" s="68"/>
      <c r="C1039" s="214" t="s">
        <v>160</v>
      </c>
      <c r="D1039" s="215">
        <v>44973</v>
      </c>
      <c r="E1039" s="192" t="s">
        <v>3061</v>
      </c>
      <c r="F1039" s="192" t="s">
        <v>3</v>
      </c>
      <c r="G1039" s="192">
        <v>2093092</v>
      </c>
      <c r="H1039" s="68"/>
      <c r="I1039" s="198" t="s">
        <v>4160</v>
      </c>
      <c r="J1039" s="68"/>
      <c r="K1039" s="68"/>
      <c r="L1039" s="68"/>
      <c r="M1039" s="68"/>
      <c r="N1039" s="366"/>
      <c r="O1039" s="366"/>
      <c r="P1039" s="216">
        <v>0</v>
      </c>
      <c r="Q1039" s="216">
        <v>1601</v>
      </c>
      <c r="R1039" s="68" t="s">
        <v>638</v>
      </c>
      <c r="S1039" s="368"/>
      <c r="T1039" s="278"/>
    </row>
    <row r="1040" spans="1:20" ht="51">
      <c r="A1040" s="192">
        <v>513</v>
      </c>
      <c r="B1040" s="68"/>
      <c r="C1040" s="214" t="s">
        <v>160</v>
      </c>
      <c r="D1040" s="215">
        <v>44973</v>
      </c>
      <c r="E1040" s="192" t="s">
        <v>3062</v>
      </c>
      <c r="F1040" s="192" t="s">
        <v>3</v>
      </c>
      <c r="G1040" s="192">
        <v>2093095</v>
      </c>
      <c r="H1040" s="68"/>
      <c r="I1040" s="198" t="s">
        <v>4161</v>
      </c>
      <c r="J1040" s="68"/>
      <c r="K1040" s="68"/>
      <c r="L1040" s="68"/>
      <c r="M1040" s="68"/>
      <c r="N1040" s="366"/>
      <c r="O1040" s="366"/>
      <c r="P1040" s="216">
        <v>0</v>
      </c>
      <c r="Q1040" s="216">
        <v>36</v>
      </c>
      <c r="R1040" s="68" t="s">
        <v>638</v>
      </c>
      <c r="S1040" s="368"/>
      <c r="T1040" s="278"/>
    </row>
    <row r="1041" spans="1:20" ht="51">
      <c r="A1041" s="192">
        <v>513</v>
      </c>
      <c r="B1041" s="68"/>
      <c r="C1041" s="214" t="s">
        <v>160</v>
      </c>
      <c r="D1041" s="215">
        <v>44973</v>
      </c>
      <c r="E1041" s="192" t="s">
        <v>3063</v>
      </c>
      <c r="F1041" s="192" t="s">
        <v>3</v>
      </c>
      <c r="G1041" s="192">
        <v>2093099</v>
      </c>
      <c r="H1041" s="68"/>
      <c r="I1041" s="198" t="s">
        <v>4162</v>
      </c>
      <c r="J1041" s="68"/>
      <c r="K1041" s="68"/>
      <c r="L1041" s="68"/>
      <c r="M1041" s="68"/>
      <c r="N1041" s="366"/>
      <c r="O1041" s="366"/>
      <c r="P1041" s="216">
        <v>0</v>
      </c>
      <c r="Q1041" s="216">
        <v>28.01</v>
      </c>
      <c r="R1041" s="68" t="s">
        <v>638</v>
      </c>
      <c r="S1041" s="368"/>
      <c r="T1041" s="278"/>
    </row>
    <row r="1042" spans="1:20" ht="51">
      <c r="A1042" s="192">
        <v>15</v>
      </c>
      <c r="B1042" s="68"/>
      <c r="C1042" s="214" t="s">
        <v>39</v>
      </c>
      <c r="D1042" s="215">
        <v>44973</v>
      </c>
      <c r="E1042" s="192" t="s">
        <v>3064</v>
      </c>
      <c r="F1042" s="192" t="s">
        <v>3</v>
      </c>
      <c r="G1042" s="192">
        <v>2093113</v>
      </c>
      <c r="H1042" s="68"/>
      <c r="I1042" s="198" t="s">
        <v>4163</v>
      </c>
      <c r="J1042" s="68"/>
      <c r="K1042" s="68"/>
      <c r="L1042" s="68"/>
      <c r="M1042" s="68"/>
      <c r="N1042" s="366"/>
      <c r="O1042" s="366"/>
      <c r="P1042" s="216">
        <v>0</v>
      </c>
      <c r="Q1042" s="216">
        <v>1393.35</v>
      </c>
      <c r="R1042" s="68" t="s">
        <v>638</v>
      </c>
      <c r="S1042" s="368"/>
      <c r="T1042" s="278"/>
    </row>
    <row r="1043" spans="1:20" ht="63.75">
      <c r="A1043" s="192" t="s">
        <v>541</v>
      </c>
      <c r="B1043" s="68"/>
      <c r="C1043" s="214" t="s">
        <v>590</v>
      </c>
      <c r="D1043" s="215">
        <v>44973</v>
      </c>
      <c r="E1043" s="192" t="s">
        <v>3065</v>
      </c>
      <c r="F1043" s="192" t="s">
        <v>3</v>
      </c>
      <c r="G1043" s="192">
        <v>2093117</v>
      </c>
      <c r="H1043" s="68"/>
      <c r="I1043" s="198" t="s">
        <v>4164</v>
      </c>
      <c r="J1043" s="68"/>
      <c r="K1043" s="68"/>
      <c r="L1043" s="68"/>
      <c r="M1043" s="68"/>
      <c r="N1043" s="366"/>
      <c r="O1043" s="366"/>
      <c r="P1043" s="216">
        <v>0</v>
      </c>
      <c r="Q1043" s="216">
        <v>496.16</v>
      </c>
      <c r="R1043" s="68" t="s">
        <v>638</v>
      </c>
      <c r="S1043" s="368"/>
      <c r="T1043" s="278"/>
    </row>
    <row r="1044" spans="1:20" ht="51">
      <c r="A1044" s="192" t="s">
        <v>541</v>
      </c>
      <c r="B1044" s="68"/>
      <c r="C1044" s="214" t="s">
        <v>590</v>
      </c>
      <c r="D1044" s="215">
        <v>44973</v>
      </c>
      <c r="E1044" s="192" t="s">
        <v>3066</v>
      </c>
      <c r="F1044" s="192" t="s">
        <v>3</v>
      </c>
      <c r="G1044" s="192">
        <v>2093121</v>
      </c>
      <c r="H1044" s="68"/>
      <c r="I1044" s="198" t="s">
        <v>4165</v>
      </c>
      <c r="J1044" s="68"/>
      <c r="K1044" s="68"/>
      <c r="L1044" s="68"/>
      <c r="M1044" s="68"/>
      <c r="N1044" s="366"/>
      <c r="O1044" s="366"/>
      <c r="P1044" s="216">
        <v>0</v>
      </c>
      <c r="Q1044" s="216">
        <v>1973.3</v>
      </c>
      <c r="R1044" s="68" t="s">
        <v>638</v>
      </c>
      <c r="S1044" s="368"/>
      <c r="T1044" s="278"/>
    </row>
    <row r="1045" spans="1:20" ht="51">
      <c r="A1045" s="192">
        <v>30</v>
      </c>
      <c r="B1045" s="68"/>
      <c r="C1045" s="214" t="s">
        <v>642</v>
      </c>
      <c r="D1045" s="215">
        <v>44973</v>
      </c>
      <c r="E1045" s="192" t="s">
        <v>3067</v>
      </c>
      <c r="F1045" s="192" t="s">
        <v>3</v>
      </c>
      <c r="G1045" s="192">
        <v>2093150</v>
      </c>
      <c r="H1045" s="68"/>
      <c r="I1045" s="198" t="s">
        <v>4166</v>
      </c>
      <c r="J1045" s="68"/>
      <c r="K1045" s="68"/>
      <c r="L1045" s="68"/>
      <c r="M1045" s="68"/>
      <c r="N1045" s="366"/>
      <c r="O1045" s="366"/>
      <c r="P1045" s="216">
        <v>0</v>
      </c>
      <c r="Q1045" s="216">
        <v>1459</v>
      </c>
      <c r="R1045" s="68" t="s">
        <v>638</v>
      </c>
      <c r="S1045" s="368"/>
      <c r="T1045" s="278"/>
    </row>
    <row r="1046" spans="1:20" ht="51">
      <c r="A1046" s="192" t="s">
        <v>550</v>
      </c>
      <c r="B1046" s="68"/>
      <c r="C1046" s="214" t="s">
        <v>589</v>
      </c>
      <c r="D1046" s="215">
        <v>44973</v>
      </c>
      <c r="E1046" s="192" t="s">
        <v>3068</v>
      </c>
      <c r="F1046" s="192" t="s">
        <v>3</v>
      </c>
      <c r="G1046" s="192">
        <v>2093178</v>
      </c>
      <c r="H1046" s="68"/>
      <c r="I1046" s="198" t="s">
        <v>4167</v>
      </c>
      <c r="J1046" s="68"/>
      <c r="K1046" s="68"/>
      <c r="L1046" s="68"/>
      <c r="M1046" s="68"/>
      <c r="N1046" s="366"/>
      <c r="O1046" s="366"/>
      <c r="P1046" s="216">
        <v>0</v>
      </c>
      <c r="Q1046" s="216">
        <v>30000</v>
      </c>
      <c r="R1046" s="68" t="s">
        <v>638</v>
      </c>
      <c r="S1046" s="368"/>
      <c r="T1046" s="278"/>
    </row>
    <row r="1047" spans="1:20" ht="51">
      <c r="A1047" s="192">
        <v>46</v>
      </c>
      <c r="B1047" s="68"/>
      <c r="C1047" s="214" t="s">
        <v>1380</v>
      </c>
      <c r="D1047" s="215">
        <v>44973</v>
      </c>
      <c r="E1047" s="192" t="s">
        <v>3069</v>
      </c>
      <c r="F1047" s="192" t="s">
        <v>3</v>
      </c>
      <c r="G1047" s="192">
        <v>2093179</v>
      </c>
      <c r="H1047" s="68"/>
      <c r="I1047" s="198" t="s">
        <v>4168</v>
      </c>
      <c r="J1047" s="68"/>
      <c r="K1047" s="68"/>
      <c r="L1047" s="68"/>
      <c r="M1047" s="68"/>
      <c r="N1047" s="366"/>
      <c r="O1047" s="366"/>
      <c r="P1047" s="216">
        <v>0</v>
      </c>
      <c r="Q1047" s="216">
        <v>661.82</v>
      </c>
      <c r="R1047" s="68" t="s">
        <v>638</v>
      </c>
      <c r="S1047" s="368"/>
      <c r="T1047" s="278"/>
    </row>
    <row r="1048" spans="1:20" ht="51">
      <c r="A1048" s="192" t="s">
        <v>550</v>
      </c>
      <c r="B1048" s="68"/>
      <c r="C1048" s="214" t="s">
        <v>589</v>
      </c>
      <c r="D1048" s="215">
        <v>44973</v>
      </c>
      <c r="E1048" s="192" t="s">
        <v>3070</v>
      </c>
      <c r="F1048" s="192" t="s">
        <v>3</v>
      </c>
      <c r="G1048" s="192">
        <v>2093184</v>
      </c>
      <c r="H1048" s="68"/>
      <c r="I1048" s="198" t="s">
        <v>4169</v>
      </c>
      <c r="J1048" s="68"/>
      <c r="K1048" s="68"/>
      <c r="L1048" s="68"/>
      <c r="M1048" s="68"/>
      <c r="N1048" s="366"/>
      <c r="O1048" s="366"/>
      <c r="P1048" s="216">
        <v>0</v>
      </c>
      <c r="Q1048" s="216">
        <v>568.66</v>
      </c>
      <c r="R1048" s="68" t="s">
        <v>638</v>
      </c>
      <c r="S1048" s="368"/>
      <c r="T1048" s="278"/>
    </row>
    <row r="1049" spans="1:20" ht="51">
      <c r="A1049" s="192" t="s">
        <v>550</v>
      </c>
      <c r="B1049" s="68"/>
      <c r="C1049" s="214" t="s">
        <v>589</v>
      </c>
      <c r="D1049" s="215">
        <v>44974</v>
      </c>
      <c r="E1049" s="192" t="s">
        <v>3071</v>
      </c>
      <c r="F1049" s="192" t="s">
        <v>3</v>
      </c>
      <c r="G1049" s="192">
        <v>2093447</v>
      </c>
      <c r="H1049" s="68"/>
      <c r="I1049" s="198" t="s">
        <v>4170</v>
      </c>
      <c r="J1049" s="68"/>
      <c r="K1049" s="68"/>
      <c r="L1049" s="68"/>
      <c r="M1049" s="68"/>
      <c r="N1049" s="366"/>
      <c r="O1049" s="366"/>
      <c r="P1049" s="216">
        <v>0</v>
      </c>
      <c r="Q1049" s="216">
        <v>25.17</v>
      </c>
      <c r="R1049" s="68" t="s">
        <v>638</v>
      </c>
      <c r="S1049" s="368"/>
      <c r="T1049" s="278"/>
    </row>
    <row r="1050" spans="1:20" ht="63.75">
      <c r="A1050" s="192" t="s">
        <v>550</v>
      </c>
      <c r="B1050" s="68"/>
      <c r="C1050" s="214" t="s">
        <v>589</v>
      </c>
      <c r="D1050" s="215">
        <v>44974</v>
      </c>
      <c r="E1050" s="192" t="s">
        <v>3072</v>
      </c>
      <c r="F1050" s="192" t="s">
        <v>3</v>
      </c>
      <c r="G1050" s="192">
        <v>2093449</v>
      </c>
      <c r="H1050" s="68"/>
      <c r="I1050" s="198" t="s">
        <v>4171</v>
      </c>
      <c r="J1050" s="68"/>
      <c r="K1050" s="68"/>
      <c r="L1050" s="68"/>
      <c r="M1050" s="68"/>
      <c r="N1050" s="366"/>
      <c r="O1050" s="366"/>
      <c r="P1050" s="216">
        <v>0</v>
      </c>
      <c r="Q1050" s="216">
        <v>87.86</v>
      </c>
      <c r="R1050" s="68" t="s">
        <v>638</v>
      </c>
      <c r="S1050" s="368"/>
      <c r="T1050" s="278"/>
    </row>
    <row r="1051" spans="1:20" ht="51">
      <c r="A1051" s="192" t="s">
        <v>550</v>
      </c>
      <c r="B1051" s="68"/>
      <c r="C1051" s="214" t="s">
        <v>589</v>
      </c>
      <c r="D1051" s="215">
        <v>44974</v>
      </c>
      <c r="E1051" s="192" t="s">
        <v>3073</v>
      </c>
      <c r="F1051" s="192" t="s">
        <v>3</v>
      </c>
      <c r="G1051" s="192">
        <v>2093461</v>
      </c>
      <c r="H1051" s="68"/>
      <c r="I1051" s="198" t="s">
        <v>4172</v>
      </c>
      <c r="J1051" s="68"/>
      <c r="K1051" s="68"/>
      <c r="L1051" s="68"/>
      <c r="M1051" s="68"/>
      <c r="N1051" s="366"/>
      <c r="O1051" s="366"/>
      <c r="P1051" s="216">
        <v>0</v>
      </c>
      <c r="Q1051" s="216">
        <v>3083.56</v>
      </c>
      <c r="R1051" s="68" t="s">
        <v>638</v>
      </c>
      <c r="S1051" s="368"/>
      <c r="T1051" s="278"/>
    </row>
    <row r="1052" spans="1:20" ht="51">
      <c r="A1052" s="192">
        <v>41</v>
      </c>
      <c r="B1052" s="68"/>
      <c r="C1052" s="214" t="s">
        <v>44</v>
      </c>
      <c r="D1052" s="215">
        <v>44974</v>
      </c>
      <c r="E1052" s="192" t="s">
        <v>3074</v>
      </c>
      <c r="F1052" s="192" t="s">
        <v>3</v>
      </c>
      <c r="G1052" s="192">
        <v>2093465</v>
      </c>
      <c r="H1052" s="68"/>
      <c r="I1052" s="198" t="s">
        <v>4173</v>
      </c>
      <c r="J1052" s="68"/>
      <c r="K1052" s="68"/>
      <c r="L1052" s="68"/>
      <c r="M1052" s="68"/>
      <c r="N1052" s="366"/>
      <c r="O1052" s="366"/>
      <c r="P1052" s="216">
        <v>0</v>
      </c>
      <c r="Q1052" s="216">
        <v>1405</v>
      </c>
      <c r="R1052" s="68" t="s">
        <v>638</v>
      </c>
      <c r="S1052" s="368"/>
      <c r="T1052" s="278"/>
    </row>
    <row r="1053" spans="1:20" ht="38.25">
      <c r="A1053" s="192">
        <v>213</v>
      </c>
      <c r="B1053" s="68"/>
      <c r="C1053" s="214" t="s">
        <v>91</v>
      </c>
      <c r="D1053" s="215">
        <v>44974</v>
      </c>
      <c r="E1053" s="192" t="s">
        <v>3075</v>
      </c>
      <c r="F1053" s="192" t="s">
        <v>3</v>
      </c>
      <c r="G1053" s="192">
        <v>2093505</v>
      </c>
      <c r="H1053" s="68"/>
      <c r="I1053" s="198" t="s">
        <v>4174</v>
      </c>
      <c r="J1053" s="68"/>
      <c r="K1053" s="68"/>
      <c r="L1053" s="68"/>
      <c r="M1053" s="68"/>
      <c r="N1053" s="366"/>
      <c r="O1053" s="366"/>
      <c r="P1053" s="216">
        <v>0</v>
      </c>
      <c r="Q1053" s="216">
        <v>150</v>
      </c>
      <c r="R1053" s="68" t="s">
        <v>638</v>
      </c>
      <c r="S1053" s="368"/>
      <c r="T1053" s="278"/>
    </row>
    <row r="1054" spans="1:20" ht="63.75">
      <c r="A1054" s="192">
        <v>597</v>
      </c>
      <c r="B1054" s="68"/>
      <c r="C1054" s="214" t="s">
        <v>677</v>
      </c>
      <c r="D1054" s="215">
        <v>44974</v>
      </c>
      <c r="E1054" s="192" t="s">
        <v>3076</v>
      </c>
      <c r="F1054" s="192" t="s">
        <v>3</v>
      </c>
      <c r="G1054" s="192">
        <v>2093523</v>
      </c>
      <c r="H1054" s="68"/>
      <c r="I1054" s="198" t="s">
        <v>4175</v>
      </c>
      <c r="J1054" s="68"/>
      <c r="K1054" s="68"/>
      <c r="L1054" s="68"/>
      <c r="M1054" s="68"/>
      <c r="N1054" s="366"/>
      <c r="O1054" s="366"/>
      <c r="P1054" s="216">
        <v>0</v>
      </c>
      <c r="Q1054" s="216">
        <v>658.26</v>
      </c>
      <c r="R1054" s="68" t="s">
        <v>638</v>
      </c>
      <c r="S1054" s="368"/>
      <c r="T1054" s="278"/>
    </row>
    <row r="1055" spans="1:20" ht="38.25">
      <c r="A1055" s="192">
        <v>46</v>
      </c>
      <c r="B1055" s="68"/>
      <c r="C1055" s="214" t="s">
        <v>1380</v>
      </c>
      <c r="D1055" s="215">
        <v>44974</v>
      </c>
      <c r="E1055" s="192" t="s">
        <v>3077</v>
      </c>
      <c r="F1055" s="192" t="s">
        <v>3</v>
      </c>
      <c r="G1055" s="192">
        <v>2093525</v>
      </c>
      <c r="H1055" s="68"/>
      <c r="I1055" s="198" t="s">
        <v>4176</v>
      </c>
      <c r="J1055" s="68"/>
      <c r="K1055" s="68"/>
      <c r="L1055" s="68"/>
      <c r="M1055" s="68"/>
      <c r="N1055" s="366"/>
      <c r="O1055" s="366"/>
      <c r="P1055" s="216">
        <v>0</v>
      </c>
      <c r="Q1055" s="216">
        <v>5000</v>
      </c>
      <c r="R1055" s="68" t="s">
        <v>638</v>
      </c>
      <c r="S1055" s="368"/>
      <c r="T1055" s="278"/>
    </row>
    <row r="1056" spans="1:20" ht="51">
      <c r="A1056" s="192" t="s">
        <v>550</v>
      </c>
      <c r="B1056" s="68"/>
      <c r="C1056" s="214" t="s">
        <v>589</v>
      </c>
      <c r="D1056" s="215">
        <v>44974</v>
      </c>
      <c r="E1056" s="192" t="s">
        <v>3078</v>
      </c>
      <c r="F1056" s="192" t="s">
        <v>3</v>
      </c>
      <c r="G1056" s="192">
        <v>2093535</v>
      </c>
      <c r="H1056" s="68"/>
      <c r="I1056" s="198" t="s">
        <v>4177</v>
      </c>
      <c r="J1056" s="68"/>
      <c r="K1056" s="68"/>
      <c r="L1056" s="68"/>
      <c r="M1056" s="68"/>
      <c r="N1056" s="366"/>
      <c r="O1056" s="366"/>
      <c r="P1056" s="216">
        <v>0</v>
      </c>
      <c r="Q1056" s="216">
        <v>274.3</v>
      </c>
      <c r="R1056" s="68" t="s">
        <v>638</v>
      </c>
      <c r="S1056" s="368"/>
      <c r="T1056" s="278"/>
    </row>
    <row r="1057" spans="1:20" ht="51">
      <c r="A1057" s="192">
        <v>41</v>
      </c>
      <c r="B1057" s="68"/>
      <c r="C1057" s="214" t="s">
        <v>44</v>
      </c>
      <c r="D1057" s="215">
        <v>44974</v>
      </c>
      <c r="E1057" s="192" t="s">
        <v>3079</v>
      </c>
      <c r="F1057" s="192" t="s">
        <v>3</v>
      </c>
      <c r="G1057" s="192">
        <v>2093560</v>
      </c>
      <c r="H1057" s="68"/>
      <c r="I1057" s="198" t="s">
        <v>4178</v>
      </c>
      <c r="J1057" s="68"/>
      <c r="K1057" s="68"/>
      <c r="L1057" s="68"/>
      <c r="M1057" s="68"/>
      <c r="N1057" s="366"/>
      <c r="O1057" s="366"/>
      <c r="P1057" s="216">
        <v>0</v>
      </c>
      <c r="Q1057" s="216">
        <v>32</v>
      </c>
      <c r="R1057" s="68" t="s">
        <v>638</v>
      </c>
      <c r="S1057" s="368"/>
      <c r="T1057" s="278"/>
    </row>
    <row r="1058" spans="1:20" ht="51">
      <c r="A1058" s="192">
        <v>378</v>
      </c>
      <c r="B1058" s="68"/>
      <c r="C1058" s="214" t="s">
        <v>610</v>
      </c>
      <c r="D1058" s="215">
        <v>44974</v>
      </c>
      <c r="E1058" s="192" t="s">
        <v>3080</v>
      </c>
      <c r="F1058" s="192" t="s">
        <v>3</v>
      </c>
      <c r="G1058" s="192">
        <v>2093592</v>
      </c>
      <c r="H1058" s="68"/>
      <c r="I1058" s="198" t="s">
        <v>4179</v>
      </c>
      <c r="J1058" s="68"/>
      <c r="K1058" s="68"/>
      <c r="L1058" s="68"/>
      <c r="M1058" s="68"/>
      <c r="N1058" s="366"/>
      <c r="O1058" s="366"/>
      <c r="P1058" s="216">
        <v>0</v>
      </c>
      <c r="Q1058" s="216">
        <v>0.01</v>
      </c>
      <c r="R1058" s="68" t="s">
        <v>638</v>
      </c>
      <c r="S1058" s="368"/>
      <c r="T1058" s="278"/>
    </row>
    <row r="1059" spans="1:20" ht="51">
      <c r="A1059" s="192">
        <v>132</v>
      </c>
      <c r="B1059" s="68"/>
      <c r="C1059" s="214" t="s">
        <v>59</v>
      </c>
      <c r="D1059" s="215">
        <v>44974</v>
      </c>
      <c r="E1059" s="192" t="s">
        <v>3081</v>
      </c>
      <c r="F1059" s="192" t="s">
        <v>3</v>
      </c>
      <c r="G1059" s="192">
        <v>2093602</v>
      </c>
      <c r="H1059" s="68"/>
      <c r="I1059" s="198" t="s">
        <v>4180</v>
      </c>
      <c r="J1059" s="68"/>
      <c r="K1059" s="68"/>
      <c r="L1059" s="68"/>
      <c r="M1059" s="68"/>
      <c r="N1059" s="366"/>
      <c r="O1059" s="366"/>
      <c r="P1059" s="216">
        <v>0</v>
      </c>
      <c r="Q1059" s="216">
        <v>1830</v>
      </c>
      <c r="R1059" s="68" t="s">
        <v>638</v>
      </c>
      <c r="S1059" s="368"/>
      <c r="T1059" s="278"/>
    </row>
    <row r="1060" spans="1:20" ht="51">
      <c r="A1060" s="192">
        <v>423</v>
      </c>
      <c r="B1060" s="68"/>
      <c r="C1060" s="214" t="s">
        <v>150</v>
      </c>
      <c r="D1060" s="215">
        <v>44974</v>
      </c>
      <c r="E1060" s="192" t="s">
        <v>3082</v>
      </c>
      <c r="F1060" s="192" t="s">
        <v>3</v>
      </c>
      <c r="G1060" s="192">
        <v>2093608</v>
      </c>
      <c r="H1060" s="68"/>
      <c r="I1060" s="198" t="s">
        <v>4181</v>
      </c>
      <c r="J1060" s="68"/>
      <c r="K1060" s="68"/>
      <c r="L1060" s="68"/>
      <c r="M1060" s="68"/>
      <c r="N1060" s="366"/>
      <c r="O1060" s="366"/>
      <c r="P1060" s="216">
        <v>0</v>
      </c>
      <c r="Q1060" s="216">
        <v>0.99</v>
      </c>
      <c r="R1060" s="68" t="s">
        <v>1491</v>
      </c>
      <c r="S1060" s="368"/>
      <c r="T1060" s="278"/>
    </row>
    <row r="1061" spans="1:20" ht="63.75">
      <c r="A1061" s="192">
        <v>1263</v>
      </c>
      <c r="B1061" s="68"/>
      <c r="C1061" s="214" t="s">
        <v>290</v>
      </c>
      <c r="D1061" s="215">
        <v>44974</v>
      </c>
      <c r="E1061" s="192" t="s">
        <v>3083</v>
      </c>
      <c r="F1061" s="192" t="s">
        <v>3</v>
      </c>
      <c r="G1061" s="192">
        <v>2093622</v>
      </c>
      <c r="H1061" s="68"/>
      <c r="I1061" s="198" t="s">
        <v>4182</v>
      </c>
      <c r="J1061" s="68"/>
      <c r="K1061" s="68"/>
      <c r="L1061" s="68"/>
      <c r="M1061" s="68"/>
      <c r="N1061" s="366"/>
      <c r="O1061" s="366"/>
      <c r="P1061" s="216">
        <v>0</v>
      </c>
      <c r="Q1061" s="216">
        <v>931.8</v>
      </c>
      <c r="R1061" s="68" t="s">
        <v>638</v>
      </c>
      <c r="S1061" s="368"/>
      <c r="T1061" s="278"/>
    </row>
    <row r="1062" spans="1:20" ht="63.75">
      <c r="A1062" s="192">
        <v>597</v>
      </c>
      <c r="B1062" s="68"/>
      <c r="C1062" s="214" t="s">
        <v>677</v>
      </c>
      <c r="D1062" s="215">
        <v>44974</v>
      </c>
      <c r="E1062" s="192" t="s">
        <v>3084</v>
      </c>
      <c r="F1062" s="192" t="s">
        <v>3</v>
      </c>
      <c r="G1062" s="192">
        <v>2093637</v>
      </c>
      <c r="H1062" s="68"/>
      <c r="I1062" s="198" t="s">
        <v>4183</v>
      </c>
      <c r="J1062" s="68"/>
      <c r="K1062" s="68"/>
      <c r="L1062" s="68"/>
      <c r="M1062" s="68"/>
      <c r="N1062" s="366"/>
      <c r="O1062" s="366"/>
      <c r="P1062" s="216">
        <v>0</v>
      </c>
      <c r="Q1062" s="216">
        <v>72</v>
      </c>
      <c r="R1062" s="68" t="s">
        <v>638</v>
      </c>
      <c r="S1062" s="368"/>
      <c r="T1062" s="278"/>
    </row>
    <row r="1063" spans="1:20" ht="51">
      <c r="A1063" s="192">
        <v>283</v>
      </c>
      <c r="B1063" s="68"/>
      <c r="C1063" s="214" t="s">
        <v>115</v>
      </c>
      <c r="D1063" s="215">
        <v>44974</v>
      </c>
      <c r="E1063" s="192" t="s">
        <v>3085</v>
      </c>
      <c r="F1063" s="192" t="s">
        <v>3</v>
      </c>
      <c r="G1063" s="192">
        <v>2093642</v>
      </c>
      <c r="H1063" s="68"/>
      <c r="I1063" s="198" t="s">
        <v>4184</v>
      </c>
      <c r="J1063" s="68"/>
      <c r="K1063" s="68"/>
      <c r="L1063" s="68"/>
      <c r="M1063" s="68"/>
      <c r="N1063" s="366"/>
      <c r="O1063" s="366"/>
      <c r="P1063" s="216">
        <v>0</v>
      </c>
      <c r="Q1063" s="216">
        <v>375</v>
      </c>
      <c r="R1063" s="68" t="s">
        <v>638</v>
      </c>
      <c r="S1063" s="368"/>
      <c r="T1063" s="278"/>
    </row>
    <row r="1064" spans="1:20" ht="63.75">
      <c r="A1064" s="192">
        <v>46</v>
      </c>
      <c r="B1064" s="68"/>
      <c r="C1064" s="214" t="s">
        <v>1380</v>
      </c>
      <c r="D1064" s="215">
        <v>44974</v>
      </c>
      <c r="E1064" s="192" t="s">
        <v>3086</v>
      </c>
      <c r="F1064" s="192" t="s">
        <v>3</v>
      </c>
      <c r="G1064" s="192">
        <v>2093651</v>
      </c>
      <c r="H1064" s="68"/>
      <c r="I1064" s="198" t="s">
        <v>4185</v>
      </c>
      <c r="J1064" s="68"/>
      <c r="K1064" s="68"/>
      <c r="L1064" s="68"/>
      <c r="M1064" s="68"/>
      <c r="N1064" s="366"/>
      <c r="O1064" s="366"/>
      <c r="P1064" s="216">
        <v>0</v>
      </c>
      <c r="Q1064" s="216">
        <v>3500</v>
      </c>
      <c r="R1064" s="68" t="s">
        <v>638</v>
      </c>
      <c r="S1064" s="368"/>
      <c r="T1064" s="278"/>
    </row>
    <row r="1065" spans="1:20" ht="51">
      <c r="A1065" s="192" t="s">
        <v>541</v>
      </c>
      <c r="B1065" s="68"/>
      <c r="C1065" s="214" t="s">
        <v>590</v>
      </c>
      <c r="D1065" s="215">
        <v>44974</v>
      </c>
      <c r="E1065" s="192" t="s">
        <v>3087</v>
      </c>
      <c r="F1065" s="192" t="s">
        <v>3</v>
      </c>
      <c r="G1065" s="192">
        <v>2093468</v>
      </c>
      <c r="H1065" s="68"/>
      <c r="I1065" s="198" t="s">
        <v>4186</v>
      </c>
      <c r="J1065" s="68"/>
      <c r="K1065" s="68"/>
      <c r="L1065" s="68"/>
      <c r="M1065" s="68"/>
      <c r="N1065" s="366"/>
      <c r="O1065" s="366"/>
      <c r="P1065" s="216">
        <v>0</v>
      </c>
      <c r="Q1065" s="216">
        <v>12091.45</v>
      </c>
      <c r="R1065" s="68" t="s">
        <v>638</v>
      </c>
      <c r="S1065" s="368"/>
      <c r="T1065" s="278"/>
    </row>
    <row r="1066" spans="1:20" ht="51">
      <c r="A1066" s="192" t="s">
        <v>541</v>
      </c>
      <c r="B1066" s="68"/>
      <c r="C1066" s="214" t="s">
        <v>590</v>
      </c>
      <c r="D1066" s="215">
        <v>44974</v>
      </c>
      <c r="E1066" s="192" t="s">
        <v>3088</v>
      </c>
      <c r="F1066" s="192" t="s">
        <v>3</v>
      </c>
      <c r="G1066" s="192">
        <v>2093470</v>
      </c>
      <c r="H1066" s="68"/>
      <c r="I1066" s="198" t="s">
        <v>4187</v>
      </c>
      <c r="J1066" s="68"/>
      <c r="K1066" s="68"/>
      <c r="L1066" s="68"/>
      <c r="M1066" s="68"/>
      <c r="N1066" s="366"/>
      <c r="O1066" s="366"/>
      <c r="P1066" s="216">
        <v>0</v>
      </c>
      <c r="Q1066" s="216">
        <v>402043.43</v>
      </c>
      <c r="R1066" s="68" t="s">
        <v>638</v>
      </c>
      <c r="S1066" s="368"/>
      <c r="T1066" s="278"/>
    </row>
    <row r="1067" spans="1:20" ht="51">
      <c r="A1067" s="192">
        <v>376</v>
      </c>
      <c r="B1067" s="68"/>
      <c r="C1067" s="214" t="s">
        <v>609</v>
      </c>
      <c r="D1067" s="215">
        <v>44974</v>
      </c>
      <c r="E1067" s="192" t="s">
        <v>3089</v>
      </c>
      <c r="F1067" s="192" t="s">
        <v>3</v>
      </c>
      <c r="G1067" s="192">
        <v>2093484</v>
      </c>
      <c r="H1067" s="68"/>
      <c r="I1067" s="198" t="s">
        <v>4188</v>
      </c>
      <c r="J1067" s="68"/>
      <c r="K1067" s="68"/>
      <c r="L1067" s="68"/>
      <c r="M1067" s="68"/>
      <c r="N1067" s="366"/>
      <c r="O1067" s="366"/>
      <c r="P1067" s="216">
        <v>0</v>
      </c>
      <c r="Q1067" s="216">
        <v>11169</v>
      </c>
      <c r="R1067" s="68" t="s">
        <v>638</v>
      </c>
      <c r="S1067" s="368"/>
      <c r="T1067" s="278"/>
    </row>
    <row r="1068" spans="1:20" ht="63.75">
      <c r="A1068" s="192">
        <v>78</v>
      </c>
      <c r="B1068" s="68"/>
      <c r="C1068" s="214" t="s">
        <v>1381</v>
      </c>
      <c r="D1068" s="215">
        <v>44974</v>
      </c>
      <c r="E1068" s="192" t="s">
        <v>3090</v>
      </c>
      <c r="F1068" s="192" t="s">
        <v>3</v>
      </c>
      <c r="G1068" s="192">
        <v>2093509</v>
      </c>
      <c r="H1068" s="68"/>
      <c r="I1068" s="198" t="s">
        <v>4189</v>
      </c>
      <c r="J1068" s="68"/>
      <c r="K1068" s="68"/>
      <c r="L1068" s="68"/>
      <c r="M1068" s="68"/>
      <c r="N1068" s="366"/>
      <c r="O1068" s="366"/>
      <c r="P1068" s="216">
        <v>0</v>
      </c>
      <c r="Q1068" s="216">
        <v>5999.52</v>
      </c>
      <c r="R1068" s="68" t="s">
        <v>638</v>
      </c>
      <c r="S1068" s="368"/>
      <c r="T1068" s="278"/>
    </row>
    <row r="1069" spans="1:20" ht="63.75">
      <c r="A1069" s="192">
        <v>314</v>
      </c>
      <c r="B1069" s="68"/>
      <c r="C1069" s="214" t="s">
        <v>1386</v>
      </c>
      <c r="D1069" s="215">
        <v>44974</v>
      </c>
      <c r="E1069" s="192" t="s">
        <v>3091</v>
      </c>
      <c r="F1069" s="192" t="s">
        <v>3</v>
      </c>
      <c r="G1069" s="192">
        <v>2093514</v>
      </c>
      <c r="H1069" s="68"/>
      <c r="I1069" s="198" t="s">
        <v>4190</v>
      </c>
      <c r="J1069" s="68"/>
      <c r="K1069" s="68"/>
      <c r="L1069" s="68"/>
      <c r="M1069" s="68"/>
      <c r="N1069" s="366"/>
      <c r="O1069" s="366"/>
      <c r="P1069" s="216">
        <v>0</v>
      </c>
      <c r="Q1069" s="216">
        <v>2758.69</v>
      </c>
      <c r="R1069" s="68" t="s">
        <v>638</v>
      </c>
      <c r="S1069" s="368"/>
      <c r="T1069" s="278"/>
    </row>
    <row r="1070" spans="1:20" ht="63.75">
      <c r="A1070" s="192">
        <v>78</v>
      </c>
      <c r="B1070" s="68"/>
      <c r="C1070" s="214" t="s">
        <v>1381</v>
      </c>
      <c r="D1070" s="215">
        <v>44974</v>
      </c>
      <c r="E1070" s="192" t="s">
        <v>3092</v>
      </c>
      <c r="F1070" s="192" t="s">
        <v>3</v>
      </c>
      <c r="G1070" s="192">
        <v>2093515</v>
      </c>
      <c r="H1070" s="68"/>
      <c r="I1070" s="198" t="s">
        <v>4191</v>
      </c>
      <c r="J1070" s="68"/>
      <c r="K1070" s="68"/>
      <c r="L1070" s="68"/>
      <c r="M1070" s="68"/>
      <c r="N1070" s="366"/>
      <c r="O1070" s="366"/>
      <c r="P1070" s="216">
        <v>0</v>
      </c>
      <c r="Q1070" s="216">
        <v>1663.33</v>
      </c>
      <c r="R1070" s="68" t="s">
        <v>638</v>
      </c>
      <c r="S1070" s="368"/>
      <c r="T1070" s="278"/>
    </row>
    <row r="1071" spans="1:20" ht="63.75">
      <c r="A1071" s="192">
        <v>313</v>
      </c>
      <c r="B1071" s="68"/>
      <c r="C1071" s="214" t="s">
        <v>134</v>
      </c>
      <c r="D1071" s="215">
        <v>44974</v>
      </c>
      <c r="E1071" s="192" t="s">
        <v>3093</v>
      </c>
      <c r="F1071" s="192" t="s">
        <v>3</v>
      </c>
      <c r="G1071" s="192">
        <v>2093516</v>
      </c>
      <c r="H1071" s="68"/>
      <c r="I1071" s="198" t="s">
        <v>4192</v>
      </c>
      <c r="J1071" s="68"/>
      <c r="K1071" s="68"/>
      <c r="L1071" s="68"/>
      <c r="M1071" s="68"/>
      <c r="N1071" s="366"/>
      <c r="O1071" s="366"/>
      <c r="P1071" s="216">
        <v>0</v>
      </c>
      <c r="Q1071" s="216">
        <v>3226.01</v>
      </c>
      <c r="R1071" s="68" t="s">
        <v>638</v>
      </c>
      <c r="S1071" s="368"/>
      <c r="T1071" s="278"/>
    </row>
    <row r="1072" spans="1:20" ht="51">
      <c r="A1072" s="192">
        <v>595</v>
      </c>
      <c r="B1072" s="68"/>
      <c r="C1072" s="214" t="s">
        <v>611</v>
      </c>
      <c r="D1072" s="215">
        <v>44974</v>
      </c>
      <c r="E1072" s="192" t="s">
        <v>3094</v>
      </c>
      <c r="F1072" s="192" t="s">
        <v>3</v>
      </c>
      <c r="G1072" s="192">
        <v>2093518</v>
      </c>
      <c r="H1072" s="68"/>
      <c r="I1072" s="198" t="s">
        <v>4193</v>
      </c>
      <c r="J1072" s="68"/>
      <c r="K1072" s="68"/>
      <c r="L1072" s="68"/>
      <c r="M1072" s="68"/>
      <c r="N1072" s="366"/>
      <c r="O1072" s="366"/>
      <c r="P1072" s="216">
        <v>0</v>
      </c>
      <c r="Q1072" s="216">
        <v>369.26</v>
      </c>
      <c r="R1072" s="68" t="s">
        <v>638</v>
      </c>
      <c r="S1072" s="368"/>
      <c r="T1072" s="278"/>
    </row>
    <row r="1073" spans="1:20" ht="63.75">
      <c r="A1073" s="192">
        <v>16</v>
      </c>
      <c r="B1073" s="68"/>
      <c r="C1073" s="214" t="s">
        <v>40</v>
      </c>
      <c r="D1073" s="215">
        <v>44974</v>
      </c>
      <c r="E1073" s="192" t="s">
        <v>3095</v>
      </c>
      <c r="F1073" s="192" t="s">
        <v>3</v>
      </c>
      <c r="G1073" s="192">
        <v>2093547</v>
      </c>
      <c r="H1073" s="68"/>
      <c r="I1073" s="198" t="s">
        <v>4194</v>
      </c>
      <c r="J1073" s="68"/>
      <c r="K1073" s="68"/>
      <c r="L1073" s="68"/>
      <c r="M1073" s="68"/>
      <c r="N1073" s="366"/>
      <c r="O1073" s="366"/>
      <c r="P1073" s="216">
        <v>0</v>
      </c>
      <c r="Q1073" s="216">
        <v>45000</v>
      </c>
      <c r="R1073" s="68" t="s">
        <v>638</v>
      </c>
      <c r="S1073" s="368"/>
      <c r="T1073" s="278"/>
    </row>
    <row r="1074" spans="1:20" ht="51">
      <c r="A1074" s="192">
        <v>595</v>
      </c>
      <c r="B1074" s="68"/>
      <c r="C1074" s="214" t="s">
        <v>611</v>
      </c>
      <c r="D1074" s="215">
        <v>44974</v>
      </c>
      <c r="E1074" s="192" t="s">
        <v>3096</v>
      </c>
      <c r="F1074" s="192" t="s">
        <v>3</v>
      </c>
      <c r="G1074" s="192">
        <v>2093520</v>
      </c>
      <c r="H1074" s="68"/>
      <c r="I1074" s="198" t="s">
        <v>4195</v>
      </c>
      <c r="J1074" s="68"/>
      <c r="K1074" s="68"/>
      <c r="L1074" s="68"/>
      <c r="M1074" s="68"/>
      <c r="N1074" s="366"/>
      <c r="O1074" s="366"/>
      <c r="P1074" s="216">
        <v>0</v>
      </c>
      <c r="Q1074" s="216">
        <v>3.12</v>
      </c>
      <c r="R1074" s="68" t="s">
        <v>638</v>
      </c>
      <c r="S1074" s="368"/>
      <c r="T1074" s="278"/>
    </row>
    <row r="1075" spans="1:20" ht="51">
      <c r="A1075" s="192">
        <v>595</v>
      </c>
      <c r="B1075" s="68"/>
      <c r="C1075" s="214" t="s">
        <v>611</v>
      </c>
      <c r="D1075" s="215">
        <v>44974</v>
      </c>
      <c r="E1075" s="192" t="s">
        <v>3097</v>
      </c>
      <c r="F1075" s="192" t="s">
        <v>3</v>
      </c>
      <c r="G1075" s="192">
        <v>2093522</v>
      </c>
      <c r="H1075" s="68"/>
      <c r="I1075" s="198" t="s">
        <v>4196</v>
      </c>
      <c r="J1075" s="68"/>
      <c r="K1075" s="68"/>
      <c r="L1075" s="68"/>
      <c r="M1075" s="68"/>
      <c r="N1075" s="366"/>
      <c r="O1075" s="366"/>
      <c r="P1075" s="216">
        <v>0</v>
      </c>
      <c r="Q1075" s="216">
        <v>1651.84</v>
      </c>
      <c r="R1075" s="68" t="s">
        <v>638</v>
      </c>
      <c r="S1075" s="368"/>
      <c r="T1075" s="278"/>
    </row>
    <row r="1076" spans="1:20" ht="51">
      <c r="A1076" s="192">
        <v>16</v>
      </c>
      <c r="B1076" s="68"/>
      <c r="C1076" s="214" t="s">
        <v>40</v>
      </c>
      <c r="D1076" s="215">
        <v>44974</v>
      </c>
      <c r="E1076" s="192" t="s">
        <v>3098</v>
      </c>
      <c r="F1076" s="192" t="s">
        <v>3</v>
      </c>
      <c r="G1076" s="192">
        <v>2093543</v>
      </c>
      <c r="H1076" s="68"/>
      <c r="I1076" s="198" t="s">
        <v>4197</v>
      </c>
      <c r="J1076" s="68"/>
      <c r="K1076" s="68"/>
      <c r="L1076" s="68"/>
      <c r="M1076" s="68"/>
      <c r="N1076" s="366"/>
      <c r="O1076" s="366"/>
      <c r="P1076" s="216">
        <v>0</v>
      </c>
      <c r="Q1076" s="216">
        <v>8000</v>
      </c>
      <c r="R1076" s="68" t="s">
        <v>638</v>
      </c>
      <c r="S1076" s="368"/>
      <c r="T1076" s="278"/>
    </row>
    <row r="1077" spans="1:20" ht="51">
      <c r="A1077" s="192">
        <v>578</v>
      </c>
      <c r="B1077" s="68"/>
      <c r="C1077" s="214" t="s">
        <v>168</v>
      </c>
      <c r="D1077" s="215">
        <v>44974</v>
      </c>
      <c r="E1077" s="192" t="s">
        <v>3099</v>
      </c>
      <c r="F1077" s="192" t="s">
        <v>3</v>
      </c>
      <c r="G1077" s="192">
        <v>2093572</v>
      </c>
      <c r="H1077" s="68"/>
      <c r="I1077" s="198" t="s">
        <v>4198</v>
      </c>
      <c r="J1077" s="68"/>
      <c r="K1077" s="68"/>
      <c r="L1077" s="68"/>
      <c r="M1077" s="68"/>
      <c r="N1077" s="366"/>
      <c r="O1077" s="366"/>
      <c r="P1077" s="216">
        <v>0</v>
      </c>
      <c r="Q1077" s="216">
        <v>2903.78</v>
      </c>
      <c r="R1077" s="68" t="s">
        <v>638</v>
      </c>
      <c r="S1077" s="368"/>
      <c r="T1077" s="278"/>
    </row>
    <row r="1078" spans="1:20" ht="51">
      <c r="A1078" s="192">
        <v>578</v>
      </c>
      <c r="B1078" s="68"/>
      <c r="C1078" s="214" t="s">
        <v>168</v>
      </c>
      <c r="D1078" s="215">
        <v>44974</v>
      </c>
      <c r="E1078" s="192" t="s">
        <v>3100</v>
      </c>
      <c r="F1078" s="192" t="s">
        <v>3</v>
      </c>
      <c r="G1078" s="192">
        <v>2093575</v>
      </c>
      <c r="H1078" s="68"/>
      <c r="I1078" s="198" t="s">
        <v>4199</v>
      </c>
      <c r="J1078" s="68"/>
      <c r="K1078" s="68"/>
      <c r="L1078" s="68"/>
      <c r="M1078" s="68"/>
      <c r="N1078" s="366"/>
      <c r="O1078" s="366"/>
      <c r="P1078" s="216">
        <v>0</v>
      </c>
      <c r="Q1078" s="216">
        <v>2798.56</v>
      </c>
      <c r="R1078" s="68" t="s">
        <v>638</v>
      </c>
      <c r="S1078" s="368"/>
      <c r="T1078" s="278"/>
    </row>
    <row r="1079" spans="1:20" ht="51">
      <c r="A1079" s="192">
        <v>41</v>
      </c>
      <c r="B1079" s="68"/>
      <c r="C1079" s="214" t="s">
        <v>44</v>
      </c>
      <c r="D1079" s="215">
        <v>44979</v>
      </c>
      <c r="E1079" s="192" t="s">
        <v>3101</v>
      </c>
      <c r="F1079" s="192" t="s">
        <v>3</v>
      </c>
      <c r="G1079" s="192">
        <v>2093849</v>
      </c>
      <c r="H1079" s="68"/>
      <c r="I1079" s="198" t="s">
        <v>4200</v>
      </c>
      <c r="J1079" s="68"/>
      <c r="K1079" s="68"/>
      <c r="L1079" s="68"/>
      <c r="M1079" s="68"/>
      <c r="N1079" s="366"/>
      <c r="O1079" s="366"/>
      <c r="P1079" s="216">
        <v>0</v>
      </c>
      <c r="Q1079" s="216">
        <v>145</v>
      </c>
      <c r="R1079" s="68" t="s">
        <v>638</v>
      </c>
      <c r="S1079" s="368"/>
      <c r="T1079" s="278"/>
    </row>
    <row r="1080" spans="1:20" ht="51">
      <c r="A1080" s="192">
        <v>41</v>
      </c>
      <c r="B1080" s="68"/>
      <c r="C1080" s="214" t="s">
        <v>44</v>
      </c>
      <c r="D1080" s="215">
        <v>44979</v>
      </c>
      <c r="E1080" s="192" t="s">
        <v>3102</v>
      </c>
      <c r="F1080" s="192" t="s">
        <v>3</v>
      </c>
      <c r="G1080" s="192">
        <v>2093850</v>
      </c>
      <c r="H1080" s="68"/>
      <c r="I1080" s="198" t="s">
        <v>4201</v>
      </c>
      <c r="J1080" s="68"/>
      <c r="K1080" s="68"/>
      <c r="L1080" s="68"/>
      <c r="M1080" s="68"/>
      <c r="N1080" s="366"/>
      <c r="O1080" s="366"/>
      <c r="P1080" s="216">
        <v>0</v>
      </c>
      <c r="Q1080" s="216">
        <v>50</v>
      </c>
      <c r="R1080" s="68" t="s">
        <v>638</v>
      </c>
      <c r="S1080" s="368"/>
      <c r="T1080" s="278"/>
    </row>
    <row r="1081" spans="1:20" ht="38.25">
      <c r="A1081" s="192" t="s">
        <v>550</v>
      </c>
      <c r="B1081" s="68"/>
      <c r="C1081" s="214" t="s">
        <v>589</v>
      </c>
      <c r="D1081" s="215">
        <v>44979</v>
      </c>
      <c r="E1081" s="192" t="s">
        <v>3103</v>
      </c>
      <c r="F1081" s="192" t="s">
        <v>3</v>
      </c>
      <c r="G1081" s="192">
        <v>2093851</v>
      </c>
      <c r="H1081" s="68"/>
      <c r="I1081" s="198" t="s">
        <v>4202</v>
      </c>
      <c r="J1081" s="68"/>
      <c r="K1081" s="68"/>
      <c r="L1081" s="68"/>
      <c r="M1081" s="68"/>
      <c r="N1081" s="366"/>
      <c r="O1081" s="366"/>
      <c r="P1081" s="216">
        <v>0</v>
      </c>
      <c r="Q1081" s="216">
        <v>500</v>
      </c>
      <c r="R1081" s="68" t="s">
        <v>638</v>
      </c>
      <c r="S1081" s="368"/>
      <c r="T1081" s="278"/>
    </row>
    <row r="1082" spans="1:20" ht="51">
      <c r="A1082" s="192" t="s">
        <v>550</v>
      </c>
      <c r="B1082" s="68"/>
      <c r="C1082" s="214" t="s">
        <v>589</v>
      </c>
      <c r="D1082" s="215">
        <v>44979</v>
      </c>
      <c r="E1082" s="192" t="s">
        <v>3104</v>
      </c>
      <c r="F1082" s="192" t="s">
        <v>3</v>
      </c>
      <c r="G1082" s="192">
        <v>2093864</v>
      </c>
      <c r="H1082" s="68"/>
      <c r="I1082" s="198" t="s">
        <v>4203</v>
      </c>
      <c r="J1082" s="68"/>
      <c r="K1082" s="68"/>
      <c r="L1082" s="68"/>
      <c r="M1082" s="68"/>
      <c r="N1082" s="366"/>
      <c r="O1082" s="366"/>
      <c r="P1082" s="216">
        <v>0</v>
      </c>
      <c r="Q1082" s="216">
        <v>950</v>
      </c>
      <c r="R1082" s="68" t="s">
        <v>638</v>
      </c>
      <c r="S1082" s="368"/>
      <c r="T1082" s="278"/>
    </row>
    <row r="1083" spans="1:20" ht="38.25">
      <c r="A1083" s="192">
        <v>670</v>
      </c>
      <c r="B1083" s="68"/>
      <c r="C1083" s="214" t="s">
        <v>178</v>
      </c>
      <c r="D1083" s="215">
        <v>44979</v>
      </c>
      <c r="E1083" s="192" t="s">
        <v>3105</v>
      </c>
      <c r="F1083" s="192" t="s">
        <v>3</v>
      </c>
      <c r="G1083" s="192">
        <v>2093890</v>
      </c>
      <c r="H1083" s="68"/>
      <c r="I1083" s="198" t="s">
        <v>4204</v>
      </c>
      <c r="J1083" s="68"/>
      <c r="K1083" s="68"/>
      <c r="L1083" s="68"/>
      <c r="M1083" s="68"/>
      <c r="N1083" s="366"/>
      <c r="O1083" s="366"/>
      <c r="P1083" s="216">
        <v>0</v>
      </c>
      <c r="Q1083" s="216">
        <v>4</v>
      </c>
      <c r="R1083" s="68" t="s">
        <v>638</v>
      </c>
      <c r="S1083" s="368"/>
      <c r="T1083" s="278"/>
    </row>
    <row r="1084" spans="1:20" ht="51">
      <c r="A1084" s="192" t="s">
        <v>550</v>
      </c>
      <c r="B1084" s="68"/>
      <c r="C1084" s="214" t="s">
        <v>589</v>
      </c>
      <c r="D1084" s="215">
        <v>44979</v>
      </c>
      <c r="E1084" s="192" t="s">
        <v>3106</v>
      </c>
      <c r="F1084" s="192" t="s">
        <v>3</v>
      </c>
      <c r="G1084" s="192">
        <v>2093901</v>
      </c>
      <c r="H1084" s="68"/>
      <c r="I1084" s="198" t="s">
        <v>4205</v>
      </c>
      <c r="J1084" s="68"/>
      <c r="K1084" s="68"/>
      <c r="L1084" s="68"/>
      <c r="M1084" s="68"/>
      <c r="N1084" s="366"/>
      <c r="O1084" s="366"/>
      <c r="P1084" s="216">
        <v>0</v>
      </c>
      <c r="Q1084" s="216">
        <v>10244.94</v>
      </c>
      <c r="R1084" s="68" t="s">
        <v>638</v>
      </c>
      <c r="S1084" s="368"/>
      <c r="T1084" s="278"/>
    </row>
    <row r="1085" spans="1:20" ht="51">
      <c r="A1085" s="192">
        <v>46</v>
      </c>
      <c r="B1085" s="68"/>
      <c r="C1085" s="214" t="s">
        <v>1380</v>
      </c>
      <c r="D1085" s="215">
        <v>44979</v>
      </c>
      <c r="E1085" s="192" t="s">
        <v>3107</v>
      </c>
      <c r="F1085" s="192" t="s">
        <v>3</v>
      </c>
      <c r="G1085" s="192">
        <v>2093898</v>
      </c>
      <c r="H1085" s="68"/>
      <c r="I1085" s="198" t="s">
        <v>4206</v>
      </c>
      <c r="J1085" s="68"/>
      <c r="K1085" s="68"/>
      <c r="L1085" s="68"/>
      <c r="M1085" s="68"/>
      <c r="N1085" s="366"/>
      <c r="O1085" s="366"/>
      <c r="P1085" s="216">
        <v>0</v>
      </c>
      <c r="Q1085" s="216">
        <v>229.91</v>
      </c>
      <c r="R1085" s="68" t="s">
        <v>638</v>
      </c>
      <c r="S1085" s="368"/>
      <c r="T1085" s="278"/>
    </row>
    <row r="1086" spans="1:20" ht="38.25">
      <c r="A1086" s="192">
        <v>213</v>
      </c>
      <c r="B1086" s="68"/>
      <c r="C1086" s="214" t="s">
        <v>91</v>
      </c>
      <c r="D1086" s="215">
        <v>44979</v>
      </c>
      <c r="E1086" s="192" t="s">
        <v>3108</v>
      </c>
      <c r="F1086" s="192" t="s">
        <v>3</v>
      </c>
      <c r="G1086" s="192">
        <v>2093893</v>
      </c>
      <c r="H1086" s="68"/>
      <c r="I1086" s="198" t="s">
        <v>4207</v>
      </c>
      <c r="J1086" s="68"/>
      <c r="K1086" s="68"/>
      <c r="L1086" s="68"/>
      <c r="M1086" s="68"/>
      <c r="N1086" s="366"/>
      <c r="O1086" s="366"/>
      <c r="P1086" s="216">
        <v>0</v>
      </c>
      <c r="Q1086" s="216">
        <v>130</v>
      </c>
      <c r="R1086" s="68" t="s">
        <v>638</v>
      </c>
      <c r="S1086" s="368"/>
      <c r="T1086" s="278"/>
    </row>
    <row r="1087" spans="1:20" ht="38.25">
      <c r="A1087" s="192">
        <v>213</v>
      </c>
      <c r="B1087" s="68"/>
      <c r="C1087" s="214" t="s">
        <v>91</v>
      </c>
      <c r="D1087" s="215">
        <v>44979</v>
      </c>
      <c r="E1087" s="192" t="s">
        <v>3109</v>
      </c>
      <c r="F1087" s="192" t="s">
        <v>3</v>
      </c>
      <c r="G1087" s="192">
        <v>2093892</v>
      </c>
      <c r="H1087" s="68"/>
      <c r="I1087" s="198" t="s">
        <v>4208</v>
      </c>
      <c r="J1087" s="68"/>
      <c r="K1087" s="68"/>
      <c r="L1087" s="68"/>
      <c r="M1087" s="68"/>
      <c r="N1087" s="366"/>
      <c r="O1087" s="366"/>
      <c r="P1087" s="216">
        <v>0</v>
      </c>
      <c r="Q1087" s="216">
        <v>130</v>
      </c>
      <c r="R1087" s="68" t="s">
        <v>638</v>
      </c>
      <c r="S1087" s="368"/>
      <c r="T1087" s="278"/>
    </row>
    <row r="1088" spans="1:20" ht="51">
      <c r="A1088" s="192">
        <v>132</v>
      </c>
      <c r="B1088" s="68"/>
      <c r="C1088" s="214" t="s">
        <v>59</v>
      </c>
      <c r="D1088" s="215">
        <v>44979</v>
      </c>
      <c r="E1088" s="192" t="s">
        <v>3110</v>
      </c>
      <c r="F1088" s="192" t="s">
        <v>3</v>
      </c>
      <c r="G1088" s="192">
        <v>2093902</v>
      </c>
      <c r="H1088" s="68"/>
      <c r="I1088" s="198" t="s">
        <v>4209</v>
      </c>
      <c r="J1088" s="68"/>
      <c r="K1088" s="68"/>
      <c r="L1088" s="68"/>
      <c r="M1088" s="68"/>
      <c r="N1088" s="366"/>
      <c r="O1088" s="366"/>
      <c r="P1088" s="216">
        <v>0</v>
      </c>
      <c r="Q1088" s="216">
        <v>1019.99</v>
      </c>
      <c r="R1088" s="68" t="s">
        <v>638</v>
      </c>
      <c r="S1088" s="368"/>
      <c r="T1088" s="278"/>
    </row>
    <row r="1089" spans="1:20" ht="63.75">
      <c r="A1089" s="192">
        <v>15</v>
      </c>
      <c r="B1089" s="68"/>
      <c r="C1089" s="214" t="s">
        <v>39</v>
      </c>
      <c r="D1089" s="215">
        <v>44979</v>
      </c>
      <c r="E1089" s="192" t="s">
        <v>3111</v>
      </c>
      <c r="F1089" s="192" t="s">
        <v>3</v>
      </c>
      <c r="G1089" s="192">
        <v>2093927</v>
      </c>
      <c r="H1089" s="68"/>
      <c r="I1089" s="198" t="s">
        <v>4210</v>
      </c>
      <c r="J1089" s="68"/>
      <c r="K1089" s="68"/>
      <c r="L1089" s="68"/>
      <c r="M1089" s="68"/>
      <c r="N1089" s="366"/>
      <c r="O1089" s="366"/>
      <c r="P1089" s="216">
        <v>0</v>
      </c>
      <c r="Q1089" s="216">
        <v>1496</v>
      </c>
      <c r="R1089" s="68" t="s">
        <v>638</v>
      </c>
      <c r="S1089" s="368"/>
      <c r="T1089" s="278"/>
    </row>
    <row r="1090" spans="1:20" ht="51">
      <c r="A1090" s="192">
        <v>134</v>
      </c>
      <c r="B1090" s="68"/>
      <c r="C1090" s="214" t="s">
        <v>61</v>
      </c>
      <c r="D1090" s="215">
        <v>44979</v>
      </c>
      <c r="E1090" s="192" t="s">
        <v>3112</v>
      </c>
      <c r="F1090" s="192" t="s">
        <v>3</v>
      </c>
      <c r="G1090" s="192">
        <v>2093970</v>
      </c>
      <c r="H1090" s="68"/>
      <c r="I1090" s="198" t="s">
        <v>4211</v>
      </c>
      <c r="J1090" s="68"/>
      <c r="K1090" s="68"/>
      <c r="L1090" s="68"/>
      <c r="M1090" s="68"/>
      <c r="N1090" s="366"/>
      <c r="O1090" s="366"/>
      <c r="P1090" s="216">
        <v>0</v>
      </c>
      <c r="Q1090" s="216">
        <v>3514</v>
      </c>
      <c r="R1090" s="68" t="s">
        <v>638</v>
      </c>
      <c r="S1090" s="368"/>
      <c r="T1090" s="278"/>
    </row>
    <row r="1091" spans="1:20" ht="51">
      <c r="A1091" s="192">
        <v>134</v>
      </c>
      <c r="B1091" s="68"/>
      <c r="C1091" s="214" t="s">
        <v>61</v>
      </c>
      <c r="D1091" s="215">
        <v>44979</v>
      </c>
      <c r="E1091" s="192" t="s">
        <v>3113</v>
      </c>
      <c r="F1091" s="192" t="s">
        <v>3</v>
      </c>
      <c r="G1091" s="192">
        <v>2093972</v>
      </c>
      <c r="H1091" s="68"/>
      <c r="I1091" s="198" t="s">
        <v>4212</v>
      </c>
      <c r="J1091" s="68"/>
      <c r="K1091" s="68"/>
      <c r="L1091" s="68"/>
      <c r="M1091" s="68"/>
      <c r="N1091" s="366"/>
      <c r="O1091" s="366"/>
      <c r="P1091" s="216">
        <v>0</v>
      </c>
      <c r="Q1091" s="216">
        <v>80</v>
      </c>
      <c r="R1091" s="68" t="s">
        <v>638</v>
      </c>
      <c r="S1091" s="368"/>
      <c r="T1091" s="278"/>
    </row>
    <row r="1092" spans="1:20" ht="51">
      <c r="A1092" s="192">
        <v>389</v>
      </c>
      <c r="B1092" s="68"/>
      <c r="C1092" s="214" t="s">
        <v>1428</v>
      </c>
      <c r="D1092" s="215">
        <v>44979</v>
      </c>
      <c r="E1092" s="192" t="s">
        <v>3114</v>
      </c>
      <c r="F1092" s="192" t="s">
        <v>3</v>
      </c>
      <c r="G1092" s="192">
        <v>2093975</v>
      </c>
      <c r="H1092" s="68"/>
      <c r="I1092" s="198" t="s">
        <v>4213</v>
      </c>
      <c r="J1092" s="68"/>
      <c r="K1092" s="68"/>
      <c r="L1092" s="68"/>
      <c r="M1092" s="68"/>
      <c r="N1092" s="366"/>
      <c r="O1092" s="366"/>
      <c r="P1092" s="216">
        <v>0</v>
      </c>
      <c r="Q1092" s="216">
        <v>31</v>
      </c>
      <c r="R1092" s="68" t="s">
        <v>638</v>
      </c>
      <c r="S1092" s="368"/>
      <c r="T1092" s="278"/>
    </row>
    <row r="1093" spans="1:20" ht="38.25">
      <c r="A1093" s="192">
        <v>213</v>
      </c>
      <c r="B1093" s="68"/>
      <c r="C1093" s="214" t="s">
        <v>91</v>
      </c>
      <c r="D1093" s="215">
        <v>44979</v>
      </c>
      <c r="E1093" s="192" t="s">
        <v>3115</v>
      </c>
      <c r="F1093" s="192" t="s">
        <v>3</v>
      </c>
      <c r="G1093" s="192">
        <v>2093998</v>
      </c>
      <c r="H1093" s="68"/>
      <c r="I1093" s="198" t="s">
        <v>4214</v>
      </c>
      <c r="J1093" s="68"/>
      <c r="K1093" s="68"/>
      <c r="L1093" s="68"/>
      <c r="M1093" s="68"/>
      <c r="N1093" s="366"/>
      <c r="O1093" s="366"/>
      <c r="P1093" s="216">
        <v>0</v>
      </c>
      <c r="Q1093" s="216">
        <v>250</v>
      </c>
      <c r="R1093" s="68" t="s">
        <v>638</v>
      </c>
      <c r="S1093" s="368"/>
      <c r="T1093" s="278"/>
    </row>
    <row r="1094" spans="1:20" ht="63.75">
      <c r="A1094" s="192">
        <v>192</v>
      </c>
      <c r="B1094" s="68"/>
      <c r="C1094" s="214" t="s">
        <v>83</v>
      </c>
      <c r="D1094" s="215">
        <v>44979</v>
      </c>
      <c r="E1094" s="192" t="s">
        <v>3116</v>
      </c>
      <c r="F1094" s="192" t="s">
        <v>3</v>
      </c>
      <c r="G1094" s="192">
        <v>2094006</v>
      </c>
      <c r="H1094" s="68"/>
      <c r="I1094" s="198" t="s">
        <v>4215</v>
      </c>
      <c r="J1094" s="68"/>
      <c r="K1094" s="68"/>
      <c r="L1094" s="68"/>
      <c r="M1094" s="68"/>
      <c r="N1094" s="366"/>
      <c r="O1094" s="366"/>
      <c r="P1094" s="216">
        <v>0</v>
      </c>
      <c r="Q1094" s="216">
        <v>50</v>
      </c>
      <c r="R1094" s="68" t="s">
        <v>638</v>
      </c>
      <c r="S1094" s="368"/>
      <c r="T1094" s="278"/>
    </row>
    <row r="1095" spans="1:20" ht="51">
      <c r="A1095" s="192">
        <v>378</v>
      </c>
      <c r="B1095" s="68"/>
      <c r="C1095" s="214" t="s">
        <v>610</v>
      </c>
      <c r="D1095" s="215">
        <v>44979</v>
      </c>
      <c r="E1095" s="192" t="s">
        <v>3117</v>
      </c>
      <c r="F1095" s="192" t="s">
        <v>3</v>
      </c>
      <c r="G1095" s="192">
        <v>2094015</v>
      </c>
      <c r="H1095" s="68"/>
      <c r="I1095" s="198" t="s">
        <v>4216</v>
      </c>
      <c r="J1095" s="68"/>
      <c r="K1095" s="68"/>
      <c r="L1095" s="68"/>
      <c r="M1095" s="68"/>
      <c r="N1095" s="366"/>
      <c r="O1095" s="366"/>
      <c r="P1095" s="216">
        <v>0</v>
      </c>
      <c r="Q1095" s="216">
        <v>2050</v>
      </c>
      <c r="R1095" s="68" t="s">
        <v>638</v>
      </c>
      <c r="S1095" s="368"/>
      <c r="T1095" s="278"/>
    </row>
    <row r="1096" spans="1:20" ht="51">
      <c r="A1096" s="192">
        <v>291</v>
      </c>
      <c r="B1096" s="68"/>
      <c r="C1096" s="214" t="s">
        <v>119</v>
      </c>
      <c r="D1096" s="215">
        <v>44979</v>
      </c>
      <c r="E1096" s="192" t="s">
        <v>3118</v>
      </c>
      <c r="F1096" s="192" t="s">
        <v>3</v>
      </c>
      <c r="G1096" s="192">
        <v>2093865</v>
      </c>
      <c r="H1096" s="68"/>
      <c r="I1096" s="198" t="s">
        <v>4217</v>
      </c>
      <c r="J1096" s="68"/>
      <c r="K1096" s="68"/>
      <c r="L1096" s="68"/>
      <c r="M1096" s="68"/>
      <c r="N1096" s="366"/>
      <c r="O1096" s="366"/>
      <c r="P1096" s="216">
        <v>0</v>
      </c>
      <c r="Q1096" s="216">
        <v>10462015</v>
      </c>
      <c r="R1096" s="68" t="s">
        <v>638</v>
      </c>
      <c r="S1096" s="368"/>
      <c r="T1096" s="278"/>
    </row>
    <row r="1097" spans="1:20" ht="51">
      <c r="A1097" s="192">
        <v>291</v>
      </c>
      <c r="B1097" s="68"/>
      <c r="C1097" s="214" t="s">
        <v>119</v>
      </c>
      <c r="D1097" s="215">
        <v>44979</v>
      </c>
      <c r="E1097" s="192" t="s">
        <v>3119</v>
      </c>
      <c r="F1097" s="192" t="s">
        <v>3</v>
      </c>
      <c r="G1097" s="192">
        <v>2093863</v>
      </c>
      <c r="H1097" s="68"/>
      <c r="I1097" s="198" t="s">
        <v>4218</v>
      </c>
      <c r="J1097" s="68"/>
      <c r="K1097" s="68"/>
      <c r="L1097" s="68"/>
      <c r="M1097" s="68"/>
      <c r="N1097" s="366"/>
      <c r="O1097" s="366"/>
      <c r="P1097" s="216">
        <v>0</v>
      </c>
      <c r="Q1097" s="216">
        <v>3701940.05</v>
      </c>
      <c r="R1097" s="68" t="s">
        <v>638</v>
      </c>
      <c r="S1097" s="368"/>
      <c r="T1097" s="278"/>
    </row>
    <row r="1098" spans="1:20" ht="51">
      <c r="A1098" s="192" t="s">
        <v>550</v>
      </c>
      <c r="B1098" s="68"/>
      <c r="C1098" s="214" t="s">
        <v>589</v>
      </c>
      <c r="D1098" s="215">
        <v>44979</v>
      </c>
      <c r="E1098" s="192" t="s">
        <v>3120</v>
      </c>
      <c r="F1098" s="192" t="s">
        <v>3</v>
      </c>
      <c r="G1098" s="192">
        <v>2093852</v>
      </c>
      <c r="H1098" s="68"/>
      <c r="I1098" s="198" t="s">
        <v>4219</v>
      </c>
      <c r="J1098" s="68"/>
      <c r="K1098" s="68"/>
      <c r="L1098" s="68"/>
      <c r="M1098" s="68"/>
      <c r="N1098" s="366"/>
      <c r="O1098" s="366"/>
      <c r="P1098" s="216">
        <v>0</v>
      </c>
      <c r="Q1098" s="216">
        <v>577.65</v>
      </c>
      <c r="R1098" s="68" t="s">
        <v>638</v>
      </c>
      <c r="S1098" s="368"/>
      <c r="T1098" s="278"/>
    </row>
    <row r="1099" spans="1:20" ht="51">
      <c r="A1099" s="192">
        <v>378</v>
      </c>
      <c r="B1099" s="68"/>
      <c r="C1099" s="214" t="s">
        <v>610</v>
      </c>
      <c r="D1099" s="215">
        <v>44980</v>
      </c>
      <c r="E1099" s="192" t="s">
        <v>3121</v>
      </c>
      <c r="F1099" s="192" t="s">
        <v>3</v>
      </c>
      <c r="G1099" s="192">
        <v>2094168</v>
      </c>
      <c r="H1099" s="68"/>
      <c r="I1099" s="198" t="s">
        <v>4220</v>
      </c>
      <c r="J1099" s="68"/>
      <c r="K1099" s="68"/>
      <c r="L1099" s="68"/>
      <c r="M1099" s="68"/>
      <c r="N1099" s="366"/>
      <c r="O1099" s="366"/>
      <c r="P1099" s="216">
        <v>0</v>
      </c>
      <c r="Q1099" s="216">
        <v>4486.5</v>
      </c>
      <c r="R1099" s="68" t="s">
        <v>638</v>
      </c>
      <c r="S1099" s="368"/>
      <c r="T1099" s="278"/>
    </row>
    <row r="1100" spans="1:20" ht="51">
      <c r="A1100" s="192">
        <v>203</v>
      </c>
      <c r="B1100" s="68"/>
      <c r="C1100" s="214" t="s">
        <v>86</v>
      </c>
      <c r="D1100" s="215">
        <v>44980</v>
      </c>
      <c r="E1100" s="192" t="s">
        <v>3122</v>
      </c>
      <c r="F1100" s="192" t="s">
        <v>3</v>
      </c>
      <c r="G1100" s="192">
        <v>2094190</v>
      </c>
      <c r="H1100" s="68"/>
      <c r="I1100" s="198" t="s">
        <v>4221</v>
      </c>
      <c r="J1100" s="68"/>
      <c r="K1100" s="68"/>
      <c r="L1100" s="68"/>
      <c r="M1100" s="68"/>
      <c r="N1100" s="366"/>
      <c r="O1100" s="366"/>
      <c r="P1100" s="216">
        <v>0</v>
      </c>
      <c r="Q1100" s="216">
        <v>45</v>
      </c>
      <c r="R1100" s="68" t="s">
        <v>638</v>
      </c>
      <c r="S1100" s="368"/>
      <c r="T1100" s="278"/>
    </row>
    <row r="1101" spans="1:20" ht="51">
      <c r="A1101" s="192">
        <v>212</v>
      </c>
      <c r="B1101" s="68"/>
      <c r="C1101" s="214" t="s">
        <v>90</v>
      </c>
      <c r="D1101" s="215">
        <v>44980</v>
      </c>
      <c r="E1101" s="192" t="s">
        <v>3123</v>
      </c>
      <c r="F1101" s="192" t="s">
        <v>3</v>
      </c>
      <c r="G1101" s="192">
        <v>2094196</v>
      </c>
      <c r="H1101" s="68"/>
      <c r="I1101" s="198" t="s">
        <v>4222</v>
      </c>
      <c r="J1101" s="68"/>
      <c r="K1101" s="68"/>
      <c r="L1101" s="68"/>
      <c r="M1101" s="68"/>
      <c r="N1101" s="366"/>
      <c r="O1101" s="366"/>
      <c r="P1101" s="216">
        <v>0</v>
      </c>
      <c r="Q1101" s="216">
        <v>60</v>
      </c>
      <c r="R1101" s="68" t="s">
        <v>638</v>
      </c>
      <c r="S1101" s="368"/>
      <c r="T1101" s="278"/>
    </row>
    <row r="1102" spans="1:20" ht="38.25">
      <c r="A1102" s="192">
        <v>213</v>
      </c>
      <c r="B1102" s="68"/>
      <c r="C1102" s="214" t="s">
        <v>91</v>
      </c>
      <c r="D1102" s="215">
        <v>44980</v>
      </c>
      <c r="E1102" s="192" t="s">
        <v>3124</v>
      </c>
      <c r="F1102" s="192" t="s">
        <v>3</v>
      </c>
      <c r="G1102" s="192">
        <v>2094223</v>
      </c>
      <c r="H1102" s="68"/>
      <c r="I1102" s="198" t="s">
        <v>4223</v>
      </c>
      <c r="J1102" s="68"/>
      <c r="K1102" s="68"/>
      <c r="L1102" s="68"/>
      <c r="M1102" s="68"/>
      <c r="N1102" s="366"/>
      <c r="O1102" s="366"/>
      <c r="P1102" s="216">
        <v>0</v>
      </c>
      <c r="Q1102" s="216">
        <v>45</v>
      </c>
      <c r="R1102" s="68" t="s">
        <v>638</v>
      </c>
      <c r="S1102" s="368"/>
      <c r="T1102" s="278"/>
    </row>
    <row r="1103" spans="1:20" ht="38.25">
      <c r="A1103" s="192">
        <v>213</v>
      </c>
      <c r="B1103" s="68"/>
      <c r="C1103" s="214" t="s">
        <v>91</v>
      </c>
      <c r="D1103" s="215">
        <v>44980</v>
      </c>
      <c r="E1103" s="192" t="s">
        <v>3125</v>
      </c>
      <c r="F1103" s="192" t="s">
        <v>3</v>
      </c>
      <c r="G1103" s="192">
        <v>2094227</v>
      </c>
      <c r="H1103" s="68"/>
      <c r="I1103" s="198" t="s">
        <v>4224</v>
      </c>
      <c r="J1103" s="68"/>
      <c r="K1103" s="68"/>
      <c r="L1103" s="68"/>
      <c r="M1103" s="68"/>
      <c r="N1103" s="366"/>
      <c r="O1103" s="366"/>
      <c r="P1103" s="216">
        <v>0</v>
      </c>
      <c r="Q1103" s="216">
        <v>30</v>
      </c>
      <c r="R1103" s="68" t="s">
        <v>638</v>
      </c>
      <c r="S1103" s="368"/>
      <c r="T1103" s="278"/>
    </row>
    <row r="1104" spans="1:20" ht="51">
      <c r="A1104" s="192">
        <v>15</v>
      </c>
      <c r="B1104" s="68"/>
      <c r="C1104" s="214" t="s">
        <v>39</v>
      </c>
      <c r="D1104" s="215">
        <v>44980</v>
      </c>
      <c r="E1104" s="192" t="s">
        <v>3126</v>
      </c>
      <c r="F1104" s="192" t="s">
        <v>3</v>
      </c>
      <c r="G1104" s="192">
        <v>2094231</v>
      </c>
      <c r="H1104" s="68"/>
      <c r="I1104" s="198" t="s">
        <v>4225</v>
      </c>
      <c r="J1104" s="68"/>
      <c r="K1104" s="68"/>
      <c r="L1104" s="68"/>
      <c r="M1104" s="68"/>
      <c r="N1104" s="366"/>
      <c r="O1104" s="366"/>
      <c r="P1104" s="216">
        <v>0</v>
      </c>
      <c r="Q1104" s="216">
        <v>903</v>
      </c>
      <c r="R1104" s="68" t="s">
        <v>638</v>
      </c>
      <c r="S1104" s="368"/>
      <c r="T1104" s="278"/>
    </row>
    <row r="1105" spans="1:20" ht="38.25">
      <c r="A1105" s="192">
        <v>15</v>
      </c>
      <c r="B1105" s="68"/>
      <c r="C1105" s="214" t="s">
        <v>39</v>
      </c>
      <c r="D1105" s="215">
        <v>44980</v>
      </c>
      <c r="E1105" s="192" t="s">
        <v>3127</v>
      </c>
      <c r="F1105" s="192" t="s">
        <v>3</v>
      </c>
      <c r="G1105" s="192">
        <v>2094234</v>
      </c>
      <c r="H1105" s="68"/>
      <c r="I1105" s="198" t="s">
        <v>2393</v>
      </c>
      <c r="J1105" s="68"/>
      <c r="K1105" s="68"/>
      <c r="L1105" s="68"/>
      <c r="M1105" s="68"/>
      <c r="N1105" s="366"/>
      <c r="O1105" s="366"/>
      <c r="P1105" s="216">
        <v>0</v>
      </c>
      <c r="Q1105" s="216">
        <v>60</v>
      </c>
      <c r="R1105" s="68" t="s">
        <v>638</v>
      </c>
      <c r="S1105" s="368"/>
      <c r="T1105" s="278"/>
    </row>
    <row r="1106" spans="1:20" ht="51">
      <c r="A1106" s="192">
        <v>251</v>
      </c>
      <c r="B1106" s="68"/>
      <c r="C1106" s="214" t="s">
        <v>103</v>
      </c>
      <c r="D1106" s="215">
        <v>44980</v>
      </c>
      <c r="E1106" s="192" t="s">
        <v>3128</v>
      </c>
      <c r="F1106" s="192" t="s">
        <v>3</v>
      </c>
      <c r="G1106" s="192">
        <v>2094254</v>
      </c>
      <c r="H1106" s="68"/>
      <c r="I1106" s="198" t="s">
        <v>4226</v>
      </c>
      <c r="J1106" s="68"/>
      <c r="K1106" s="68"/>
      <c r="L1106" s="68"/>
      <c r="M1106" s="68"/>
      <c r="N1106" s="366"/>
      <c r="O1106" s="366"/>
      <c r="P1106" s="216">
        <v>0</v>
      </c>
      <c r="Q1106" s="216">
        <v>270</v>
      </c>
      <c r="R1106" s="68" t="s">
        <v>638</v>
      </c>
      <c r="S1106" s="368"/>
      <c r="T1106" s="278"/>
    </row>
    <row r="1107" spans="1:20" ht="51">
      <c r="A1107" s="192">
        <v>293</v>
      </c>
      <c r="B1107" s="68"/>
      <c r="C1107" s="214" t="s">
        <v>121</v>
      </c>
      <c r="D1107" s="215">
        <v>44980</v>
      </c>
      <c r="E1107" s="192" t="s">
        <v>3129</v>
      </c>
      <c r="F1107" s="192" t="s">
        <v>3</v>
      </c>
      <c r="G1107" s="192">
        <v>2094258</v>
      </c>
      <c r="H1107" s="68"/>
      <c r="I1107" s="198" t="s">
        <v>4227</v>
      </c>
      <c r="J1107" s="68"/>
      <c r="K1107" s="68"/>
      <c r="L1107" s="68"/>
      <c r="M1107" s="68"/>
      <c r="N1107" s="366"/>
      <c r="O1107" s="366"/>
      <c r="P1107" s="216">
        <v>0</v>
      </c>
      <c r="Q1107" s="216">
        <v>573.70000000000005</v>
      </c>
      <c r="R1107" s="68" t="s">
        <v>638</v>
      </c>
      <c r="S1107" s="368"/>
      <c r="T1107" s="278"/>
    </row>
    <row r="1108" spans="1:20" ht="51">
      <c r="A1108" s="192">
        <v>670</v>
      </c>
      <c r="B1108" s="68"/>
      <c r="C1108" s="214" t="s">
        <v>178</v>
      </c>
      <c r="D1108" s="215">
        <v>44980</v>
      </c>
      <c r="E1108" s="192" t="s">
        <v>3130</v>
      </c>
      <c r="F1108" s="192" t="s">
        <v>3</v>
      </c>
      <c r="G1108" s="192">
        <v>2094266</v>
      </c>
      <c r="H1108" s="68"/>
      <c r="I1108" s="198" t="s">
        <v>4228</v>
      </c>
      <c r="J1108" s="68"/>
      <c r="K1108" s="68"/>
      <c r="L1108" s="68"/>
      <c r="M1108" s="68"/>
      <c r="N1108" s="366"/>
      <c r="O1108" s="366"/>
      <c r="P1108" s="216">
        <v>0</v>
      </c>
      <c r="Q1108" s="216">
        <v>10819.1</v>
      </c>
      <c r="R1108" s="68" t="s">
        <v>638</v>
      </c>
      <c r="S1108" s="368"/>
      <c r="T1108" s="278"/>
    </row>
    <row r="1109" spans="1:20" ht="51">
      <c r="A1109" s="192" t="s">
        <v>550</v>
      </c>
      <c r="B1109" s="68"/>
      <c r="C1109" s="214" t="s">
        <v>589</v>
      </c>
      <c r="D1109" s="215">
        <v>44980</v>
      </c>
      <c r="E1109" s="192" t="s">
        <v>3131</v>
      </c>
      <c r="F1109" s="192" t="s">
        <v>3</v>
      </c>
      <c r="G1109" s="192">
        <v>2094275</v>
      </c>
      <c r="H1109" s="68"/>
      <c r="I1109" s="198" t="s">
        <v>1432</v>
      </c>
      <c r="J1109" s="68"/>
      <c r="K1109" s="68"/>
      <c r="L1109" s="68"/>
      <c r="M1109" s="68"/>
      <c r="N1109" s="366"/>
      <c r="O1109" s="366"/>
      <c r="P1109" s="216">
        <v>0</v>
      </c>
      <c r="Q1109" s="216">
        <v>200</v>
      </c>
      <c r="R1109" s="68" t="s">
        <v>638</v>
      </c>
      <c r="S1109" s="368"/>
      <c r="T1109" s="278"/>
    </row>
    <row r="1110" spans="1:20" ht="51">
      <c r="A1110" s="192">
        <v>46</v>
      </c>
      <c r="B1110" s="68"/>
      <c r="C1110" s="214" t="s">
        <v>1380</v>
      </c>
      <c r="D1110" s="215">
        <v>44980</v>
      </c>
      <c r="E1110" s="192" t="s">
        <v>3132</v>
      </c>
      <c r="F1110" s="192" t="s">
        <v>3</v>
      </c>
      <c r="G1110" s="192">
        <v>2094279</v>
      </c>
      <c r="H1110" s="68"/>
      <c r="I1110" s="198" t="s">
        <v>4229</v>
      </c>
      <c r="J1110" s="68"/>
      <c r="K1110" s="68"/>
      <c r="L1110" s="68"/>
      <c r="M1110" s="68"/>
      <c r="N1110" s="366"/>
      <c r="O1110" s="366"/>
      <c r="P1110" s="216">
        <v>0</v>
      </c>
      <c r="Q1110" s="216">
        <v>559.87</v>
      </c>
      <c r="R1110" s="68" t="s">
        <v>638</v>
      </c>
      <c r="S1110" s="368"/>
      <c r="T1110" s="278"/>
    </row>
    <row r="1111" spans="1:20" ht="51">
      <c r="A1111" s="192">
        <v>41</v>
      </c>
      <c r="B1111" s="68"/>
      <c r="C1111" s="214" t="s">
        <v>44</v>
      </c>
      <c r="D1111" s="215">
        <v>44980</v>
      </c>
      <c r="E1111" s="192" t="s">
        <v>3133</v>
      </c>
      <c r="F1111" s="192" t="s">
        <v>3</v>
      </c>
      <c r="G1111" s="192">
        <v>2094294</v>
      </c>
      <c r="H1111" s="68"/>
      <c r="I1111" s="198" t="s">
        <v>4230</v>
      </c>
      <c r="J1111" s="68"/>
      <c r="K1111" s="68"/>
      <c r="L1111" s="68"/>
      <c r="M1111" s="68"/>
      <c r="N1111" s="366"/>
      <c r="O1111" s="366"/>
      <c r="P1111" s="216">
        <v>0</v>
      </c>
      <c r="Q1111" s="216">
        <v>115</v>
      </c>
      <c r="R1111" s="68" t="s">
        <v>638</v>
      </c>
      <c r="S1111" s="368"/>
      <c r="T1111" s="278"/>
    </row>
    <row r="1112" spans="1:20" ht="51">
      <c r="A1112" s="192">
        <v>41</v>
      </c>
      <c r="B1112" s="68"/>
      <c r="C1112" s="214" t="s">
        <v>44</v>
      </c>
      <c r="D1112" s="215">
        <v>44980</v>
      </c>
      <c r="E1112" s="192" t="s">
        <v>3134</v>
      </c>
      <c r="F1112" s="192" t="s">
        <v>3</v>
      </c>
      <c r="G1112" s="192">
        <v>2094297</v>
      </c>
      <c r="H1112" s="68"/>
      <c r="I1112" s="198" t="s">
        <v>4231</v>
      </c>
      <c r="J1112" s="68"/>
      <c r="K1112" s="68"/>
      <c r="L1112" s="68"/>
      <c r="M1112" s="68"/>
      <c r="N1112" s="366"/>
      <c r="O1112" s="366"/>
      <c r="P1112" s="216">
        <v>0</v>
      </c>
      <c r="Q1112" s="216">
        <v>222</v>
      </c>
      <c r="R1112" s="68" t="s">
        <v>638</v>
      </c>
      <c r="S1112" s="368"/>
      <c r="T1112" s="278"/>
    </row>
    <row r="1113" spans="1:20" ht="51">
      <c r="A1113" s="192">
        <v>10</v>
      </c>
      <c r="B1113" s="68"/>
      <c r="C1113" s="214" t="s">
        <v>38</v>
      </c>
      <c r="D1113" s="215">
        <v>44980</v>
      </c>
      <c r="E1113" s="192" t="s">
        <v>3135</v>
      </c>
      <c r="F1113" s="192" t="s">
        <v>3</v>
      </c>
      <c r="G1113" s="192">
        <v>2094322</v>
      </c>
      <c r="H1113" s="68"/>
      <c r="I1113" s="198" t="s">
        <v>4232</v>
      </c>
      <c r="J1113" s="68"/>
      <c r="K1113" s="68"/>
      <c r="L1113" s="68"/>
      <c r="M1113" s="68"/>
      <c r="N1113" s="366"/>
      <c r="O1113" s="366"/>
      <c r="P1113" s="216">
        <v>0</v>
      </c>
      <c r="Q1113" s="216">
        <v>19.32</v>
      </c>
      <c r="R1113" s="68" t="s">
        <v>638</v>
      </c>
      <c r="S1113" s="368"/>
      <c r="T1113" s="278"/>
    </row>
    <row r="1114" spans="1:20" ht="63.75">
      <c r="A1114" s="192">
        <v>16</v>
      </c>
      <c r="B1114" s="68"/>
      <c r="C1114" s="214" t="s">
        <v>40</v>
      </c>
      <c r="D1114" s="215">
        <v>44980</v>
      </c>
      <c r="E1114" s="192" t="s">
        <v>3136</v>
      </c>
      <c r="F1114" s="192" t="s">
        <v>3</v>
      </c>
      <c r="G1114" s="192">
        <v>2094349</v>
      </c>
      <c r="H1114" s="68"/>
      <c r="I1114" s="198" t="s">
        <v>2179</v>
      </c>
      <c r="J1114" s="68"/>
      <c r="K1114" s="68"/>
      <c r="L1114" s="68"/>
      <c r="M1114" s="68"/>
      <c r="N1114" s="366"/>
      <c r="O1114" s="366"/>
      <c r="P1114" s="216">
        <v>0</v>
      </c>
      <c r="Q1114" s="216">
        <v>36</v>
      </c>
      <c r="R1114" s="68" t="s">
        <v>638</v>
      </c>
      <c r="S1114" s="368"/>
      <c r="T1114" s="278"/>
    </row>
    <row r="1115" spans="1:20" ht="63.75">
      <c r="A1115" s="192">
        <v>46</v>
      </c>
      <c r="B1115" s="68"/>
      <c r="C1115" s="214" t="s">
        <v>1380</v>
      </c>
      <c r="D1115" s="215">
        <v>44980</v>
      </c>
      <c r="E1115" s="192" t="s">
        <v>3137</v>
      </c>
      <c r="F1115" s="192" t="s">
        <v>3</v>
      </c>
      <c r="G1115" s="192">
        <v>2094355</v>
      </c>
      <c r="H1115" s="68"/>
      <c r="I1115" s="198" t="s">
        <v>4233</v>
      </c>
      <c r="J1115" s="68"/>
      <c r="K1115" s="68"/>
      <c r="L1115" s="68"/>
      <c r="M1115" s="68"/>
      <c r="N1115" s="366"/>
      <c r="O1115" s="366"/>
      <c r="P1115" s="216">
        <v>0</v>
      </c>
      <c r="Q1115" s="216">
        <v>840</v>
      </c>
      <c r="R1115" s="68" t="s">
        <v>638</v>
      </c>
      <c r="S1115" s="368"/>
      <c r="T1115" s="278"/>
    </row>
    <row r="1116" spans="1:20" ht="51">
      <c r="A1116" s="192" t="s">
        <v>550</v>
      </c>
      <c r="B1116" s="68"/>
      <c r="C1116" s="214" t="s">
        <v>589</v>
      </c>
      <c r="D1116" s="215">
        <v>44980</v>
      </c>
      <c r="E1116" s="192" t="s">
        <v>3138</v>
      </c>
      <c r="F1116" s="192" t="s">
        <v>3</v>
      </c>
      <c r="G1116" s="192">
        <v>2094360</v>
      </c>
      <c r="H1116" s="68"/>
      <c r="I1116" s="198" t="s">
        <v>4234</v>
      </c>
      <c r="J1116" s="68"/>
      <c r="K1116" s="68"/>
      <c r="L1116" s="68"/>
      <c r="M1116" s="68"/>
      <c r="N1116" s="366"/>
      <c r="O1116" s="366"/>
      <c r="P1116" s="216">
        <v>0</v>
      </c>
      <c r="Q1116" s="216">
        <v>100</v>
      </c>
      <c r="R1116" s="68" t="s">
        <v>638</v>
      </c>
      <c r="S1116" s="368"/>
      <c r="T1116" s="278"/>
    </row>
    <row r="1117" spans="1:20" ht="51">
      <c r="A1117" s="192" t="s">
        <v>550</v>
      </c>
      <c r="B1117" s="68"/>
      <c r="C1117" s="214" t="s">
        <v>589</v>
      </c>
      <c r="D1117" s="215">
        <v>44980</v>
      </c>
      <c r="E1117" s="192" t="s">
        <v>3139</v>
      </c>
      <c r="F1117" s="192" t="s">
        <v>3</v>
      </c>
      <c r="G1117" s="192">
        <v>2094362</v>
      </c>
      <c r="H1117" s="68"/>
      <c r="I1117" s="198" t="s">
        <v>4235</v>
      </c>
      <c r="J1117" s="68"/>
      <c r="K1117" s="68"/>
      <c r="L1117" s="68"/>
      <c r="M1117" s="68"/>
      <c r="N1117" s="366"/>
      <c r="O1117" s="366"/>
      <c r="P1117" s="216">
        <v>0</v>
      </c>
      <c r="Q1117" s="216">
        <v>100</v>
      </c>
      <c r="R1117" s="68" t="s">
        <v>638</v>
      </c>
      <c r="S1117" s="368"/>
      <c r="T1117" s="278"/>
    </row>
    <row r="1118" spans="1:20" ht="51">
      <c r="A1118" s="192">
        <v>378</v>
      </c>
      <c r="B1118" s="68"/>
      <c r="C1118" s="214" t="s">
        <v>610</v>
      </c>
      <c r="D1118" s="215">
        <v>44980</v>
      </c>
      <c r="E1118" s="192" t="s">
        <v>3140</v>
      </c>
      <c r="F1118" s="192" t="s">
        <v>3</v>
      </c>
      <c r="G1118" s="192">
        <v>2094368</v>
      </c>
      <c r="H1118" s="68"/>
      <c r="I1118" s="198" t="s">
        <v>4236</v>
      </c>
      <c r="J1118" s="68"/>
      <c r="K1118" s="68"/>
      <c r="L1118" s="68"/>
      <c r="M1118" s="68"/>
      <c r="N1118" s="366"/>
      <c r="O1118" s="366"/>
      <c r="P1118" s="216">
        <v>0</v>
      </c>
      <c r="Q1118" s="216">
        <v>50</v>
      </c>
      <c r="R1118" s="68" t="s">
        <v>638</v>
      </c>
      <c r="S1118" s="368"/>
      <c r="T1118" s="278"/>
    </row>
    <row r="1119" spans="1:20" ht="38.25">
      <c r="A1119" s="192">
        <v>283</v>
      </c>
      <c r="B1119" s="68"/>
      <c r="C1119" s="214" t="s">
        <v>115</v>
      </c>
      <c r="D1119" s="215">
        <v>44980</v>
      </c>
      <c r="E1119" s="192" t="s">
        <v>3141</v>
      </c>
      <c r="F1119" s="192" t="s">
        <v>3</v>
      </c>
      <c r="G1119" s="192">
        <v>2094374</v>
      </c>
      <c r="H1119" s="68"/>
      <c r="I1119" s="198" t="s">
        <v>4237</v>
      </c>
      <c r="J1119" s="68"/>
      <c r="K1119" s="68"/>
      <c r="L1119" s="68"/>
      <c r="M1119" s="68"/>
      <c r="N1119" s="366"/>
      <c r="O1119" s="366"/>
      <c r="P1119" s="216">
        <v>0</v>
      </c>
      <c r="Q1119" s="216">
        <v>4180</v>
      </c>
      <c r="R1119" s="68" t="s">
        <v>638</v>
      </c>
      <c r="S1119" s="368"/>
      <c r="T1119" s="278"/>
    </row>
    <row r="1120" spans="1:20" ht="51">
      <c r="A1120" s="192">
        <v>951</v>
      </c>
      <c r="B1120" s="68"/>
      <c r="C1120" s="214" t="s">
        <v>199</v>
      </c>
      <c r="D1120" s="215">
        <v>44980</v>
      </c>
      <c r="E1120" s="192" t="s">
        <v>3142</v>
      </c>
      <c r="F1120" s="192" t="s">
        <v>3</v>
      </c>
      <c r="G1120" s="192">
        <v>2094393</v>
      </c>
      <c r="H1120" s="68"/>
      <c r="I1120" s="198" t="s">
        <v>4238</v>
      </c>
      <c r="J1120" s="68"/>
      <c r="K1120" s="68"/>
      <c r="L1120" s="68"/>
      <c r="M1120" s="68"/>
      <c r="N1120" s="366"/>
      <c r="O1120" s="366"/>
      <c r="P1120" s="216">
        <v>0</v>
      </c>
      <c r="Q1120" s="216">
        <v>18</v>
      </c>
      <c r="R1120" s="68" t="s">
        <v>638</v>
      </c>
      <c r="S1120" s="368"/>
      <c r="T1120" s="278"/>
    </row>
    <row r="1121" spans="1:20" ht="51">
      <c r="A1121" s="192">
        <v>951</v>
      </c>
      <c r="B1121" s="68"/>
      <c r="C1121" s="214" t="s">
        <v>199</v>
      </c>
      <c r="D1121" s="215">
        <v>44980</v>
      </c>
      <c r="E1121" s="192" t="s">
        <v>3143</v>
      </c>
      <c r="F1121" s="192" t="s">
        <v>3</v>
      </c>
      <c r="G1121" s="192">
        <v>2094395</v>
      </c>
      <c r="H1121" s="68"/>
      <c r="I1121" s="198" t="s">
        <v>4239</v>
      </c>
      <c r="J1121" s="68"/>
      <c r="K1121" s="68"/>
      <c r="L1121" s="68"/>
      <c r="M1121" s="68"/>
      <c r="N1121" s="366"/>
      <c r="O1121" s="366"/>
      <c r="P1121" s="216">
        <v>0</v>
      </c>
      <c r="Q1121" s="216">
        <v>153.19999999999999</v>
      </c>
      <c r="R1121" s="68" t="s">
        <v>638</v>
      </c>
      <c r="S1121" s="368"/>
      <c r="T1121" s="278"/>
    </row>
    <row r="1122" spans="1:20" ht="51">
      <c r="A1122" s="192">
        <v>15</v>
      </c>
      <c r="B1122" s="68"/>
      <c r="C1122" s="214" t="s">
        <v>39</v>
      </c>
      <c r="D1122" s="215">
        <v>44980</v>
      </c>
      <c r="E1122" s="192" t="s">
        <v>3144</v>
      </c>
      <c r="F1122" s="192" t="s">
        <v>3</v>
      </c>
      <c r="G1122" s="192">
        <v>2094401</v>
      </c>
      <c r="H1122" s="68"/>
      <c r="I1122" s="198" t="s">
        <v>4240</v>
      </c>
      <c r="J1122" s="68"/>
      <c r="K1122" s="68"/>
      <c r="L1122" s="68"/>
      <c r="M1122" s="68"/>
      <c r="N1122" s="366"/>
      <c r="O1122" s="366"/>
      <c r="P1122" s="216">
        <v>0</v>
      </c>
      <c r="Q1122" s="216">
        <v>340.35</v>
      </c>
      <c r="R1122" s="68" t="s">
        <v>638</v>
      </c>
      <c r="S1122" s="368"/>
      <c r="T1122" s="278"/>
    </row>
    <row r="1123" spans="1:20" ht="51">
      <c r="A1123" s="192">
        <v>86</v>
      </c>
      <c r="B1123" s="68"/>
      <c r="C1123" s="214" t="s">
        <v>50</v>
      </c>
      <c r="D1123" s="215">
        <v>44980</v>
      </c>
      <c r="E1123" s="192" t="s">
        <v>3145</v>
      </c>
      <c r="F1123" s="192" t="s">
        <v>3</v>
      </c>
      <c r="G1123" s="192">
        <v>2094402</v>
      </c>
      <c r="H1123" s="68"/>
      <c r="I1123" s="198" t="s">
        <v>4241</v>
      </c>
      <c r="J1123" s="68"/>
      <c r="K1123" s="68"/>
      <c r="L1123" s="68"/>
      <c r="M1123" s="68"/>
      <c r="N1123" s="366"/>
      <c r="O1123" s="366"/>
      <c r="P1123" s="216">
        <v>0</v>
      </c>
      <c r="Q1123" s="216">
        <v>548.33000000000004</v>
      </c>
      <c r="R1123" s="68" t="s">
        <v>638</v>
      </c>
      <c r="S1123" s="368"/>
      <c r="T1123" s="278"/>
    </row>
    <row r="1124" spans="1:20" ht="51">
      <c r="A1124" s="192">
        <v>15</v>
      </c>
      <c r="B1124" s="68"/>
      <c r="C1124" s="214" t="s">
        <v>39</v>
      </c>
      <c r="D1124" s="215">
        <v>44980</v>
      </c>
      <c r="E1124" s="192" t="s">
        <v>3146</v>
      </c>
      <c r="F1124" s="192" t="s">
        <v>3</v>
      </c>
      <c r="G1124" s="192">
        <v>2094404</v>
      </c>
      <c r="H1124" s="68"/>
      <c r="I1124" s="198" t="s">
        <v>2228</v>
      </c>
      <c r="J1124" s="68"/>
      <c r="K1124" s="68"/>
      <c r="L1124" s="68"/>
      <c r="M1124" s="68"/>
      <c r="N1124" s="366"/>
      <c r="O1124" s="366"/>
      <c r="P1124" s="216">
        <v>0</v>
      </c>
      <c r="Q1124" s="216">
        <v>327.06</v>
      </c>
      <c r="R1124" s="68" t="s">
        <v>638</v>
      </c>
      <c r="S1124" s="368"/>
      <c r="T1124" s="278"/>
    </row>
    <row r="1125" spans="1:20" ht="38.25">
      <c r="A1125" s="192">
        <v>213</v>
      </c>
      <c r="B1125" s="68"/>
      <c r="C1125" s="214" t="s">
        <v>91</v>
      </c>
      <c r="D1125" s="215">
        <v>44980</v>
      </c>
      <c r="E1125" s="192" t="s">
        <v>3147</v>
      </c>
      <c r="F1125" s="192" t="s">
        <v>3</v>
      </c>
      <c r="G1125" s="192">
        <v>2094405</v>
      </c>
      <c r="H1125" s="68"/>
      <c r="I1125" s="198" t="s">
        <v>4242</v>
      </c>
      <c r="J1125" s="68"/>
      <c r="K1125" s="68"/>
      <c r="L1125" s="68"/>
      <c r="M1125" s="68"/>
      <c r="N1125" s="366"/>
      <c r="O1125" s="366"/>
      <c r="P1125" s="216">
        <v>0</v>
      </c>
      <c r="Q1125" s="216">
        <v>130</v>
      </c>
      <c r="R1125" s="68" t="s">
        <v>638</v>
      </c>
      <c r="S1125" s="368"/>
      <c r="T1125" s="278"/>
    </row>
    <row r="1126" spans="1:20" ht="51">
      <c r="A1126" s="192">
        <v>291</v>
      </c>
      <c r="B1126" s="68"/>
      <c r="C1126" s="214" t="s">
        <v>119</v>
      </c>
      <c r="D1126" s="215">
        <v>44980</v>
      </c>
      <c r="E1126" s="192" t="s">
        <v>3148</v>
      </c>
      <c r="F1126" s="192" t="s">
        <v>3</v>
      </c>
      <c r="G1126" s="192">
        <v>2094171</v>
      </c>
      <c r="H1126" s="68"/>
      <c r="I1126" s="198" t="s">
        <v>4243</v>
      </c>
      <c r="J1126" s="68"/>
      <c r="K1126" s="68"/>
      <c r="L1126" s="68"/>
      <c r="M1126" s="68"/>
      <c r="N1126" s="366"/>
      <c r="O1126" s="366"/>
      <c r="P1126" s="216">
        <v>0</v>
      </c>
      <c r="Q1126" s="216">
        <v>11303.16</v>
      </c>
      <c r="R1126" s="68" t="s">
        <v>638</v>
      </c>
      <c r="S1126" s="368"/>
      <c r="T1126" s="278"/>
    </row>
    <row r="1127" spans="1:20" ht="63.75">
      <c r="A1127" s="192">
        <v>290</v>
      </c>
      <c r="B1127" s="68"/>
      <c r="C1127" s="214" t="s">
        <v>118</v>
      </c>
      <c r="D1127" s="215">
        <v>44980</v>
      </c>
      <c r="E1127" s="192" t="s">
        <v>3149</v>
      </c>
      <c r="F1127" s="192" t="s">
        <v>3</v>
      </c>
      <c r="G1127" s="192">
        <v>2094179</v>
      </c>
      <c r="H1127" s="68"/>
      <c r="I1127" s="198" t="s">
        <v>4244</v>
      </c>
      <c r="J1127" s="68"/>
      <c r="K1127" s="68"/>
      <c r="L1127" s="68"/>
      <c r="M1127" s="68"/>
      <c r="N1127" s="366"/>
      <c r="O1127" s="366"/>
      <c r="P1127" s="216">
        <v>0</v>
      </c>
      <c r="Q1127" s="216">
        <v>250</v>
      </c>
      <c r="R1127" s="68" t="s">
        <v>638</v>
      </c>
      <c r="S1127" s="368"/>
      <c r="T1127" s="278"/>
    </row>
    <row r="1128" spans="1:20" ht="63.75">
      <c r="A1128" s="192">
        <v>290</v>
      </c>
      <c r="B1128" s="68"/>
      <c r="C1128" s="214" t="s">
        <v>118</v>
      </c>
      <c r="D1128" s="215">
        <v>44980</v>
      </c>
      <c r="E1128" s="192" t="s">
        <v>3150</v>
      </c>
      <c r="F1128" s="192" t="s">
        <v>3</v>
      </c>
      <c r="G1128" s="192">
        <v>2094183</v>
      </c>
      <c r="H1128" s="68"/>
      <c r="I1128" s="198" t="s">
        <v>4245</v>
      </c>
      <c r="J1128" s="68"/>
      <c r="K1128" s="68"/>
      <c r="L1128" s="68"/>
      <c r="M1128" s="68"/>
      <c r="N1128" s="366"/>
      <c r="O1128" s="366"/>
      <c r="P1128" s="216">
        <v>0</v>
      </c>
      <c r="Q1128" s="216">
        <v>2234.1799999999998</v>
      </c>
      <c r="R1128" s="68" t="s">
        <v>638</v>
      </c>
      <c r="S1128" s="368"/>
      <c r="T1128" s="278"/>
    </row>
    <row r="1129" spans="1:20" ht="51">
      <c r="A1129" s="192">
        <v>417</v>
      </c>
      <c r="B1129" s="68"/>
      <c r="C1129" s="214" t="s">
        <v>147</v>
      </c>
      <c r="D1129" s="215">
        <v>44980</v>
      </c>
      <c r="E1129" s="192" t="s">
        <v>3151</v>
      </c>
      <c r="F1129" s="192" t="s">
        <v>3</v>
      </c>
      <c r="G1129" s="192">
        <v>2094184</v>
      </c>
      <c r="H1129" s="68"/>
      <c r="I1129" s="198" t="s">
        <v>4246</v>
      </c>
      <c r="J1129" s="68"/>
      <c r="K1129" s="68"/>
      <c r="L1129" s="68"/>
      <c r="M1129" s="68"/>
      <c r="N1129" s="366"/>
      <c r="O1129" s="366"/>
      <c r="P1129" s="216">
        <v>0</v>
      </c>
      <c r="Q1129" s="216">
        <v>12790.75</v>
      </c>
      <c r="R1129" s="68" t="s">
        <v>638</v>
      </c>
      <c r="S1129" s="368"/>
      <c r="T1129" s="278"/>
    </row>
    <row r="1130" spans="1:20" ht="63.75">
      <c r="A1130" s="192">
        <v>660</v>
      </c>
      <c r="B1130" s="68"/>
      <c r="C1130" s="214" t="s">
        <v>176</v>
      </c>
      <c r="D1130" s="215">
        <v>44980</v>
      </c>
      <c r="E1130" s="192" t="s">
        <v>3152</v>
      </c>
      <c r="F1130" s="192" t="s">
        <v>3</v>
      </c>
      <c r="G1130" s="192">
        <v>2094192</v>
      </c>
      <c r="H1130" s="68"/>
      <c r="I1130" s="198" t="s">
        <v>4247</v>
      </c>
      <c r="J1130" s="68"/>
      <c r="K1130" s="68"/>
      <c r="L1130" s="68"/>
      <c r="M1130" s="68"/>
      <c r="N1130" s="366"/>
      <c r="O1130" s="366"/>
      <c r="P1130" s="216">
        <v>0</v>
      </c>
      <c r="Q1130" s="216">
        <v>2628.35</v>
      </c>
      <c r="R1130" s="68" t="s">
        <v>638</v>
      </c>
      <c r="S1130" s="368"/>
      <c r="T1130" s="278"/>
    </row>
    <row r="1131" spans="1:20" ht="63.75">
      <c r="A1131" s="192">
        <v>660</v>
      </c>
      <c r="B1131" s="68"/>
      <c r="C1131" s="214" t="s">
        <v>176</v>
      </c>
      <c r="D1131" s="215">
        <v>44980</v>
      </c>
      <c r="E1131" s="192" t="s">
        <v>3153</v>
      </c>
      <c r="F1131" s="192" t="s">
        <v>3</v>
      </c>
      <c r="G1131" s="192">
        <v>2094193</v>
      </c>
      <c r="H1131" s="68"/>
      <c r="I1131" s="198" t="s">
        <v>4248</v>
      </c>
      <c r="J1131" s="68"/>
      <c r="K1131" s="68"/>
      <c r="L1131" s="68"/>
      <c r="M1131" s="68"/>
      <c r="N1131" s="366"/>
      <c r="O1131" s="366"/>
      <c r="P1131" s="216">
        <v>0</v>
      </c>
      <c r="Q1131" s="216">
        <v>1361.23</v>
      </c>
      <c r="R1131" s="68" t="s">
        <v>638</v>
      </c>
      <c r="S1131" s="368"/>
      <c r="T1131" s="278"/>
    </row>
    <row r="1132" spans="1:20" ht="51">
      <c r="A1132" s="192">
        <v>287</v>
      </c>
      <c r="B1132" s="68"/>
      <c r="C1132" s="214" t="s">
        <v>116</v>
      </c>
      <c r="D1132" s="215">
        <v>44980</v>
      </c>
      <c r="E1132" s="192" t="s">
        <v>3154</v>
      </c>
      <c r="F1132" s="192" t="s">
        <v>3</v>
      </c>
      <c r="G1132" s="192">
        <v>2094247</v>
      </c>
      <c r="H1132" s="68"/>
      <c r="I1132" s="198" t="s">
        <v>4249</v>
      </c>
      <c r="J1132" s="68"/>
      <c r="K1132" s="68"/>
      <c r="L1132" s="68"/>
      <c r="M1132" s="68"/>
      <c r="N1132" s="366"/>
      <c r="O1132" s="366"/>
      <c r="P1132" s="216">
        <v>0</v>
      </c>
      <c r="Q1132" s="216">
        <v>1382.8</v>
      </c>
      <c r="R1132" s="68" t="s">
        <v>638</v>
      </c>
      <c r="S1132" s="368"/>
      <c r="T1132" s="278"/>
    </row>
    <row r="1133" spans="1:20" ht="51">
      <c r="A1133" s="192">
        <v>20</v>
      </c>
      <c r="B1133" s="68"/>
      <c r="C1133" s="214" t="s">
        <v>41</v>
      </c>
      <c r="D1133" s="215">
        <v>44980</v>
      </c>
      <c r="E1133" s="192" t="s">
        <v>3155</v>
      </c>
      <c r="F1133" s="192" t="s">
        <v>3</v>
      </c>
      <c r="G1133" s="192">
        <v>2094257</v>
      </c>
      <c r="H1133" s="68"/>
      <c r="I1133" s="198" t="s">
        <v>4250</v>
      </c>
      <c r="J1133" s="68"/>
      <c r="K1133" s="68"/>
      <c r="L1133" s="68"/>
      <c r="M1133" s="68"/>
      <c r="N1133" s="366"/>
      <c r="O1133" s="366"/>
      <c r="P1133" s="216">
        <v>0</v>
      </c>
      <c r="Q1133" s="216">
        <v>259.01</v>
      </c>
      <c r="R1133" s="68" t="s">
        <v>638</v>
      </c>
      <c r="S1133" s="368"/>
      <c r="T1133" s="278"/>
    </row>
    <row r="1134" spans="1:20" ht="51">
      <c r="A1134" s="192">
        <v>389</v>
      </c>
      <c r="B1134" s="68"/>
      <c r="C1134" s="214" t="s">
        <v>1428</v>
      </c>
      <c r="D1134" s="215">
        <v>44980</v>
      </c>
      <c r="E1134" s="192" t="s">
        <v>3156</v>
      </c>
      <c r="F1134" s="192" t="s">
        <v>3</v>
      </c>
      <c r="G1134" s="192">
        <v>2094253</v>
      </c>
      <c r="H1134" s="68"/>
      <c r="I1134" s="198" t="s">
        <v>4251</v>
      </c>
      <c r="J1134" s="68"/>
      <c r="K1134" s="68"/>
      <c r="L1134" s="68"/>
      <c r="M1134" s="68"/>
      <c r="N1134" s="366"/>
      <c r="O1134" s="366"/>
      <c r="P1134" s="216">
        <v>0</v>
      </c>
      <c r="Q1134" s="216">
        <v>93864.15</v>
      </c>
      <c r="R1134" s="68" t="s">
        <v>638</v>
      </c>
      <c r="S1134" s="368"/>
      <c r="T1134" s="278"/>
    </row>
    <row r="1135" spans="1:20" ht="51">
      <c r="A1135" s="192">
        <v>20</v>
      </c>
      <c r="B1135" s="68"/>
      <c r="C1135" s="214" t="s">
        <v>41</v>
      </c>
      <c r="D1135" s="215">
        <v>44980</v>
      </c>
      <c r="E1135" s="192" t="s">
        <v>3157</v>
      </c>
      <c r="F1135" s="192" t="s">
        <v>3</v>
      </c>
      <c r="G1135" s="192">
        <v>2094255</v>
      </c>
      <c r="H1135" s="68"/>
      <c r="I1135" s="198" t="s">
        <v>4252</v>
      </c>
      <c r="J1135" s="68"/>
      <c r="K1135" s="68"/>
      <c r="L1135" s="68"/>
      <c r="M1135" s="68"/>
      <c r="N1135" s="366"/>
      <c r="O1135" s="366"/>
      <c r="P1135" s="216">
        <v>0</v>
      </c>
      <c r="Q1135" s="216">
        <v>51.87</v>
      </c>
      <c r="R1135" s="68" t="s">
        <v>638</v>
      </c>
      <c r="S1135" s="368"/>
      <c r="T1135" s="278"/>
    </row>
    <row r="1136" spans="1:20" ht="51">
      <c r="A1136" s="192">
        <v>389</v>
      </c>
      <c r="B1136" s="68"/>
      <c r="C1136" s="214" t="s">
        <v>1428</v>
      </c>
      <c r="D1136" s="215">
        <v>44980</v>
      </c>
      <c r="E1136" s="192" t="s">
        <v>3158</v>
      </c>
      <c r="F1136" s="192" t="s">
        <v>3</v>
      </c>
      <c r="G1136" s="192">
        <v>2094256</v>
      </c>
      <c r="H1136" s="68"/>
      <c r="I1136" s="198" t="s">
        <v>4253</v>
      </c>
      <c r="J1136" s="68"/>
      <c r="K1136" s="68"/>
      <c r="L1136" s="68"/>
      <c r="M1136" s="68"/>
      <c r="N1136" s="366"/>
      <c r="O1136" s="366"/>
      <c r="P1136" s="216">
        <v>0</v>
      </c>
      <c r="Q1136" s="216">
        <v>10504.23</v>
      </c>
      <c r="R1136" s="68" t="s">
        <v>638</v>
      </c>
      <c r="S1136" s="368"/>
      <c r="T1136" s="278"/>
    </row>
    <row r="1137" spans="1:20" ht="51">
      <c r="A1137" s="192">
        <v>389</v>
      </c>
      <c r="B1137" s="68"/>
      <c r="C1137" s="214" t="s">
        <v>1428</v>
      </c>
      <c r="D1137" s="215">
        <v>44980</v>
      </c>
      <c r="E1137" s="192" t="s">
        <v>3159</v>
      </c>
      <c r="F1137" s="192" t="s">
        <v>3</v>
      </c>
      <c r="G1137" s="192">
        <v>2094260</v>
      </c>
      <c r="H1137" s="68"/>
      <c r="I1137" s="198" t="s">
        <v>4254</v>
      </c>
      <c r="J1137" s="68"/>
      <c r="K1137" s="68"/>
      <c r="L1137" s="68"/>
      <c r="M1137" s="68"/>
      <c r="N1137" s="366"/>
      <c r="O1137" s="366"/>
      <c r="P1137" s="216">
        <v>0</v>
      </c>
      <c r="Q1137" s="216">
        <v>6578.47</v>
      </c>
      <c r="R1137" s="68" t="s">
        <v>638</v>
      </c>
      <c r="S1137" s="368"/>
      <c r="T1137" s="278"/>
    </row>
    <row r="1138" spans="1:20" ht="51">
      <c r="A1138" s="192">
        <v>389</v>
      </c>
      <c r="B1138" s="68"/>
      <c r="C1138" s="214" t="s">
        <v>1428</v>
      </c>
      <c r="D1138" s="215">
        <v>44980</v>
      </c>
      <c r="E1138" s="192" t="s">
        <v>3160</v>
      </c>
      <c r="F1138" s="192" t="s">
        <v>3</v>
      </c>
      <c r="G1138" s="192">
        <v>2094265</v>
      </c>
      <c r="H1138" s="68"/>
      <c r="I1138" s="198" t="s">
        <v>4255</v>
      </c>
      <c r="J1138" s="68"/>
      <c r="K1138" s="68"/>
      <c r="L1138" s="68"/>
      <c r="M1138" s="68"/>
      <c r="N1138" s="366"/>
      <c r="O1138" s="366"/>
      <c r="P1138" s="216">
        <v>0</v>
      </c>
      <c r="Q1138" s="216">
        <v>58728.35</v>
      </c>
      <c r="R1138" s="68" t="s">
        <v>638</v>
      </c>
      <c r="S1138" s="368"/>
      <c r="T1138" s="278"/>
    </row>
    <row r="1139" spans="1:20" ht="63.75">
      <c r="A1139" s="192">
        <v>598</v>
      </c>
      <c r="B1139" s="68"/>
      <c r="C1139" s="214" t="s">
        <v>672</v>
      </c>
      <c r="D1139" s="215">
        <v>44981</v>
      </c>
      <c r="E1139" s="192" t="s">
        <v>3161</v>
      </c>
      <c r="F1139" s="192" t="s">
        <v>3</v>
      </c>
      <c r="G1139" s="192">
        <v>2094560</v>
      </c>
      <c r="H1139" s="68"/>
      <c r="I1139" s="198" t="s">
        <v>4256</v>
      </c>
      <c r="J1139" s="68"/>
      <c r="K1139" s="68"/>
      <c r="L1139" s="68"/>
      <c r="M1139" s="68"/>
      <c r="N1139" s="366"/>
      <c r="O1139" s="366"/>
      <c r="P1139" s="216">
        <v>0</v>
      </c>
      <c r="Q1139" s="216">
        <v>2000</v>
      </c>
      <c r="R1139" s="68" t="s">
        <v>638</v>
      </c>
      <c r="S1139" s="368"/>
      <c r="T1139" s="278"/>
    </row>
    <row r="1140" spans="1:20" ht="38.25">
      <c r="A1140" s="192">
        <v>526</v>
      </c>
      <c r="B1140" s="68"/>
      <c r="C1140" s="214" t="s">
        <v>1267</v>
      </c>
      <c r="D1140" s="215">
        <v>44981</v>
      </c>
      <c r="E1140" s="192" t="s">
        <v>3162</v>
      </c>
      <c r="F1140" s="192" t="s">
        <v>3</v>
      </c>
      <c r="G1140" s="192">
        <v>2094563</v>
      </c>
      <c r="H1140" s="68"/>
      <c r="I1140" s="198" t="s">
        <v>4257</v>
      </c>
      <c r="J1140" s="68"/>
      <c r="K1140" s="68"/>
      <c r="L1140" s="68"/>
      <c r="M1140" s="68"/>
      <c r="N1140" s="366"/>
      <c r="O1140" s="366"/>
      <c r="P1140" s="216">
        <v>0</v>
      </c>
      <c r="Q1140" s="216">
        <v>175</v>
      </c>
      <c r="R1140" s="68" t="s">
        <v>638</v>
      </c>
      <c r="S1140" s="368"/>
      <c r="T1140" s="278"/>
    </row>
    <row r="1141" spans="1:20" ht="38.25">
      <c r="A1141" s="192">
        <v>15</v>
      </c>
      <c r="B1141" s="68"/>
      <c r="C1141" s="214" t="s">
        <v>39</v>
      </c>
      <c r="D1141" s="215">
        <v>44981</v>
      </c>
      <c r="E1141" s="192" t="s">
        <v>3163</v>
      </c>
      <c r="F1141" s="192" t="s">
        <v>3</v>
      </c>
      <c r="G1141" s="192">
        <v>2094565</v>
      </c>
      <c r="H1141" s="68"/>
      <c r="I1141" s="198" t="s">
        <v>4258</v>
      </c>
      <c r="J1141" s="68"/>
      <c r="K1141" s="68"/>
      <c r="L1141" s="68"/>
      <c r="M1141" s="68"/>
      <c r="N1141" s="366"/>
      <c r="O1141" s="366"/>
      <c r="P1141" s="216">
        <v>0</v>
      </c>
      <c r="Q1141" s="216">
        <v>773.78</v>
      </c>
      <c r="R1141" s="68" t="s">
        <v>638</v>
      </c>
      <c r="S1141" s="368"/>
      <c r="T1141" s="278"/>
    </row>
    <row r="1142" spans="1:20" ht="38.25">
      <c r="A1142" s="192">
        <v>526</v>
      </c>
      <c r="B1142" s="68"/>
      <c r="C1142" s="214" t="s">
        <v>1267</v>
      </c>
      <c r="D1142" s="215">
        <v>44981</v>
      </c>
      <c r="E1142" s="192" t="s">
        <v>3164</v>
      </c>
      <c r="F1142" s="192" t="s">
        <v>3</v>
      </c>
      <c r="G1142" s="192">
        <v>2094570</v>
      </c>
      <c r="H1142" s="68"/>
      <c r="I1142" s="198" t="s">
        <v>4259</v>
      </c>
      <c r="J1142" s="68"/>
      <c r="K1142" s="68"/>
      <c r="L1142" s="68"/>
      <c r="M1142" s="68"/>
      <c r="N1142" s="366"/>
      <c r="O1142" s="366"/>
      <c r="P1142" s="216">
        <v>0</v>
      </c>
      <c r="Q1142" s="216">
        <v>175</v>
      </c>
      <c r="R1142" s="68" t="s">
        <v>638</v>
      </c>
      <c r="S1142" s="368"/>
      <c r="T1142" s="278"/>
    </row>
    <row r="1143" spans="1:20" ht="38.25">
      <c r="A1143" s="192">
        <v>213</v>
      </c>
      <c r="B1143" s="68"/>
      <c r="C1143" s="214" t="s">
        <v>91</v>
      </c>
      <c r="D1143" s="215">
        <v>44981</v>
      </c>
      <c r="E1143" s="192" t="s">
        <v>3165</v>
      </c>
      <c r="F1143" s="192" t="s">
        <v>3</v>
      </c>
      <c r="G1143" s="192">
        <v>2094580</v>
      </c>
      <c r="H1143" s="68"/>
      <c r="I1143" s="198" t="s">
        <v>4260</v>
      </c>
      <c r="J1143" s="68"/>
      <c r="K1143" s="68"/>
      <c r="L1143" s="68"/>
      <c r="M1143" s="68"/>
      <c r="N1143" s="366"/>
      <c r="O1143" s="366"/>
      <c r="P1143" s="216">
        <v>0</v>
      </c>
      <c r="Q1143" s="216">
        <v>90</v>
      </c>
      <c r="R1143" s="68" t="s">
        <v>638</v>
      </c>
      <c r="S1143" s="368"/>
      <c r="T1143" s="278"/>
    </row>
    <row r="1144" spans="1:20" ht="51">
      <c r="A1144" s="192">
        <v>46</v>
      </c>
      <c r="B1144" s="68"/>
      <c r="C1144" s="214" t="s">
        <v>1380</v>
      </c>
      <c r="D1144" s="215">
        <v>44981</v>
      </c>
      <c r="E1144" s="192" t="s">
        <v>3166</v>
      </c>
      <c r="F1144" s="192" t="s">
        <v>3</v>
      </c>
      <c r="G1144" s="192">
        <v>2094584</v>
      </c>
      <c r="H1144" s="68"/>
      <c r="I1144" s="198" t="s">
        <v>4261</v>
      </c>
      <c r="J1144" s="68"/>
      <c r="K1144" s="68"/>
      <c r="L1144" s="68"/>
      <c r="M1144" s="68"/>
      <c r="N1144" s="366"/>
      <c r="O1144" s="366"/>
      <c r="P1144" s="216">
        <v>0</v>
      </c>
      <c r="Q1144" s="216">
        <v>840</v>
      </c>
      <c r="R1144" s="68" t="s">
        <v>638</v>
      </c>
      <c r="S1144" s="368"/>
      <c r="T1144" s="278"/>
    </row>
    <row r="1145" spans="1:20" ht="51">
      <c r="A1145" s="192">
        <v>551</v>
      </c>
      <c r="B1145" s="68"/>
      <c r="C1145" s="214" t="s">
        <v>165</v>
      </c>
      <c r="D1145" s="215">
        <v>44981</v>
      </c>
      <c r="E1145" s="192" t="s">
        <v>3167</v>
      </c>
      <c r="F1145" s="192" t="s">
        <v>3</v>
      </c>
      <c r="G1145" s="192">
        <v>2094594</v>
      </c>
      <c r="H1145" s="68"/>
      <c r="I1145" s="198" t="s">
        <v>4262</v>
      </c>
      <c r="J1145" s="68"/>
      <c r="K1145" s="68"/>
      <c r="L1145" s="68"/>
      <c r="M1145" s="68"/>
      <c r="N1145" s="366"/>
      <c r="O1145" s="366"/>
      <c r="P1145" s="216">
        <v>0</v>
      </c>
      <c r="Q1145" s="216">
        <v>5000</v>
      </c>
      <c r="R1145" s="68" t="s">
        <v>638</v>
      </c>
      <c r="S1145" s="368"/>
      <c r="T1145" s="278"/>
    </row>
    <row r="1146" spans="1:20" ht="38.25">
      <c r="A1146" s="192" t="s">
        <v>550</v>
      </c>
      <c r="B1146" s="68"/>
      <c r="C1146" s="214" t="s">
        <v>589</v>
      </c>
      <c r="D1146" s="215">
        <v>44981</v>
      </c>
      <c r="E1146" s="192" t="s">
        <v>3168</v>
      </c>
      <c r="F1146" s="192" t="s">
        <v>3</v>
      </c>
      <c r="G1146" s="192">
        <v>2094595</v>
      </c>
      <c r="H1146" s="68"/>
      <c r="I1146" s="198" t="s">
        <v>4263</v>
      </c>
      <c r="J1146" s="68"/>
      <c r="K1146" s="68"/>
      <c r="L1146" s="68"/>
      <c r="M1146" s="68"/>
      <c r="N1146" s="366"/>
      <c r="O1146" s="366"/>
      <c r="P1146" s="216">
        <v>0</v>
      </c>
      <c r="Q1146" s="216">
        <v>1500</v>
      </c>
      <c r="R1146" s="68" t="s">
        <v>638</v>
      </c>
      <c r="S1146" s="368"/>
      <c r="T1146" s="278"/>
    </row>
    <row r="1147" spans="1:20" ht="63.75">
      <c r="A1147" s="192">
        <v>53</v>
      </c>
      <c r="B1147" s="68"/>
      <c r="C1147" s="214" t="s">
        <v>1385</v>
      </c>
      <c r="D1147" s="215">
        <v>44981</v>
      </c>
      <c r="E1147" s="192" t="s">
        <v>3169</v>
      </c>
      <c r="F1147" s="192" t="s">
        <v>3</v>
      </c>
      <c r="G1147" s="192">
        <v>2094624</v>
      </c>
      <c r="H1147" s="68"/>
      <c r="I1147" s="198" t="s">
        <v>4264</v>
      </c>
      <c r="J1147" s="68"/>
      <c r="K1147" s="68"/>
      <c r="L1147" s="68"/>
      <c r="M1147" s="68"/>
      <c r="N1147" s="366"/>
      <c r="O1147" s="366"/>
      <c r="P1147" s="216">
        <v>0</v>
      </c>
      <c r="Q1147" s="216">
        <v>1600</v>
      </c>
      <c r="R1147" s="68" t="s">
        <v>638</v>
      </c>
      <c r="S1147" s="368"/>
      <c r="T1147" s="278"/>
    </row>
    <row r="1148" spans="1:20" ht="51">
      <c r="A1148" s="192">
        <v>389</v>
      </c>
      <c r="B1148" s="68"/>
      <c r="C1148" s="214" t="s">
        <v>1428</v>
      </c>
      <c r="D1148" s="215">
        <v>44981</v>
      </c>
      <c r="E1148" s="192" t="s">
        <v>3170</v>
      </c>
      <c r="F1148" s="192" t="s">
        <v>3</v>
      </c>
      <c r="G1148" s="192">
        <v>2094628</v>
      </c>
      <c r="H1148" s="68"/>
      <c r="I1148" s="198" t="s">
        <v>4265</v>
      </c>
      <c r="J1148" s="68"/>
      <c r="K1148" s="68"/>
      <c r="L1148" s="68"/>
      <c r="M1148" s="68"/>
      <c r="N1148" s="366"/>
      <c r="O1148" s="366"/>
      <c r="P1148" s="216">
        <v>0</v>
      </c>
      <c r="Q1148" s="216">
        <v>378.75</v>
      </c>
      <c r="R1148" s="68" t="s">
        <v>638</v>
      </c>
      <c r="S1148" s="368"/>
      <c r="T1148" s="278"/>
    </row>
    <row r="1149" spans="1:20" ht="51">
      <c r="A1149" s="192" t="s">
        <v>550</v>
      </c>
      <c r="B1149" s="68"/>
      <c r="C1149" s="214" t="s">
        <v>589</v>
      </c>
      <c r="D1149" s="215">
        <v>44981</v>
      </c>
      <c r="E1149" s="192" t="s">
        <v>3171</v>
      </c>
      <c r="F1149" s="192" t="s">
        <v>3</v>
      </c>
      <c r="G1149" s="192">
        <v>2094655</v>
      </c>
      <c r="H1149" s="68"/>
      <c r="I1149" s="198" t="s">
        <v>4266</v>
      </c>
      <c r="J1149" s="68"/>
      <c r="K1149" s="68"/>
      <c r="L1149" s="68"/>
      <c r="M1149" s="68"/>
      <c r="N1149" s="366"/>
      <c r="O1149" s="366"/>
      <c r="P1149" s="216">
        <v>0</v>
      </c>
      <c r="Q1149" s="216">
        <v>3101.29</v>
      </c>
      <c r="R1149" s="68" t="s">
        <v>638</v>
      </c>
      <c r="S1149" s="368"/>
      <c r="T1149" s="278"/>
    </row>
    <row r="1150" spans="1:20" ht="51">
      <c r="A1150" s="192">
        <v>190</v>
      </c>
      <c r="B1150" s="68"/>
      <c r="C1150" s="214" t="s">
        <v>82</v>
      </c>
      <c r="D1150" s="215">
        <v>44981</v>
      </c>
      <c r="E1150" s="192" t="s">
        <v>3172</v>
      </c>
      <c r="F1150" s="192" t="s">
        <v>3</v>
      </c>
      <c r="G1150" s="192">
        <v>2094650</v>
      </c>
      <c r="H1150" s="68"/>
      <c r="I1150" s="198" t="s">
        <v>4267</v>
      </c>
      <c r="J1150" s="68"/>
      <c r="K1150" s="68"/>
      <c r="L1150" s="68"/>
      <c r="M1150" s="68"/>
      <c r="N1150" s="366"/>
      <c r="O1150" s="366"/>
      <c r="P1150" s="216">
        <v>0</v>
      </c>
      <c r="Q1150" s="216">
        <v>155</v>
      </c>
      <c r="R1150" s="68" t="s">
        <v>638</v>
      </c>
      <c r="S1150" s="368"/>
      <c r="T1150" s="278"/>
    </row>
    <row r="1151" spans="1:20" ht="63.75">
      <c r="A1151" s="192">
        <v>16</v>
      </c>
      <c r="B1151" s="68"/>
      <c r="C1151" s="214" t="s">
        <v>40</v>
      </c>
      <c r="D1151" s="215">
        <v>44981</v>
      </c>
      <c r="E1151" s="192" t="s">
        <v>3173</v>
      </c>
      <c r="F1151" s="192" t="s">
        <v>3</v>
      </c>
      <c r="G1151" s="192">
        <v>2094654</v>
      </c>
      <c r="H1151" s="68"/>
      <c r="I1151" s="198" t="s">
        <v>4268</v>
      </c>
      <c r="J1151" s="68"/>
      <c r="K1151" s="68"/>
      <c r="L1151" s="68"/>
      <c r="M1151" s="68"/>
      <c r="N1151" s="366"/>
      <c r="O1151" s="366"/>
      <c r="P1151" s="216">
        <v>0</v>
      </c>
      <c r="Q1151" s="216">
        <v>2</v>
      </c>
      <c r="R1151" s="68" t="s">
        <v>638</v>
      </c>
      <c r="S1151" s="368"/>
      <c r="T1151" s="278"/>
    </row>
    <row r="1152" spans="1:20" ht="63.75">
      <c r="A1152" s="192">
        <v>16</v>
      </c>
      <c r="B1152" s="68"/>
      <c r="C1152" s="214" t="s">
        <v>40</v>
      </c>
      <c r="D1152" s="215">
        <v>44981</v>
      </c>
      <c r="E1152" s="192" t="s">
        <v>3174</v>
      </c>
      <c r="F1152" s="192" t="s">
        <v>3</v>
      </c>
      <c r="G1152" s="192">
        <v>2094656</v>
      </c>
      <c r="H1152" s="68"/>
      <c r="I1152" s="198" t="s">
        <v>4269</v>
      </c>
      <c r="J1152" s="68"/>
      <c r="K1152" s="68"/>
      <c r="L1152" s="68"/>
      <c r="M1152" s="68"/>
      <c r="N1152" s="366"/>
      <c r="O1152" s="366"/>
      <c r="P1152" s="216">
        <v>0</v>
      </c>
      <c r="Q1152" s="216">
        <v>241.75</v>
      </c>
      <c r="R1152" s="68" t="s">
        <v>638</v>
      </c>
      <c r="S1152" s="368"/>
      <c r="T1152" s="278"/>
    </row>
    <row r="1153" spans="1:20" ht="38.25">
      <c r="A1153" s="192">
        <v>35</v>
      </c>
      <c r="B1153" s="68"/>
      <c r="C1153" s="214" t="s">
        <v>43</v>
      </c>
      <c r="D1153" s="215">
        <v>44981</v>
      </c>
      <c r="E1153" s="192" t="s">
        <v>3175</v>
      </c>
      <c r="F1153" s="192" t="s">
        <v>3</v>
      </c>
      <c r="G1153" s="192">
        <v>2094661</v>
      </c>
      <c r="H1153" s="68"/>
      <c r="I1153" s="198" t="s">
        <v>4270</v>
      </c>
      <c r="J1153" s="68"/>
      <c r="K1153" s="68"/>
      <c r="L1153" s="68"/>
      <c r="M1153" s="68"/>
      <c r="N1153" s="366"/>
      <c r="O1153" s="366"/>
      <c r="P1153" s="216">
        <v>0</v>
      </c>
      <c r="Q1153" s="216">
        <v>450</v>
      </c>
      <c r="R1153" s="68" t="s">
        <v>638</v>
      </c>
      <c r="S1153" s="368"/>
      <c r="T1153" s="278"/>
    </row>
    <row r="1154" spans="1:20" ht="51">
      <c r="A1154" s="192">
        <v>203</v>
      </c>
      <c r="B1154" s="68"/>
      <c r="C1154" s="214" t="s">
        <v>86</v>
      </c>
      <c r="D1154" s="215">
        <v>44981</v>
      </c>
      <c r="E1154" s="192" t="s">
        <v>3176</v>
      </c>
      <c r="F1154" s="192" t="s">
        <v>3</v>
      </c>
      <c r="G1154" s="192">
        <v>2094673</v>
      </c>
      <c r="H1154" s="68"/>
      <c r="I1154" s="198" t="s">
        <v>4271</v>
      </c>
      <c r="J1154" s="68"/>
      <c r="K1154" s="68"/>
      <c r="L1154" s="68"/>
      <c r="M1154" s="68"/>
      <c r="N1154" s="366"/>
      <c r="O1154" s="366"/>
      <c r="P1154" s="216">
        <v>0</v>
      </c>
      <c r="Q1154" s="216">
        <v>15</v>
      </c>
      <c r="R1154" s="68" t="s">
        <v>638</v>
      </c>
      <c r="S1154" s="368"/>
      <c r="T1154" s="278"/>
    </row>
    <row r="1155" spans="1:20" ht="63.75">
      <c r="A1155" s="192">
        <v>53</v>
      </c>
      <c r="B1155" s="68"/>
      <c r="C1155" s="214" t="s">
        <v>1385</v>
      </c>
      <c r="D1155" s="215">
        <v>44981</v>
      </c>
      <c r="E1155" s="192" t="s">
        <v>3177</v>
      </c>
      <c r="F1155" s="192" t="s">
        <v>3</v>
      </c>
      <c r="G1155" s="192">
        <v>2094675</v>
      </c>
      <c r="H1155" s="68"/>
      <c r="I1155" s="198" t="s">
        <v>4272</v>
      </c>
      <c r="J1155" s="68"/>
      <c r="K1155" s="68"/>
      <c r="L1155" s="68"/>
      <c r="M1155" s="68"/>
      <c r="N1155" s="366"/>
      <c r="O1155" s="366"/>
      <c r="P1155" s="216">
        <v>0</v>
      </c>
      <c r="Q1155" s="216">
        <v>50</v>
      </c>
      <c r="R1155" s="68" t="s">
        <v>638</v>
      </c>
      <c r="S1155" s="368"/>
      <c r="T1155" s="278"/>
    </row>
    <row r="1156" spans="1:20" ht="51">
      <c r="A1156" s="192">
        <v>203</v>
      </c>
      <c r="B1156" s="68"/>
      <c r="C1156" s="214" t="s">
        <v>86</v>
      </c>
      <c r="D1156" s="215">
        <v>44981</v>
      </c>
      <c r="E1156" s="192" t="s">
        <v>3178</v>
      </c>
      <c r="F1156" s="192" t="s">
        <v>3</v>
      </c>
      <c r="G1156" s="192">
        <v>2094676</v>
      </c>
      <c r="H1156" s="68"/>
      <c r="I1156" s="198" t="s">
        <v>4273</v>
      </c>
      <c r="J1156" s="68"/>
      <c r="K1156" s="68"/>
      <c r="L1156" s="68"/>
      <c r="M1156" s="68"/>
      <c r="N1156" s="366"/>
      <c r="O1156" s="366"/>
      <c r="P1156" s="216">
        <v>0</v>
      </c>
      <c r="Q1156" s="216">
        <v>15</v>
      </c>
      <c r="R1156" s="68" t="s">
        <v>638</v>
      </c>
      <c r="S1156" s="368"/>
      <c r="T1156" s="278"/>
    </row>
    <row r="1157" spans="1:20" ht="51">
      <c r="A1157" s="192">
        <v>650</v>
      </c>
      <c r="B1157" s="68"/>
      <c r="C1157" s="214" t="s">
        <v>175</v>
      </c>
      <c r="D1157" s="215">
        <v>44981</v>
      </c>
      <c r="E1157" s="192" t="s">
        <v>3179</v>
      </c>
      <c r="F1157" s="192" t="s">
        <v>3</v>
      </c>
      <c r="G1157" s="192">
        <v>2094677</v>
      </c>
      <c r="H1157" s="68"/>
      <c r="I1157" s="198" t="s">
        <v>4274</v>
      </c>
      <c r="J1157" s="68"/>
      <c r="K1157" s="68"/>
      <c r="L1157" s="68"/>
      <c r="M1157" s="68"/>
      <c r="N1157" s="366"/>
      <c r="O1157" s="366"/>
      <c r="P1157" s="216">
        <v>0</v>
      </c>
      <c r="Q1157" s="216">
        <v>100</v>
      </c>
      <c r="R1157" s="68" t="s">
        <v>638</v>
      </c>
      <c r="S1157" s="368"/>
      <c r="T1157" s="278"/>
    </row>
    <row r="1158" spans="1:20" ht="51">
      <c r="A1158" s="192">
        <v>389</v>
      </c>
      <c r="B1158" s="68"/>
      <c r="C1158" s="214" t="s">
        <v>1428</v>
      </c>
      <c r="D1158" s="215">
        <v>44981</v>
      </c>
      <c r="E1158" s="192" t="s">
        <v>3180</v>
      </c>
      <c r="F1158" s="192" t="s">
        <v>3</v>
      </c>
      <c r="G1158" s="192">
        <v>2094678</v>
      </c>
      <c r="H1158" s="68"/>
      <c r="I1158" s="198" t="s">
        <v>4275</v>
      </c>
      <c r="J1158" s="68"/>
      <c r="K1158" s="68"/>
      <c r="L1158" s="68"/>
      <c r="M1158" s="68"/>
      <c r="N1158" s="366"/>
      <c r="O1158" s="366"/>
      <c r="P1158" s="216">
        <v>0</v>
      </c>
      <c r="Q1158" s="216">
        <v>15</v>
      </c>
      <c r="R1158" s="68" t="s">
        <v>638</v>
      </c>
      <c r="S1158" s="368"/>
      <c r="T1158" s="278"/>
    </row>
    <row r="1159" spans="1:20" ht="51">
      <c r="A1159" s="192" t="s">
        <v>550</v>
      </c>
      <c r="B1159" s="68"/>
      <c r="C1159" s="214" t="s">
        <v>589</v>
      </c>
      <c r="D1159" s="215">
        <v>44981</v>
      </c>
      <c r="E1159" s="192" t="s">
        <v>3181</v>
      </c>
      <c r="F1159" s="192" t="s">
        <v>3</v>
      </c>
      <c r="G1159" s="192">
        <v>2094704</v>
      </c>
      <c r="H1159" s="68"/>
      <c r="I1159" s="198" t="s">
        <v>4276</v>
      </c>
      <c r="J1159" s="68"/>
      <c r="K1159" s="68"/>
      <c r="L1159" s="68"/>
      <c r="M1159" s="68"/>
      <c r="N1159" s="366"/>
      <c r="O1159" s="366"/>
      <c r="P1159" s="216">
        <v>0</v>
      </c>
      <c r="Q1159" s="216">
        <v>5261.73</v>
      </c>
      <c r="R1159" s="68" t="s">
        <v>638</v>
      </c>
      <c r="S1159" s="368"/>
      <c r="T1159" s="278"/>
    </row>
    <row r="1160" spans="1:20" ht="63.75">
      <c r="A1160" s="192" t="s">
        <v>544</v>
      </c>
      <c r="B1160" s="68"/>
      <c r="C1160" s="214" t="s">
        <v>683</v>
      </c>
      <c r="D1160" s="215">
        <v>44981</v>
      </c>
      <c r="E1160" s="192" t="s">
        <v>3182</v>
      </c>
      <c r="F1160" s="192" t="s">
        <v>3</v>
      </c>
      <c r="G1160" s="192">
        <v>2094709</v>
      </c>
      <c r="H1160" s="68"/>
      <c r="I1160" s="198" t="s">
        <v>4277</v>
      </c>
      <c r="J1160" s="68"/>
      <c r="K1160" s="68"/>
      <c r="L1160" s="68"/>
      <c r="M1160" s="68"/>
      <c r="N1160" s="366"/>
      <c r="O1160" s="366"/>
      <c r="P1160" s="216">
        <v>0</v>
      </c>
      <c r="Q1160" s="216">
        <v>55648</v>
      </c>
      <c r="R1160" s="68" t="s">
        <v>638</v>
      </c>
      <c r="S1160" s="368"/>
      <c r="T1160" s="278"/>
    </row>
    <row r="1161" spans="1:20" ht="51">
      <c r="A1161" s="192">
        <v>203</v>
      </c>
      <c r="B1161" s="68"/>
      <c r="C1161" s="214" t="s">
        <v>86</v>
      </c>
      <c r="D1161" s="215">
        <v>44981</v>
      </c>
      <c r="E1161" s="192" t="s">
        <v>3183</v>
      </c>
      <c r="F1161" s="192" t="s">
        <v>3</v>
      </c>
      <c r="G1161" s="192">
        <v>2094717</v>
      </c>
      <c r="H1161" s="68"/>
      <c r="I1161" s="198" t="s">
        <v>4278</v>
      </c>
      <c r="J1161" s="68"/>
      <c r="K1161" s="68"/>
      <c r="L1161" s="68"/>
      <c r="M1161" s="68"/>
      <c r="N1161" s="366"/>
      <c r="O1161" s="366"/>
      <c r="P1161" s="216">
        <v>0</v>
      </c>
      <c r="Q1161" s="216">
        <v>15</v>
      </c>
      <c r="R1161" s="68" t="s">
        <v>638</v>
      </c>
      <c r="S1161" s="368"/>
      <c r="T1161" s="278"/>
    </row>
    <row r="1162" spans="1:20" ht="51">
      <c r="A1162" s="192">
        <v>137</v>
      </c>
      <c r="B1162" s="68"/>
      <c r="C1162" s="214" t="s">
        <v>62</v>
      </c>
      <c r="D1162" s="215">
        <v>44981</v>
      </c>
      <c r="E1162" s="192" t="s">
        <v>3184</v>
      </c>
      <c r="F1162" s="192" t="s">
        <v>3</v>
      </c>
      <c r="G1162" s="192">
        <v>2094742</v>
      </c>
      <c r="H1162" s="68"/>
      <c r="I1162" s="198" t="s">
        <v>4279</v>
      </c>
      <c r="J1162" s="68"/>
      <c r="K1162" s="68"/>
      <c r="L1162" s="68"/>
      <c r="M1162" s="68"/>
      <c r="N1162" s="366"/>
      <c r="O1162" s="366"/>
      <c r="P1162" s="216">
        <v>0</v>
      </c>
      <c r="Q1162" s="216">
        <v>277</v>
      </c>
      <c r="R1162" s="68" t="s">
        <v>638</v>
      </c>
      <c r="S1162" s="368"/>
      <c r="T1162" s="278"/>
    </row>
    <row r="1163" spans="1:20" ht="51">
      <c r="A1163" s="192" t="s">
        <v>544</v>
      </c>
      <c r="B1163" s="68"/>
      <c r="C1163" s="214" t="s">
        <v>683</v>
      </c>
      <c r="D1163" s="215">
        <v>44981</v>
      </c>
      <c r="E1163" s="192" t="s">
        <v>3185</v>
      </c>
      <c r="F1163" s="192" t="s">
        <v>3</v>
      </c>
      <c r="G1163" s="192">
        <v>2094737</v>
      </c>
      <c r="H1163" s="68"/>
      <c r="I1163" s="198" t="s">
        <v>4280</v>
      </c>
      <c r="J1163" s="68"/>
      <c r="K1163" s="68"/>
      <c r="L1163" s="68"/>
      <c r="M1163" s="68"/>
      <c r="N1163" s="366"/>
      <c r="O1163" s="366"/>
      <c r="P1163" s="216">
        <v>0</v>
      </c>
      <c r="Q1163" s="216">
        <v>44.96</v>
      </c>
      <c r="R1163" s="68" t="s">
        <v>638</v>
      </c>
      <c r="S1163" s="368"/>
      <c r="T1163" s="278"/>
    </row>
    <row r="1164" spans="1:20" ht="51">
      <c r="A1164" s="192" t="s">
        <v>550</v>
      </c>
      <c r="B1164" s="68"/>
      <c r="C1164" s="214" t="s">
        <v>589</v>
      </c>
      <c r="D1164" s="215">
        <v>44981</v>
      </c>
      <c r="E1164" s="192" t="s">
        <v>3186</v>
      </c>
      <c r="F1164" s="192" t="s">
        <v>3</v>
      </c>
      <c r="G1164" s="192">
        <v>2094738</v>
      </c>
      <c r="H1164" s="68"/>
      <c r="I1164" s="198" t="s">
        <v>4281</v>
      </c>
      <c r="J1164" s="68"/>
      <c r="K1164" s="68"/>
      <c r="L1164" s="68"/>
      <c r="M1164" s="68"/>
      <c r="N1164" s="366"/>
      <c r="O1164" s="366"/>
      <c r="P1164" s="216">
        <v>0</v>
      </c>
      <c r="Q1164" s="216">
        <v>100000</v>
      </c>
      <c r="R1164" s="68" t="s">
        <v>638</v>
      </c>
      <c r="S1164" s="368"/>
      <c r="T1164" s="278"/>
    </row>
    <row r="1165" spans="1:20" ht="63.75">
      <c r="A1165" s="192">
        <v>53</v>
      </c>
      <c r="B1165" s="68"/>
      <c r="C1165" s="214" t="s">
        <v>1385</v>
      </c>
      <c r="D1165" s="215">
        <v>44981</v>
      </c>
      <c r="E1165" s="192" t="s">
        <v>3187</v>
      </c>
      <c r="F1165" s="192" t="s">
        <v>3</v>
      </c>
      <c r="G1165" s="192">
        <v>2094755</v>
      </c>
      <c r="H1165" s="68"/>
      <c r="I1165" s="198" t="s">
        <v>4282</v>
      </c>
      <c r="J1165" s="68"/>
      <c r="K1165" s="68"/>
      <c r="L1165" s="68"/>
      <c r="M1165" s="68"/>
      <c r="N1165" s="366"/>
      <c r="O1165" s="366"/>
      <c r="P1165" s="216">
        <v>0</v>
      </c>
      <c r="Q1165" s="216">
        <v>11543.15</v>
      </c>
      <c r="R1165" s="68" t="s">
        <v>638</v>
      </c>
      <c r="S1165" s="368"/>
      <c r="T1165" s="278"/>
    </row>
    <row r="1166" spans="1:20" ht="38.25">
      <c r="A1166" s="192">
        <v>15</v>
      </c>
      <c r="B1166" s="68"/>
      <c r="C1166" s="214" t="s">
        <v>39</v>
      </c>
      <c r="D1166" s="215">
        <v>44981</v>
      </c>
      <c r="E1166" s="192" t="s">
        <v>3188</v>
      </c>
      <c r="F1166" s="192" t="s">
        <v>3</v>
      </c>
      <c r="G1166" s="192">
        <v>2094756</v>
      </c>
      <c r="H1166" s="68"/>
      <c r="I1166" s="198" t="s">
        <v>4283</v>
      </c>
      <c r="J1166" s="68"/>
      <c r="K1166" s="68"/>
      <c r="L1166" s="68"/>
      <c r="M1166" s="68"/>
      <c r="N1166" s="366"/>
      <c r="O1166" s="366"/>
      <c r="P1166" s="216">
        <v>0</v>
      </c>
      <c r="Q1166" s="216">
        <v>2000</v>
      </c>
      <c r="R1166" s="68" t="s">
        <v>638</v>
      </c>
      <c r="S1166" s="368"/>
      <c r="T1166" s="278"/>
    </row>
    <row r="1167" spans="1:20" ht="63.75">
      <c r="A1167" s="192">
        <v>206</v>
      </c>
      <c r="B1167" s="68"/>
      <c r="C1167" s="214" t="s">
        <v>87</v>
      </c>
      <c r="D1167" s="215">
        <v>44981</v>
      </c>
      <c r="E1167" s="192" t="s">
        <v>3189</v>
      </c>
      <c r="F1167" s="192" t="s">
        <v>3</v>
      </c>
      <c r="G1167" s="192">
        <v>2094759</v>
      </c>
      <c r="H1167" s="68"/>
      <c r="I1167" s="198" t="s">
        <v>4284</v>
      </c>
      <c r="J1167" s="68"/>
      <c r="K1167" s="68"/>
      <c r="L1167" s="68"/>
      <c r="M1167" s="68"/>
      <c r="N1167" s="366"/>
      <c r="O1167" s="366"/>
      <c r="P1167" s="216">
        <v>0</v>
      </c>
      <c r="Q1167" s="216">
        <v>10</v>
      </c>
      <c r="R1167" s="68" t="s">
        <v>638</v>
      </c>
      <c r="S1167" s="368"/>
      <c r="T1167" s="278"/>
    </row>
    <row r="1168" spans="1:20" ht="63.75">
      <c r="A1168" s="192">
        <v>41</v>
      </c>
      <c r="B1168" s="68"/>
      <c r="C1168" s="214" t="s">
        <v>44</v>
      </c>
      <c r="D1168" s="215">
        <v>44981</v>
      </c>
      <c r="E1168" s="192" t="s">
        <v>3190</v>
      </c>
      <c r="F1168" s="192" t="s">
        <v>3</v>
      </c>
      <c r="G1168" s="192">
        <v>2094606</v>
      </c>
      <c r="H1168" s="68"/>
      <c r="I1168" s="198" t="s">
        <v>4285</v>
      </c>
      <c r="J1168" s="68"/>
      <c r="K1168" s="68"/>
      <c r="L1168" s="68"/>
      <c r="M1168" s="68"/>
      <c r="N1168" s="366"/>
      <c r="O1168" s="366"/>
      <c r="P1168" s="216">
        <v>0</v>
      </c>
      <c r="Q1168" s="216">
        <v>257.39999999999998</v>
      </c>
      <c r="R1168" s="68" t="s">
        <v>638</v>
      </c>
      <c r="S1168" s="368"/>
      <c r="T1168" s="278"/>
    </row>
    <row r="1169" spans="1:20" ht="51">
      <c r="A1169" s="192">
        <v>591</v>
      </c>
      <c r="B1169" s="68"/>
      <c r="C1169" s="214" t="s">
        <v>674</v>
      </c>
      <c r="D1169" s="215">
        <v>44981</v>
      </c>
      <c r="E1169" s="192" t="s">
        <v>3191</v>
      </c>
      <c r="F1169" s="192" t="s">
        <v>3</v>
      </c>
      <c r="G1169" s="192">
        <v>2094604</v>
      </c>
      <c r="H1169" s="68"/>
      <c r="I1169" s="198" t="s">
        <v>4286</v>
      </c>
      <c r="J1169" s="68"/>
      <c r="K1169" s="68"/>
      <c r="L1169" s="68"/>
      <c r="M1169" s="68"/>
      <c r="N1169" s="366"/>
      <c r="O1169" s="366"/>
      <c r="P1169" s="216">
        <v>0</v>
      </c>
      <c r="Q1169" s="216">
        <v>630.26</v>
      </c>
      <c r="R1169" s="68" t="s">
        <v>638</v>
      </c>
      <c r="S1169" s="368"/>
      <c r="T1169" s="278"/>
    </row>
    <row r="1170" spans="1:20" ht="51">
      <c r="A1170" s="192">
        <v>591</v>
      </c>
      <c r="B1170" s="68"/>
      <c r="C1170" s="214" t="s">
        <v>674</v>
      </c>
      <c r="D1170" s="215">
        <v>44981</v>
      </c>
      <c r="E1170" s="192" t="s">
        <v>3192</v>
      </c>
      <c r="F1170" s="192" t="s">
        <v>3</v>
      </c>
      <c r="G1170" s="192">
        <v>2094608</v>
      </c>
      <c r="H1170" s="68"/>
      <c r="I1170" s="198" t="s">
        <v>4287</v>
      </c>
      <c r="J1170" s="68"/>
      <c r="K1170" s="68"/>
      <c r="L1170" s="68"/>
      <c r="M1170" s="68"/>
      <c r="N1170" s="366"/>
      <c r="O1170" s="366"/>
      <c r="P1170" s="216">
        <v>0</v>
      </c>
      <c r="Q1170" s="216">
        <v>1282</v>
      </c>
      <c r="R1170" s="68" t="s">
        <v>638</v>
      </c>
      <c r="S1170" s="368"/>
      <c r="T1170" s="278"/>
    </row>
    <row r="1171" spans="1:20" ht="89.25">
      <c r="A1171" s="192">
        <v>587</v>
      </c>
      <c r="B1171" s="68"/>
      <c r="C1171" s="214" t="s">
        <v>673</v>
      </c>
      <c r="D1171" s="215">
        <v>44981</v>
      </c>
      <c r="E1171" s="192" t="s">
        <v>3193</v>
      </c>
      <c r="F1171" s="192" t="s">
        <v>3</v>
      </c>
      <c r="G1171" s="192">
        <v>2094610</v>
      </c>
      <c r="H1171" s="68"/>
      <c r="I1171" s="198" t="s">
        <v>4288</v>
      </c>
      <c r="J1171" s="68"/>
      <c r="K1171" s="68"/>
      <c r="L1171" s="68"/>
      <c r="M1171" s="68"/>
      <c r="N1171" s="366"/>
      <c r="O1171" s="366"/>
      <c r="P1171" s="216">
        <v>0</v>
      </c>
      <c r="Q1171" s="216">
        <v>2247841.23</v>
      </c>
      <c r="R1171" s="68" t="s">
        <v>638</v>
      </c>
      <c r="S1171" s="368"/>
      <c r="T1171" s="278"/>
    </row>
    <row r="1172" spans="1:20" ht="51">
      <c r="A1172" s="192">
        <v>591</v>
      </c>
      <c r="B1172" s="68"/>
      <c r="C1172" s="214" t="s">
        <v>674</v>
      </c>
      <c r="D1172" s="215">
        <v>44981</v>
      </c>
      <c r="E1172" s="192" t="s">
        <v>3194</v>
      </c>
      <c r="F1172" s="192" t="s">
        <v>3</v>
      </c>
      <c r="G1172" s="192">
        <v>2094615</v>
      </c>
      <c r="H1172" s="68"/>
      <c r="I1172" s="198" t="s">
        <v>4289</v>
      </c>
      <c r="J1172" s="68"/>
      <c r="K1172" s="68"/>
      <c r="L1172" s="68"/>
      <c r="M1172" s="68"/>
      <c r="N1172" s="366"/>
      <c r="O1172" s="366"/>
      <c r="P1172" s="216">
        <v>0</v>
      </c>
      <c r="Q1172" s="216">
        <v>4222.3999999999996</v>
      </c>
      <c r="R1172" s="68" t="s">
        <v>638</v>
      </c>
      <c r="S1172" s="368"/>
      <c r="T1172" s="278"/>
    </row>
    <row r="1173" spans="1:20" ht="51">
      <c r="A1173" s="192">
        <v>591</v>
      </c>
      <c r="B1173" s="68"/>
      <c r="C1173" s="214" t="s">
        <v>674</v>
      </c>
      <c r="D1173" s="215">
        <v>44981</v>
      </c>
      <c r="E1173" s="192" t="s">
        <v>3195</v>
      </c>
      <c r="F1173" s="192" t="s">
        <v>3</v>
      </c>
      <c r="G1173" s="192">
        <v>2094622</v>
      </c>
      <c r="H1173" s="68"/>
      <c r="I1173" s="198" t="s">
        <v>4290</v>
      </c>
      <c r="J1173" s="68"/>
      <c r="K1173" s="68"/>
      <c r="L1173" s="68"/>
      <c r="M1173" s="68"/>
      <c r="N1173" s="366"/>
      <c r="O1173" s="366"/>
      <c r="P1173" s="216">
        <v>0</v>
      </c>
      <c r="Q1173" s="216">
        <v>20</v>
      </c>
      <c r="R1173" s="68" t="s">
        <v>638</v>
      </c>
      <c r="S1173" s="368"/>
      <c r="T1173" s="278"/>
    </row>
    <row r="1174" spans="1:20" ht="51">
      <c r="A1174" s="192">
        <v>591</v>
      </c>
      <c r="B1174" s="68"/>
      <c r="C1174" s="214" t="s">
        <v>674</v>
      </c>
      <c r="D1174" s="215">
        <v>44981</v>
      </c>
      <c r="E1174" s="192" t="s">
        <v>3196</v>
      </c>
      <c r="F1174" s="192" t="s">
        <v>3</v>
      </c>
      <c r="G1174" s="192">
        <v>2094626</v>
      </c>
      <c r="H1174" s="68"/>
      <c r="I1174" s="198" t="s">
        <v>4291</v>
      </c>
      <c r="J1174" s="68"/>
      <c r="K1174" s="68"/>
      <c r="L1174" s="68"/>
      <c r="M1174" s="68"/>
      <c r="N1174" s="366"/>
      <c r="O1174" s="366"/>
      <c r="P1174" s="216">
        <v>0</v>
      </c>
      <c r="Q1174" s="216">
        <v>120</v>
      </c>
      <c r="R1174" s="68" t="s">
        <v>638</v>
      </c>
      <c r="S1174" s="368"/>
      <c r="T1174" s="278"/>
    </row>
    <row r="1175" spans="1:20" ht="63.75">
      <c r="A1175" s="192">
        <v>342</v>
      </c>
      <c r="B1175" s="68"/>
      <c r="C1175" s="214" t="s">
        <v>137</v>
      </c>
      <c r="D1175" s="215">
        <v>44981</v>
      </c>
      <c r="E1175" s="192" t="s">
        <v>3197</v>
      </c>
      <c r="F1175" s="192" t="s">
        <v>3</v>
      </c>
      <c r="G1175" s="192">
        <v>2094645</v>
      </c>
      <c r="H1175" s="68"/>
      <c r="I1175" s="198" t="s">
        <v>4292</v>
      </c>
      <c r="J1175" s="68"/>
      <c r="K1175" s="68"/>
      <c r="L1175" s="68"/>
      <c r="M1175" s="68"/>
      <c r="N1175" s="366"/>
      <c r="O1175" s="366"/>
      <c r="P1175" s="216">
        <v>0</v>
      </c>
      <c r="Q1175" s="216">
        <v>1332</v>
      </c>
      <c r="R1175" s="68" t="s">
        <v>638</v>
      </c>
      <c r="S1175" s="368"/>
      <c r="T1175" s="278"/>
    </row>
    <row r="1176" spans="1:20" ht="51">
      <c r="A1176" s="192">
        <v>46</v>
      </c>
      <c r="B1176" s="68"/>
      <c r="C1176" s="214" t="s">
        <v>1380</v>
      </c>
      <c r="D1176" s="215">
        <v>44984</v>
      </c>
      <c r="E1176" s="192" t="s">
        <v>3198</v>
      </c>
      <c r="F1176" s="192" t="s">
        <v>3</v>
      </c>
      <c r="G1176" s="192">
        <v>2094964</v>
      </c>
      <c r="H1176" s="68"/>
      <c r="I1176" s="198" t="s">
        <v>4293</v>
      </c>
      <c r="J1176" s="68"/>
      <c r="K1176" s="68"/>
      <c r="L1176" s="68"/>
      <c r="M1176" s="68"/>
      <c r="N1176" s="366"/>
      <c r="O1176" s="366"/>
      <c r="P1176" s="216">
        <v>0</v>
      </c>
      <c r="Q1176" s="216">
        <v>127.94</v>
      </c>
      <c r="R1176" s="68" t="s">
        <v>638</v>
      </c>
      <c r="S1176" s="368"/>
      <c r="T1176" s="278"/>
    </row>
    <row r="1177" spans="1:20" ht="51">
      <c r="A1177" s="192" t="s">
        <v>550</v>
      </c>
      <c r="B1177" s="68"/>
      <c r="C1177" s="214" t="s">
        <v>589</v>
      </c>
      <c r="D1177" s="215">
        <v>44984</v>
      </c>
      <c r="E1177" s="192" t="s">
        <v>3199</v>
      </c>
      <c r="F1177" s="192" t="s">
        <v>3</v>
      </c>
      <c r="G1177" s="192">
        <v>2094971</v>
      </c>
      <c r="H1177" s="68"/>
      <c r="I1177" s="198" t="s">
        <v>4294</v>
      </c>
      <c r="J1177" s="68"/>
      <c r="K1177" s="68"/>
      <c r="L1177" s="68"/>
      <c r="M1177" s="68"/>
      <c r="N1177" s="366"/>
      <c r="O1177" s="366"/>
      <c r="P1177" s="216">
        <v>0</v>
      </c>
      <c r="Q1177" s="216">
        <v>2.78</v>
      </c>
      <c r="R1177" s="68" t="s">
        <v>638</v>
      </c>
      <c r="S1177" s="368"/>
      <c r="T1177" s="278"/>
    </row>
    <row r="1178" spans="1:20" ht="51">
      <c r="A1178" s="192" t="s">
        <v>550</v>
      </c>
      <c r="B1178" s="68"/>
      <c r="C1178" s="214" t="s">
        <v>589</v>
      </c>
      <c r="D1178" s="215">
        <v>44984</v>
      </c>
      <c r="E1178" s="192" t="s">
        <v>3200</v>
      </c>
      <c r="F1178" s="192" t="s">
        <v>3</v>
      </c>
      <c r="G1178" s="192">
        <v>2094972</v>
      </c>
      <c r="H1178" s="68"/>
      <c r="I1178" s="198" t="s">
        <v>4295</v>
      </c>
      <c r="J1178" s="68"/>
      <c r="K1178" s="68"/>
      <c r="L1178" s="68"/>
      <c r="M1178" s="68"/>
      <c r="N1178" s="366"/>
      <c r="O1178" s="366"/>
      <c r="P1178" s="216">
        <v>0</v>
      </c>
      <c r="Q1178" s="216">
        <v>100</v>
      </c>
      <c r="R1178" s="68" t="s">
        <v>638</v>
      </c>
      <c r="S1178" s="368"/>
      <c r="T1178" s="278"/>
    </row>
    <row r="1179" spans="1:20" ht="51">
      <c r="A1179" s="192">
        <v>15</v>
      </c>
      <c r="B1179" s="68"/>
      <c r="C1179" s="214" t="s">
        <v>39</v>
      </c>
      <c r="D1179" s="215">
        <v>44984</v>
      </c>
      <c r="E1179" s="192" t="s">
        <v>3201</v>
      </c>
      <c r="F1179" s="192" t="s">
        <v>3</v>
      </c>
      <c r="G1179" s="192">
        <v>2094973</v>
      </c>
      <c r="H1179" s="68"/>
      <c r="I1179" s="198" t="s">
        <v>4296</v>
      </c>
      <c r="J1179" s="68"/>
      <c r="K1179" s="68"/>
      <c r="L1179" s="68"/>
      <c r="M1179" s="68"/>
      <c r="N1179" s="366"/>
      <c r="O1179" s="366"/>
      <c r="P1179" s="216">
        <v>0</v>
      </c>
      <c r="Q1179" s="216">
        <v>4480</v>
      </c>
      <c r="R1179" s="68" t="s">
        <v>638</v>
      </c>
      <c r="S1179" s="368"/>
      <c r="T1179" s="278"/>
    </row>
    <row r="1180" spans="1:20" ht="51">
      <c r="A1180" s="192">
        <v>15</v>
      </c>
      <c r="B1180" s="68"/>
      <c r="C1180" s="214" t="s">
        <v>39</v>
      </c>
      <c r="D1180" s="215">
        <v>44984</v>
      </c>
      <c r="E1180" s="192" t="s">
        <v>3202</v>
      </c>
      <c r="F1180" s="192" t="s">
        <v>3</v>
      </c>
      <c r="G1180" s="192">
        <v>2094976</v>
      </c>
      <c r="H1180" s="68"/>
      <c r="I1180" s="198" t="s">
        <v>4297</v>
      </c>
      <c r="J1180" s="68"/>
      <c r="K1180" s="68"/>
      <c r="L1180" s="68"/>
      <c r="M1180" s="68"/>
      <c r="N1180" s="366"/>
      <c r="O1180" s="366"/>
      <c r="P1180" s="216">
        <v>0</v>
      </c>
      <c r="Q1180" s="216">
        <v>4480</v>
      </c>
      <c r="R1180" s="68" t="s">
        <v>638</v>
      </c>
      <c r="S1180" s="368"/>
      <c r="T1180" s="278"/>
    </row>
    <row r="1181" spans="1:20" ht="51">
      <c r="A1181" s="192">
        <v>15</v>
      </c>
      <c r="B1181" s="68"/>
      <c r="C1181" s="214" t="s">
        <v>39</v>
      </c>
      <c r="D1181" s="215">
        <v>44984</v>
      </c>
      <c r="E1181" s="192" t="s">
        <v>3203</v>
      </c>
      <c r="F1181" s="192" t="s">
        <v>3</v>
      </c>
      <c r="G1181" s="192">
        <v>2094978</v>
      </c>
      <c r="H1181" s="68"/>
      <c r="I1181" s="198" t="s">
        <v>4298</v>
      </c>
      <c r="J1181" s="68"/>
      <c r="K1181" s="68"/>
      <c r="L1181" s="68"/>
      <c r="M1181" s="68"/>
      <c r="N1181" s="366"/>
      <c r="O1181" s="366"/>
      <c r="P1181" s="216">
        <v>0</v>
      </c>
      <c r="Q1181" s="216">
        <v>4480</v>
      </c>
      <c r="R1181" s="68" t="s">
        <v>638</v>
      </c>
      <c r="S1181" s="368"/>
      <c r="T1181" s="278"/>
    </row>
    <row r="1182" spans="1:20" ht="51">
      <c r="A1182" s="192">
        <v>15</v>
      </c>
      <c r="B1182" s="68"/>
      <c r="C1182" s="214" t="s">
        <v>39</v>
      </c>
      <c r="D1182" s="215">
        <v>44984</v>
      </c>
      <c r="E1182" s="192" t="s">
        <v>3204</v>
      </c>
      <c r="F1182" s="192" t="s">
        <v>3</v>
      </c>
      <c r="G1182" s="192">
        <v>2094980</v>
      </c>
      <c r="H1182" s="68"/>
      <c r="I1182" s="198" t="s">
        <v>4299</v>
      </c>
      <c r="J1182" s="68"/>
      <c r="K1182" s="68"/>
      <c r="L1182" s="68"/>
      <c r="M1182" s="68"/>
      <c r="N1182" s="366"/>
      <c r="O1182" s="366"/>
      <c r="P1182" s="216">
        <v>0</v>
      </c>
      <c r="Q1182" s="216">
        <v>4480</v>
      </c>
      <c r="R1182" s="68" t="s">
        <v>638</v>
      </c>
      <c r="S1182" s="368"/>
      <c r="T1182" s="278"/>
    </row>
    <row r="1183" spans="1:20" ht="51">
      <c r="A1183" s="192" t="s">
        <v>550</v>
      </c>
      <c r="B1183" s="68"/>
      <c r="C1183" s="214" t="s">
        <v>589</v>
      </c>
      <c r="D1183" s="215">
        <v>44984</v>
      </c>
      <c r="E1183" s="192" t="s">
        <v>3205</v>
      </c>
      <c r="F1183" s="192" t="s">
        <v>3</v>
      </c>
      <c r="G1183" s="192">
        <v>2094988</v>
      </c>
      <c r="H1183" s="68"/>
      <c r="I1183" s="198" t="s">
        <v>4300</v>
      </c>
      <c r="J1183" s="68"/>
      <c r="K1183" s="68"/>
      <c r="L1183" s="68"/>
      <c r="M1183" s="68"/>
      <c r="N1183" s="366"/>
      <c r="O1183" s="366"/>
      <c r="P1183" s="216">
        <v>0</v>
      </c>
      <c r="Q1183" s="216">
        <v>1151.81</v>
      </c>
      <c r="R1183" s="68" t="s">
        <v>638</v>
      </c>
      <c r="S1183" s="368"/>
      <c r="T1183" s="278"/>
    </row>
    <row r="1184" spans="1:20" ht="51">
      <c r="A1184" s="192" t="s">
        <v>550</v>
      </c>
      <c r="B1184" s="68"/>
      <c r="C1184" s="214" t="s">
        <v>589</v>
      </c>
      <c r="D1184" s="215">
        <v>44984</v>
      </c>
      <c r="E1184" s="192" t="s">
        <v>3206</v>
      </c>
      <c r="F1184" s="192" t="s">
        <v>3</v>
      </c>
      <c r="G1184" s="192">
        <v>2094994</v>
      </c>
      <c r="H1184" s="68"/>
      <c r="I1184" s="198" t="s">
        <v>4301</v>
      </c>
      <c r="J1184" s="68"/>
      <c r="K1184" s="68"/>
      <c r="L1184" s="68"/>
      <c r="M1184" s="68"/>
      <c r="N1184" s="366"/>
      <c r="O1184" s="366"/>
      <c r="P1184" s="216">
        <v>0</v>
      </c>
      <c r="Q1184" s="216">
        <v>1853.32</v>
      </c>
      <c r="R1184" s="68" t="s">
        <v>638</v>
      </c>
      <c r="S1184" s="368"/>
      <c r="T1184" s="278"/>
    </row>
    <row r="1185" spans="1:20" ht="51">
      <c r="A1185" s="192" t="s">
        <v>550</v>
      </c>
      <c r="B1185" s="68"/>
      <c r="C1185" s="214" t="s">
        <v>589</v>
      </c>
      <c r="D1185" s="215">
        <v>44984</v>
      </c>
      <c r="E1185" s="192" t="s">
        <v>3207</v>
      </c>
      <c r="F1185" s="192" t="s">
        <v>3</v>
      </c>
      <c r="G1185" s="192">
        <v>2094997</v>
      </c>
      <c r="H1185" s="68"/>
      <c r="I1185" s="198" t="s">
        <v>4301</v>
      </c>
      <c r="J1185" s="68"/>
      <c r="K1185" s="68"/>
      <c r="L1185" s="68"/>
      <c r="M1185" s="68"/>
      <c r="N1185" s="366"/>
      <c r="O1185" s="366"/>
      <c r="P1185" s="216">
        <v>0</v>
      </c>
      <c r="Q1185" s="216">
        <v>2495.0300000000002</v>
      </c>
      <c r="R1185" s="68" t="s">
        <v>638</v>
      </c>
      <c r="S1185" s="368"/>
      <c r="T1185" s="278"/>
    </row>
    <row r="1186" spans="1:20" ht="51">
      <c r="A1186" s="192" t="s">
        <v>550</v>
      </c>
      <c r="B1186" s="68"/>
      <c r="C1186" s="214" t="s">
        <v>589</v>
      </c>
      <c r="D1186" s="215">
        <v>44984</v>
      </c>
      <c r="E1186" s="192" t="s">
        <v>3208</v>
      </c>
      <c r="F1186" s="192" t="s">
        <v>3</v>
      </c>
      <c r="G1186" s="192">
        <v>2094999</v>
      </c>
      <c r="H1186" s="68"/>
      <c r="I1186" s="198" t="s">
        <v>4302</v>
      </c>
      <c r="J1186" s="68"/>
      <c r="K1186" s="68"/>
      <c r="L1186" s="68"/>
      <c r="M1186" s="68"/>
      <c r="N1186" s="366"/>
      <c r="O1186" s="366"/>
      <c r="P1186" s="216">
        <v>0</v>
      </c>
      <c r="Q1186" s="216">
        <v>2103.71</v>
      </c>
      <c r="R1186" s="68" t="s">
        <v>638</v>
      </c>
      <c r="S1186" s="368"/>
      <c r="T1186" s="278"/>
    </row>
    <row r="1187" spans="1:20" ht="51">
      <c r="A1187" s="192" t="s">
        <v>550</v>
      </c>
      <c r="B1187" s="68"/>
      <c r="C1187" s="214" t="s">
        <v>589</v>
      </c>
      <c r="D1187" s="215">
        <v>44984</v>
      </c>
      <c r="E1187" s="192" t="s">
        <v>3209</v>
      </c>
      <c r="F1187" s="192" t="s">
        <v>3</v>
      </c>
      <c r="G1187" s="192">
        <v>2095000</v>
      </c>
      <c r="H1187" s="68"/>
      <c r="I1187" s="198" t="s">
        <v>4302</v>
      </c>
      <c r="J1187" s="68"/>
      <c r="K1187" s="68"/>
      <c r="L1187" s="68"/>
      <c r="M1187" s="68"/>
      <c r="N1187" s="366"/>
      <c r="O1187" s="366"/>
      <c r="P1187" s="216">
        <v>0</v>
      </c>
      <c r="Q1187" s="216">
        <v>2739.07</v>
      </c>
      <c r="R1187" s="68" t="s">
        <v>638</v>
      </c>
      <c r="S1187" s="368"/>
      <c r="T1187" s="278"/>
    </row>
    <row r="1188" spans="1:20" ht="51">
      <c r="A1188" s="192">
        <v>548</v>
      </c>
      <c r="B1188" s="68"/>
      <c r="C1188" s="214" t="s">
        <v>1286</v>
      </c>
      <c r="D1188" s="215">
        <v>44984</v>
      </c>
      <c r="E1188" s="192" t="s">
        <v>3210</v>
      </c>
      <c r="F1188" s="192" t="s">
        <v>3</v>
      </c>
      <c r="G1188" s="192">
        <v>2095001</v>
      </c>
      <c r="H1188" s="68"/>
      <c r="I1188" s="198" t="s">
        <v>4303</v>
      </c>
      <c r="J1188" s="68"/>
      <c r="K1188" s="68"/>
      <c r="L1188" s="68"/>
      <c r="M1188" s="68"/>
      <c r="N1188" s="366"/>
      <c r="O1188" s="366"/>
      <c r="P1188" s="216">
        <v>0</v>
      </c>
      <c r="Q1188" s="216">
        <v>444</v>
      </c>
      <c r="R1188" s="68" t="s">
        <v>638</v>
      </c>
      <c r="S1188" s="368"/>
      <c r="T1188" s="278"/>
    </row>
    <row r="1189" spans="1:20" ht="51">
      <c r="A1189" s="192">
        <v>41</v>
      </c>
      <c r="B1189" s="68"/>
      <c r="C1189" s="214" t="s">
        <v>44</v>
      </c>
      <c r="D1189" s="215">
        <v>44984</v>
      </c>
      <c r="E1189" s="192" t="s">
        <v>3211</v>
      </c>
      <c r="F1189" s="192" t="s">
        <v>3</v>
      </c>
      <c r="G1189" s="192">
        <v>2095004</v>
      </c>
      <c r="H1189" s="68"/>
      <c r="I1189" s="198" t="s">
        <v>4304</v>
      </c>
      <c r="J1189" s="68"/>
      <c r="K1189" s="68"/>
      <c r="L1189" s="68"/>
      <c r="M1189" s="68"/>
      <c r="N1189" s="366"/>
      <c r="O1189" s="366"/>
      <c r="P1189" s="216">
        <v>0</v>
      </c>
      <c r="Q1189" s="216">
        <v>19</v>
      </c>
      <c r="R1189" s="68" t="s">
        <v>638</v>
      </c>
      <c r="S1189" s="368"/>
      <c r="T1189" s="278"/>
    </row>
    <row r="1190" spans="1:20" ht="51">
      <c r="A1190" s="192">
        <v>599</v>
      </c>
      <c r="B1190" s="68"/>
      <c r="C1190" s="214" t="s">
        <v>1249</v>
      </c>
      <c r="D1190" s="215">
        <v>44984</v>
      </c>
      <c r="E1190" s="192" t="s">
        <v>3212</v>
      </c>
      <c r="F1190" s="192" t="s">
        <v>3</v>
      </c>
      <c r="G1190" s="192">
        <v>2095006</v>
      </c>
      <c r="H1190" s="68"/>
      <c r="I1190" s="198" t="s">
        <v>4305</v>
      </c>
      <c r="J1190" s="68"/>
      <c r="K1190" s="68"/>
      <c r="L1190" s="68"/>
      <c r="M1190" s="68"/>
      <c r="N1190" s="366"/>
      <c r="O1190" s="366"/>
      <c r="P1190" s="216">
        <v>0</v>
      </c>
      <c r="Q1190" s="216">
        <v>346.01</v>
      </c>
      <c r="R1190" s="68" t="s">
        <v>638</v>
      </c>
      <c r="S1190" s="368"/>
      <c r="T1190" s="278"/>
    </row>
    <row r="1191" spans="1:20" ht="51">
      <c r="A1191" s="192">
        <v>650</v>
      </c>
      <c r="B1191" s="68"/>
      <c r="C1191" s="214" t="s">
        <v>175</v>
      </c>
      <c r="D1191" s="215">
        <v>44984</v>
      </c>
      <c r="E1191" s="192" t="s">
        <v>3213</v>
      </c>
      <c r="F1191" s="192" t="s">
        <v>3</v>
      </c>
      <c r="G1191" s="192">
        <v>2095014</v>
      </c>
      <c r="H1191" s="68"/>
      <c r="I1191" s="198" t="s">
        <v>4306</v>
      </c>
      <c r="J1191" s="68"/>
      <c r="K1191" s="68"/>
      <c r="L1191" s="68"/>
      <c r="M1191" s="68"/>
      <c r="N1191" s="366"/>
      <c r="O1191" s="366"/>
      <c r="P1191" s="216">
        <v>0</v>
      </c>
      <c r="Q1191" s="216">
        <v>335.42</v>
      </c>
      <c r="R1191" s="68" t="s">
        <v>638</v>
      </c>
      <c r="S1191" s="368"/>
      <c r="T1191" s="278"/>
    </row>
    <row r="1192" spans="1:20" ht="63.75">
      <c r="A1192" s="192">
        <v>650</v>
      </c>
      <c r="B1192" s="68"/>
      <c r="C1192" s="214" t="s">
        <v>175</v>
      </c>
      <c r="D1192" s="215">
        <v>44984</v>
      </c>
      <c r="E1192" s="192" t="s">
        <v>3214</v>
      </c>
      <c r="F1192" s="192" t="s">
        <v>3</v>
      </c>
      <c r="G1192" s="192">
        <v>2095023</v>
      </c>
      <c r="H1192" s="68"/>
      <c r="I1192" s="198" t="s">
        <v>4307</v>
      </c>
      <c r="J1192" s="68"/>
      <c r="K1192" s="68"/>
      <c r="L1192" s="68"/>
      <c r="M1192" s="68"/>
      <c r="N1192" s="366"/>
      <c r="O1192" s="366"/>
      <c r="P1192" s="216">
        <v>0</v>
      </c>
      <c r="Q1192" s="216">
        <v>779.04</v>
      </c>
      <c r="R1192" s="68" t="s">
        <v>638</v>
      </c>
      <c r="S1192" s="368"/>
      <c r="T1192" s="278"/>
    </row>
    <row r="1193" spans="1:20" ht="63.75">
      <c r="A1193" s="192">
        <v>650</v>
      </c>
      <c r="B1193" s="68"/>
      <c r="C1193" s="214" t="s">
        <v>175</v>
      </c>
      <c r="D1193" s="215">
        <v>44984</v>
      </c>
      <c r="E1193" s="192" t="s">
        <v>3215</v>
      </c>
      <c r="F1193" s="192" t="s">
        <v>3</v>
      </c>
      <c r="G1193" s="192">
        <v>2095018</v>
      </c>
      <c r="H1193" s="68"/>
      <c r="I1193" s="198" t="s">
        <v>4308</v>
      </c>
      <c r="J1193" s="68"/>
      <c r="K1193" s="68"/>
      <c r="L1193" s="68"/>
      <c r="M1193" s="68"/>
      <c r="N1193" s="366"/>
      <c r="O1193" s="366"/>
      <c r="P1193" s="216">
        <v>0</v>
      </c>
      <c r="Q1193" s="216">
        <v>30.96</v>
      </c>
      <c r="R1193" s="68" t="s">
        <v>638</v>
      </c>
      <c r="S1193" s="368"/>
      <c r="T1193" s="278"/>
    </row>
    <row r="1194" spans="1:20" ht="51">
      <c r="A1194" s="192" t="s">
        <v>550</v>
      </c>
      <c r="B1194" s="68"/>
      <c r="C1194" s="214" t="s">
        <v>589</v>
      </c>
      <c r="D1194" s="215">
        <v>44984</v>
      </c>
      <c r="E1194" s="192" t="s">
        <v>3216</v>
      </c>
      <c r="F1194" s="192" t="s">
        <v>3</v>
      </c>
      <c r="G1194" s="192">
        <v>2095021</v>
      </c>
      <c r="H1194" s="68"/>
      <c r="I1194" s="198" t="s">
        <v>4309</v>
      </c>
      <c r="J1194" s="68"/>
      <c r="K1194" s="68"/>
      <c r="L1194" s="68"/>
      <c r="M1194" s="68"/>
      <c r="N1194" s="366"/>
      <c r="O1194" s="366"/>
      <c r="P1194" s="216">
        <v>0</v>
      </c>
      <c r="Q1194" s="216">
        <v>55</v>
      </c>
      <c r="R1194" s="68" t="s">
        <v>638</v>
      </c>
      <c r="S1194" s="368"/>
      <c r="T1194" s="278"/>
    </row>
    <row r="1195" spans="1:20" ht="51">
      <c r="A1195" s="192">
        <v>650</v>
      </c>
      <c r="B1195" s="68"/>
      <c r="C1195" s="214" t="s">
        <v>175</v>
      </c>
      <c r="D1195" s="215">
        <v>44984</v>
      </c>
      <c r="E1195" s="192" t="s">
        <v>3217</v>
      </c>
      <c r="F1195" s="192" t="s">
        <v>3</v>
      </c>
      <c r="G1195" s="192">
        <v>2095022</v>
      </c>
      <c r="H1195" s="68"/>
      <c r="I1195" s="198" t="s">
        <v>4310</v>
      </c>
      <c r="J1195" s="68"/>
      <c r="K1195" s="68"/>
      <c r="L1195" s="68"/>
      <c r="M1195" s="68"/>
      <c r="N1195" s="366"/>
      <c r="O1195" s="366"/>
      <c r="P1195" s="216">
        <v>0</v>
      </c>
      <c r="Q1195" s="216">
        <v>73.58</v>
      </c>
      <c r="R1195" s="68" t="s">
        <v>638</v>
      </c>
      <c r="S1195" s="368"/>
      <c r="T1195" s="278"/>
    </row>
    <row r="1196" spans="1:20" ht="51">
      <c r="A1196" s="192" t="s">
        <v>550</v>
      </c>
      <c r="B1196" s="68"/>
      <c r="C1196" s="214" t="s">
        <v>589</v>
      </c>
      <c r="D1196" s="215">
        <v>44984</v>
      </c>
      <c r="E1196" s="192" t="s">
        <v>3218</v>
      </c>
      <c r="F1196" s="192" t="s">
        <v>3</v>
      </c>
      <c r="G1196" s="192">
        <v>2095024</v>
      </c>
      <c r="H1196" s="68"/>
      <c r="I1196" s="198" t="s">
        <v>4311</v>
      </c>
      <c r="J1196" s="68"/>
      <c r="K1196" s="68"/>
      <c r="L1196" s="68"/>
      <c r="M1196" s="68"/>
      <c r="N1196" s="366"/>
      <c r="O1196" s="366"/>
      <c r="P1196" s="216">
        <v>0</v>
      </c>
      <c r="Q1196" s="216">
        <v>2.92</v>
      </c>
      <c r="R1196" s="68" t="s">
        <v>638</v>
      </c>
      <c r="S1196" s="368"/>
      <c r="T1196" s="278"/>
    </row>
    <row r="1197" spans="1:20" ht="51">
      <c r="A1197" s="192">
        <v>86</v>
      </c>
      <c r="B1197" s="68"/>
      <c r="C1197" s="214" t="s">
        <v>50</v>
      </c>
      <c r="D1197" s="215">
        <v>44984</v>
      </c>
      <c r="E1197" s="192" t="s">
        <v>3219</v>
      </c>
      <c r="F1197" s="192" t="s">
        <v>3</v>
      </c>
      <c r="G1197" s="192">
        <v>2095025</v>
      </c>
      <c r="H1197" s="68"/>
      <c r="I1197" s="198" t="s">
        <v>4312</v>
      </c>
      <c r="J1197" s="68"/>
      <c r="K1197" s="68"/>
      <c r="L1197" s="68"/>
      <c r="M1197" s="68"/>
      <c r="N1197" s="366"/>
      <c r="O1197" s="366"/>
      <c r="P1197" s="216">
        <v>0</v>
      </c>
      <c r="Q1197" s="216">
        <v>50</v>
      </c>
      <c r="R1197" s="68" t="s">
        <v>638</v>
      </c>
      <c r="S1197" s="368"/>
      <c r="T1197" s="278"/>
    </row>
    <row r="1198" spans="1:20" ht="63.75">
      <c r="A1198" s="192">
        <v>132</v>
      </c>
      <c r="B1198" s="68"/>
      <c r="C1198" s="214" t="s">
        <v>59</v>
      </c>
      <c r="D1198" s="215">
        <v>44984</v>
      </c>
      <c r="E1198" s="192" t="s">
        <v>3220</v>
      </c>
      <c r="F1198" s="192" t="s">
        <v>3</v>
      </c>
      <c r="G1198" s="192">
        <v>2095034</v>
      </c>
      <c r="H1198" s="68"/>
      <c r="I1198" s="198" t="s">
        <v>4313</v>
      </c>
      <c r="J1198" s="68"/>
      <c r="K1198" s="68"/>
      <c r="L1198" s="68"/>
      <c r="M1198" s="68"/>
      <c r="N1198" s="366"/>
      <c r="O1198" s="366"/>
      <c r="P1198" s="216">
        <v>0</v>
      </c>
      <c r="Q1198" s="216">
        <v>2295</v>
      </c>
      <c r="R1198" s="68" t="s">
        <v>638</v>
      </c>
      <c r="S1198" s="368"/>
      <c r="T1198" s="278"/>
    </row>
    <row r="1199" spans="1:20" ht="51">
      <c r="A1199" s="192">
        <v>526</v>
      </c>
      <c r="B1199" s="68"/>
      <c r="C1199" s="214" t="s">
        <v>1267</v>
      </c>
      <c r="D1199" s="215">
        <v>44984</v>
      </c>
      <c r="E1199" s="192" t="s">
        <v>3221</v>
      </c>
      <c r="F1199" s="192" t="s">
        <v>3</v>
      </c>
      <c r="G1199" s="192">
        <v>2095039</v>
      </c>
      <c r="H1199" s="68"/>
      <c r="I1199" s="198" t="s">
        <v>4314</v>
      </c>
      <c r="J1199" s="68"/>
      <c r="K1199" s="68"/>
      <c r="L1199" s="68"/>
      <c r="M1199" s="68"/>
      <c r="N1199" s="366"/>
      <c r="O1199" s="366"/>
      <c r="P1199" s="216">
        <v>0</v>
      </c>
      <c r="Q1199" s="216">
        <v>950</v>
      </c>
      <c r="R1199" s="68" t="s">
        <v>638</v>
      </c>
      <c r="S1199" s="368"/>
      <c r="T1199" s="278"/>
    </row>
    <row r="1200" spans="1:20" ht="63.75">
      <c r="A1200" s="192">
        <v>46</v>
      </c>
      <c r="B1200" s="68"/>
      <c r="C1200" s="214" t="s">
        <v>1380</v>
      </c>
      <c r="D1200" s="215">
        <v>44984</v>
      </c>
      <c r="E1200" s="192" t="s">
        <v>3222</v>
      </c>
      <c r="F1200" s="192" t="s">
        <v>3</v>
      </c>
      <c r="G1200" s="192">
        <v>2095059</v>
      </c>
      <c r="H1200" s="68"/>
      <c r="I1200" s="198" t="s">
        <v>4315</v>
      </c>
      <c r="J1200" s="68"/>
      <c r="K1200" s="68"/>
      <c r="L1200" s="68"/>
      <c r="M1200" s="68"/>
      <c r="N1200" s="366"/>
      <c r="O1200" s="366"/>
      <c r="P1200" s="216">
        <v>0</v>
      </c>
      <c r="Q1200" s="216">
        <v>1670</v>
      </c>
      <c r="R1200" s="68" t="s">
        <v>638</v>
      </c>
      <c r="S1200" s="368"/>
      <c r="T1200" s="278"/>
    </row>
    <row r="1201" spans="1:20" ht="63.75">
      <c r="A1201" s="192">
        <v>46</v>
      </c>
      <c r="B1201" s="68"/>
      <c r="C1201" s="214" t="s">
        <v>1380</v>
      </c>
      <c r="D1201" s="215">
        <v>44984</v>
      </c>
      <c r="E1201" s="192" t="s">
        <v>3223</v>
      </c>
      <c r="F1201" s="192" t="s">
        <v>3</v>
      </c>
      <c r="G1201" s="192">
        <v>2095065</v>
      </c>
      <c r="H1201" s="68"/>
      <c r="I1201" s="198" t="s">
        <v>4316</v>
      </c>
      <c r="J1201" s="68"/>
      <c r="K1201" s="68"/>
      <c r="L1201" s="68"/>
      <c r="M1201" s="68"/>
      <c r="N1201" s="366"/>
      <c r="O1201" s="366"/>
      <c r="P1201" s="216">
        <v>0</v>
      </c>
      <c r="Q1201" s="216">
        <v>1500</v>
      </c>
      <c r="R1201" s="68" t="s">
        <v>638</v>
      </c>
      <c r="S1201" s="368"/>
      <c r="T1201" s="278"/>
    </row>
    <row r="1202" spans="1:20" ht="63.75">
      <c r="A1202" s="192" t="s">
        <v>550</v>
      </c>
      <c r="B1202" s="68"/>
      <c r="C1202" s="214" t="s">
        <v>589</v>
      </c>
      <c r="D1202" s="215">
        <v>44984</v>
      </c>
      <c r="E1202" s="192" t="s">
        <v>3224</v>
      </c>
      <c r="F1202" s="192" t="s">
        <v>3</v>
      </c>
      <c r="G1202" s="192">
        <v>2095083</v>
      </c>
      <c r="H1202" s="68"/>
      <c r="I1202" s="198" t="s">
        <v>4317</v>
      </c>
      <c r="J1202" s="68"/>
      <c r="K1202" s="68"/>
      <c r="L1202" s="68"/>
      <c r="M1202" s="68"/>
      <c r="N1202" s="366"/>
      <c r="O1202" s="366"/>
      <c r="P1202" s="216">
        <v>0</v>
      </c>
      <c r="Q1202" s="216">
        <v>13.33</v>
      </c>
      <c r="R1202" s="68" t="s">
        <v>638</v>
      </c>
      <c r="S1202" s="368"/>
      <c r="T1202" s="278"/>
    </row>
    <row r="1203" spans="1:20" ht="51">
      <c r="A1203" s="192">
        <v>46</v>
      </c>
      <c r="B1203" s="68"/>
      <c r="C1203" s="214" t="s">
        <v>1380</v>
      </c>
      <c r="D1203" s="215">
        <v>44984</v>
      </c>
      <c r="E1203" s="192" t="s">
        <v>3225</v>
      </c>
      <c r="F1203" s="192" t="s">
        <v>3</v>
      </c>
      <c r="G1203" s="192">
        <v>2095087</v>
      </c>
      <c r="H1203" s="68"/>
      <c r="I1203" s="198" t="s">
        <v>4318</v>
      </c>
      <c r="J1203" s="68"/>
      <c r="K1203" s="68"/>
      <c r="L1203" s="68"/>
      <c r="M1203" s="68"/>
      <c r="N1203" s="366"/>
      <c r="O1203" s="366"/>
      <c r="P1203" s="216">
        <v>0</v>
      </c>
      <c r="Q1203" s="216">
        <v>500</v>
      </c>
      <c r="R1203" s="68" t="s">
        <v>638</v>
      </c>
      <c r="S1203" s="368"/>
      <c r="T1203" s="278"/>
    </row>
    <row r="1204" spans="1:20" ht="51">
      <c r="A1204" s="192">
        <v>46</v>
      </c>
      <c r="B1204" s="68"/>
      <c r="C1204" s="214" t="s">
        <v>1380</v>
      </c>
      <c r="D1204" s="215">
        <v>44984</v>
      </c>
      <c r="E1204" s="192" t="s">
        <v>3226</v>
      </c>
      <c r="F1204" s="192" t="s">
        <v>3</v>
      </c>
      <c r="G1204" s="192">
        <v>2095090</v>
      </c>
      <c r="H1204" s="68"/>
      <c r="I1204" s="198" t="s">
        <v>4318</v>
      </c>
      <c r="J1204" s="68"/>
      <c r="K1204" s="68"/>
      <c r="L1204" s="68"/>
      <c r="M1204" s="68"/>
      <c r="N1204" s="366"/>
      <c r="O1204" s="366"/>
      <c r="P1204" s="216">
        <v>0</v>
      </c>
      <c r="Q1204" s="216">
        <v>62.22</v>
      </c>
      <c r="R1204" s="68" t="s">
        <v>638</v>
      </c>
      <c r="S1204" s="368"/>
      <c r="T1204" s="278"/>
    </row>
    <row r="1205" spans="1:20" ht="51">
      <c r="A1205" s="192">
        <v>46</v>
      </c>
      <c r="B1205" s="68"/>
      <c r="C1205" s="214" t="s">
        <v>1380</v>
      </c>
      <c r="D1205" s="215">
        <v>44984</v>
      </c>
      <c r="E1205" s="192" t="s">
        <v>3227</v>
      </c>
      <c r="F1205" s="192" t="s">
        <v>3</v>
      </c>
      <c r="G1205" s="192">
        <v>2095107</v>
      </c>
      <c r="H1205" s="68"/>
      <c r="I1205" s="198" t="s">
        <v>4318</v>
      </c>
      <c r="J1205" s="68"/>
      <c r="K1205" s="68"/>
      <c r="L1205" s="68"/>
      <c r="M1205" s="68"/>
      <c r="N1205" s="366"/>
      <c r="O1205" s="366"/>
      <c r="P1205" s="216">
        <v>0</v>
      </c>
      <c r="Q1205" s="216">
        <v>120</v>
      </c>
      <c r="R1205" s="68" t="s">
        <v>638</v>
      </c>
      <c r="S1205" s="368"/>
      <c r="T1205" s="278"/>
    </row>
    <row r="1206" spans="1:20" ht="51">
      <c r="A1206" s="192">
        <v>46</v>
      </c>
      <c r="B1206" s="68"/>
      <c r="C1206" s="214" t="s">
        <v>1380</v>
      </c>
      <c r="D1206" s="215">
        <v>44984</v>
      </c>
      <c r="E1206" s="192" t="s">
        <v>3228</v>
      </c>
      <c r="F1206" s="192" t="s">
        <v>3</v>
      </c>
      <c r="G1206" s="192">
        <v>2095112</v>
      </c>
      <c r="H1206" s="68"/>
      <c r="I1206" s="198" t="s">
        <v>4318</v>
      </c>
      <c r="J1206" s="68"/>
      <c r="K1206" s="68"/>
      <c r="L1206" s="68"/>
      <c r="M1206" s="68"/>
      <c r="N1206" s="366"/>
      <c r="O1206" s="366"/>
      <c r="P1206" s="216">
        <v>0</v>
      </c>
      <c r="Q1206" s="216">
        <v>173.93</v>
      </c>
      <c r="R1206" s="68" t="s">
        <v>638</v>
      </c>
      <c r="S1206" s="368"/>
      <c r="T1206" s="278"/>
    </row>
    <row r="1207" spans="1:20" ht="51">
      <c r="A1207" s="192">
        <v>46</v>
      </c>
      <c r="B1207" s="68"/>
      <c r="C1207" s="214" t="s">
        <v>1380</v>
      </c>
      <c r="D1207" s="215">
        <v>44984</v>
      </c>
      <c r="E1207" s="192" t="s">
        <v>3229</v>
      </c>
      <c r="F1207" s="192" t="s">
        <v>3</v>
      </c>
      <c r="G1207" s="192">
        <v>2095119</v>
      </c>
      <c r="H1207" s="68"/>
      <c r="I1207" s="198" t="s">
        <v>4318</v>
      </c>
      <c r="J1207" s="68"/>
      <c r="K1207" s="68"/>
      <c r="L1207" s="68"/>
      <c r="M1207" s="68"/>
      <c r="N1207" s="366"/>
      <c r="O1207" s="366"/>
      <c r="P1207" s="216">
        <v>0</v>
      </c>
      <c r="Q1207" s="216">
        <v>5000</v>
      </c>
      <c r="R1207" s="68" t="s">
        <v>638</v>
      </c>
      <c r="S1207" s="368"/>
      <c r="T1207" s="278"/>
    </row>
    <row r="1208" spans="1:20" ht="51">
      <c r="A1208" s="192">
        <v>46</v>
      </c>
      <c r="B1208" s="68"/>
      <c r="C1208" s="214" t="s">
        <v>1380</v>
      </c>
      <c r="D1208" s="215">
        <v>44984</v>
      </c>
      <c r="E1208" s="192" t="s">
        <v>3230</v>
      </c>
      <c r="F1208" s="192" t="s">
        <v>3</v>
      </c>
      <c r="G1208" s="192">
        <v>2095128</v>
      </c>
      <c r="H1208" s="68"/>
      <c r="I1208" s="198" t="s">
        <v>4318</v>
      </c>
      <c r="J1208" s="68"/>
      <c r="K1208" s="68"/>
      <c r="L1208" s="68"/>
      <c r="M1208" s="68"/>
      <c r="N1208" s="366"/>
      <c r="O1208" s="366"/>
      <c r="P1208" s="216">
        <v>0</v>
      </c>
      <c r="Q1208" s="216">
        <v>128.88</v>
      </c>
      <c r="R1208" s="68" t="s">
        <v>638</v>
      </c>
      <c r="S1208" s="368"/>
      <c r="T1208" s="278"/>
    </row>
    <row r="1209" spans="1:20" ht="51">
      <c r="A1209" s="192">
        <v>46</v>
      </c>
      <c r="B1209" s="68"/>
      <c r="C1209" s="214" t="s">
        <v>1380</v>
      </c>
      <c r="D1209" s="215">
        <v>44984</v>
      </c>
      <c r="E1209" s="192" t="s">
        <v>3231</v>
      </c>
      <c r="F1209" s="192" t="s">
        <v>3</v>
      </c>
      <c r="G1209" s="192">
        <v>2095137</v>
      </c>
      <c r="H1209" s="68"/>
      <c r="I1209" s="198" t="s">
        <v>4318</v>
      </c>
      <c r="J1209" s="68"/>
      <c r="K1209" s="68"/>
      <c r="L1209" s="68"/>
      <c r="M1209" s="68"/>
      <c r="N1209" s="366"/>
      <c r="O1209" s="366"/>
      <c r="P1209" s="216">
        <v>0</v>
      </c>
      <c r="Q1209" s="216">
        <v>1095.8399999999999</v>
      </c>
      <c r="R1209" s="68" t="s">
        <v>638</v>
      </c>
      <c r="S1209" s="368"/>
      <c r="T1209" s="278"/>
    </row>
    <row r="1210" spans="1:20" ht="51">
      <c r="A1210" s="192">
        <v>46</v>
      </c>
      <c r="B1210" s="68"/>
      <c r="C1210" s="214" t="s">
        <v>1380</v>
      </c>
      <c r="D1210" s="215">
        <v>44984</v>
      </c>
      <c r="E1210" s="192" t="s">
        <v>3232</v>
      </c>
      <c r="F1210" s="192" t="s">
        <v>3</v>
      </c>
      <c r="G1210" s="192">
        <v>2095157</v>
      </c>
      <c r="H1210" s="68"/>
      <c r="I1210" s="198" t="s">
        <v>4318</v>
      </c>
      <c r="J1210" s="68"/>
      <c r="K1210" s="68"/>
      <c r="L1210" s="68"/>
      <c r="M1210" s="68"/>
      <c r="N1210" s="366"/>
      <c r="O1210" s="366"/>
      <c r="P1210" s="216">
        <v>0</v>
      </c>
      <c r="Q1210" s="216">
        <v>23.5</v>
      </c>
      <c r="R1210" s="68" t="s">
        <v>638</v>
      </c>
      <c r="S1210" s="368"/>
      <c r="T1210" s="278"/>
    </row>
    <row r="1211" spans="1:20" ht="51">
      <c r="A1211" s="192">
        <v>46</v>
      </c>
      <c r="B1211" s="68"/>
      <c r="C1211" s="214" t="s">
        <v>1380</v>
      </c>
      <c r="D1211" s="215">
        <v>44984</v>
      </c>
      <c r="E1211" s="192" t="s">
        <v>3233</v>
      </c>
      <c r="F1211" s="192" t="s">
        <v>3</v>
      </c>
      <c r="G1211" s="192">
        <v>2095159</v>
      </c>
      <c r="H1211" s="68"/>
      <c r="I1211" s="198" t="s">
        <v>4318</v>
      </c>
      <c r="J1211" s="68"/>
      <c r="K1211" s="68"/>
      <c r="L1211" s="68"/>
      <c r="M1211" s="68"/>
      <c r="N1211" s="366"/>
      <c r="O1211" s="366"/>
      <c r="P1211" s="216">
        <v>0</v>
      </c>
      <c r="Q1211" s="216">
        <v>1040</v>
      </c>
      <c r="R1211" s="68" t="s">
        <v>638</v>
      </c>
      <c r="S1211" s="368"/>
      <c r="T1211" s="278"/>
    </row>
    <row r="1212" spans="1:20" ht="51">
      <c r="A1212" s="192">
        <v>46</v>
      </c>
      <c r="B1212" s="68"/>
      <c r="C1212" s="214" t="s">
        <v>1380</v>
      </c>
      <c r="D1212" s="215">
        <v>44984</v>
      </c>
      <c r="E1212" s="192" t="s">
        <v>3234</v>
      </c>
      <c r="F1212" s="192" t="s">
        <v>3</v>
      </c>
      <c r="G1212" s="192">
        <v>2095161</v>
      </c>
      <c r="H1212" s="68"/>
      <c r="I1212" s="198" t="s">
        <v>4318</v>
      </c>
      <c r="J1212" s="68"/>
      <c r="K1212" s="68"/>
      <c r="L1212" s="68"/>
      <c r="M1212" s="68"/>
      <c r="N1212" s="366"/>
      <c r="O1212" s="366"/>
      <c r="P1212" s="216">
        <v>0</v>
      </c>
      <c r="Q1212" s="216">
        <v>3459</v>
      </c>
      <c r="R1212" s="68" t="s">
        <v>638</v>
      </c>
      <c r="S1212" s="368"/>
      <c r="T1212" s="278"/>
    </row>
    <row r="1213" spans="1:20" ht="51">
      <c r="A1213" s="192">
        <v>46</v>
      </c>
      <c r="B1213" s="68"/>
      <c r="C1213" s="214" t="s">
        <v>1380</v>
      </c>
      <c r="D1213" s="215">
        <v>44984</v>
      </c>
      <c r="E1213" s="192" t="s">
        <v>3235</v>
      </c>
      <c r="F1213" s="192" t="s">
        <v>3</v>
      </c>
      <c r="G1213" s="192">
        <v>2095183</v>
      </c>
      <c r="H1213" s="68"/>
      <c r="I1213" s="198" t="s">
        <v>4318</v>
      </c>
      <c r="J1213" s="68"/>
      <c r="K1213" s="68"/>
      <c r="L1213" s="68"/>
      <c r="M1213" s="68"/>
      <c r="N1213" s="366"/>
      <c r="O1213" s="366"/>
      <c r="P1213" s="216">
        <v>0</v>
      </c>
      <c r="Q1213" s="216">
        <v>100</v>
      </c>
      <c r="R1213" s="68" t="s">
        <v>638</v>
      </c>
      <c r="S1213" s="368"/>
      <c r="T1213" s="278"/>
    </row>
    <row r="1214" spans="1:20" ht="51">
      <c r="A1214" s="192">
        <v>46</v>
      </c>
      <c r="B1214" s="68"/>
      <c r="C1214" s="214" t="s">
        <v>1380</v>
      </c>
      <c r="D1214" s="215">
        <v>44984</v>
      </c>
      <c r="E1214" s="192" t="s">
        <v>3236</v>
      </c>
      <c r="F1214" s="192" t="s">
        <v>3</v>
      </c>
      <c r="G1214" s="192">
        <v>2094968</v>
      </c>
      <c r="H1214" s="68"/>
      <c r="I1214" s="198" t="s">
        <v>4318</v>
      </c>
      <c r="J1214" s="68"/>
      <c r="K1214" s="68"/>
      <c r="L1214" s="68"/>
      <c r="M1214" s="68"/>
      <c r="N1214" s="366"/>
      <c r="O1214" s="366"/>
      <c r="P1214" s="216">
        <v>0</v>
      </c>
      <c r="Q1214" s="216">
        <v>535772.86</v>
      </c>
      <c r="R1214" s="68" t="s">
        <v>638</v>
      </c>
      <c r="S1214" s="368"/>
      <c r="T1214" s="278"/>
    </row>
    <row r="1215" spans="1:20" ht="51">
      <c r="A1215" s="192">
        <v>46</v>
      </c>
      <c r="B1215" s="68"/>
      <c r="C1215" s="214" t="s">
        <v>1380</v>
      </c>
      <c r="D1215" s="215">
        <v>44984</v>
      </c>
      <c r="E1215" s="192" t="s">
        <v>3237</v>
      </c>
      <c r="F1215" s="192" t="s">
        <v>3</v>
      </c>
      <c r="G1215" s="192">
        <v>2095049</v>
      </c>
      <c r="H1215" s="68"/>
      <c r="I1215" s="198" t="s">
        <v>4318</v>
      </c>
      <c r="J1215" s="68"/>
      <c r="K1215" s="68"/>
      <c r="L1215" s="68"/>
      <c r="M1215" s="68"/>
      <c r="N1215" s="366"/>
      <c r="O1215" s="366"/>
      <c r="P1215" s="216">
        <v>0</v>
      </c>
      <c r="Q1215" s="216">
        <v>808.86</v>
      </c>
      <c r="R1215" s="68" t="s">
        <v>638</v>
      </c>
      <c r="S1215" s="368"/>
      <c r="T1215" s="278"/>
    </row>
    <row r="1216" spans="1:20" ht="51">
      <c r="A1216" s="192">
        <v>46</v>
      </c>
      <c r="B1216" s="68"/>
      <c r="C1216" s="214" t="s">
        <v>1380</v>
      </c>
      <c r="D1216" s="215">
        <v>44984</v>
      </c>
      <c r="E1216" s="192" t="s">
        <v>3238</v>
      </c>
      <c r="F1216" s="192" t="s">
        <v>3</v>
      </c>
      <c r="G1216" s="192">
        <v>2095052</v>
      </c>
      <c r="H1216" s="68"/>
      <c r="I1216" s="198" t="s">
        <v>4318</v>
      </c>
      <c r="J1216" s="68"/>
      <c r="K1216" s="68"/>
      <c r="L1216" s="68"/>
      <c r="M1216" s="68"/>
      <c r="N1216" s="366"/>
      <c r="O1216" s="366"/>
      <c r="P1216" s="216">
        <v>0</v>
      </c>
      <c r="Q1216" s="216">
        <v>100</v>
      </c>
      <c r="R1216" s="68" t="s">
        <v>638</v>
      </c>
      <c r="S1216" s="368"/>
      <c r="T1216" s="278"/>
    </row>
    <row r="1217" spans="1:20" ht="51">
      <c r="A1217" s="192">
        <v>46</v>
      </c>
      <c r="B1217" s="68"/>
      <c r="C1217" s="214" t="s">
        <v>1380</v>
      </c>
      <c r="D1217" s="215">
        <v>44984</v>
      </c>
      <c r="E1217" s="192" t="s">
        <v>3239</v>
      </c>
      <c r="F1217" s="192" t="s">
        <v>3</v>
      </c>
      <c r="G1217" s="192">
        <v>2095055</v>
      </c>
      <c r="H1217" s="68"/>
      <c r="I1217" s="198" t="s">
        <v>4318</v>
      </c>
      <c r="J1217" s="68"/>
      <c r="K1217" s="68"/>
      <c r="L1217" s="68"/>
      <c r="M1217" s="68"/>
      <c r="N1217" s="366"/>
      <c r="O1217" s="366"/>
      <c r="P1217" s="216">
        <v>0</v>
      </c>
      <c r="Q1217" s="216">
        <v>876014.43</v>
      </c>
      <c r="R1217" s="68" t="s">
        <v>638</v>
      </c>
      <c r="S1217" s="368"/>
      <c r="T1217" s="278"/>
    </row>
    <row r="1218" spans="1:20" ht="51">
      <c r="A1218" s="192">
        <v>46</v>
      </c>
      <c r="B1218" s="68"/>
      <c r="C1218" s="214" t="s">
        <v>1380</v>
      </c>
      <c r="D1218" s="215">
        <v>44984</v>
      </c>
      <c r="E1218" s="192" t="s">
        <v>3240</v>
      </c>
      <c r="F1218" s="192" t="s">
        <v>3</v>
      </c>
      <c r="G1218" s="192">
        <v>2095060</v>
      </c>
      <c r="H1218" s="68"/>
      <c r="I1218" s="198" t="s">
        <v>4318</v>
      </c>
      <c r="J1218" s="68"/>
      <c r="K1218" s="68"/>
      <c r="L1218" s="68"/>
      <c r="M1218" s="68"/>
      <c r="N1218" s="366"/>
      <c r="O1218" s="366"/>
      <c r="P1218" s="216">
        <v>0</v>
      </c>
      <c r="Q1218" s="216">
        <v>24201.06</v>
      </c>
      <c r="R1218" s="68" t="s">
        <v>638</v>
      </c>
      <c r="S1218" s="368"/>
      <c r="T1218" s="278"/>
    </row>
    <row r="1219" spans="1:20" ht="51">
      <c r="A1219" s="192">
        <v>46</v>
      </c>
      <c r="B1219" s="68"/>
      <c r="C1219" s="214" t="s">
        <v>1380</v>
      </c>
      <c r="D1219" s="215">
        <v>44984</v>
      </c>
      <c r="E1219" s="192" t="s">
        <v>3241</v>
      </c>
      <c r="F1219" s="192" t="s">
        <v>3</v>
      </c>
      <c r="G1219" s="192">
        <v>2095061</v>
      </c>
      <c r="H1219" s="68"/>
      <c r="I1219" s="198" t="s">
        <v>4318</v>
      </c>
      <c r="J1219" s="68"/>
      <c r="K1219" s="68"/>
      <c r="L1219" s="68"/>
      <c r="M1219" s="68"/>
      <c r="N1219" s="366"/>
      <c r="O1219" s="366"/>
      <c r="P1219" s="216">
        <v>0</v>
      </c>
      <c r="Q1219" s="216">
        <v>5705</v>
      </c>
      <c r="R1219" s="68" t="s">
        <v>638</v>
      </c>
      <c r="S1219" s="368"/>
      <c r="T1219" s="278"/>
    </row>
    <row r="1220" spans="1:20" ht="51">
      <c r="A1220" s="192">
        <v>46</v>
      </c>
      <c r="B1220" s="68"/>
      <c r="C1220" s="214" t="s">
        <v>1380</v>
      </c>
      <c r="D1220" s="215">
        <v>44984</v>
      </c>
      <c r="E1220" s="192" t="s">
        <v>3242</v>
      </c>
      <c r="F1220" s="192" t="s">
        <v>3</v>
      </c>
      <c r="G1220" s="192">
        <v>2095066</v>
      </c>
      <c r="H1220" s="68"/>
      <c r="I1220" s="198" t="s">
        <v>4318</v>
      </c>
      <c r="J1220" s="68"/>
      <c r="K1220" s="68"/>
      <c r="L1220" s="68"/>
      <c r="M1220" s="68"/>
      <c r="N1220" s="366"/>
      <c r="O1220" s="366"/>
      <c r="P1220" s="216">
        <v>0</v>
      </c>
      <c r="Q1220" s="216">
        <v>2202</v>
      </c>
      <c r="R1220" s="68" t="s">
        <v>638</v>
      </c>
      <c r="S1220" s="368"/>
      <c r="T1220" s="278"/>
    </row>
    <row r="1221" spans="1:20" ht="51">
      <c r="A1221" s="192">
        <v>46</v>
      </c>
      <c r="B1221" s="68"/>
      <c r="C1221" s="214" t="s">
        <v>1380</v>
      </c>
      <c r="D1221" s="215">
        <v>44984</v>
      </c>
      <c r="E1221" s="192" t="s">
        <v>3243</v>
      </c>
      <c r="F1221" s="192" t="s">
        <v>3</v>
      </c>
      <c r="G1221" s="192">
        <v>2095075</v>
      </c>
      <c r="H1221" s="68"/>
      <c r="I1221" s="198" t="s">
        <v>4318</v>
      </c>
      <c r="J1221" s="68"/>
      <c r="K1221" s="68"/>
      <c r="L1221" s="68"/>
      <c r="M1221" s="68"/>
      <c r="N1221" s="366"/>
      <c r="O1221" s="366"/>
      <c r="P1221" s="216">
        <v>0</v>
      </c>
      <c r="Q1221" s="216">
        <v>4692</v>
      </c>
      <c r="R1221" s="68" t="s">
        <v>638</v>
      </c>
      <c r="S1221" s="368"/>
      <c r="T1221" s="278"/>
    </row>
    <row r="1222" spans="1:20" ht="51">
      <c r="A1222" s="192">
        <v>46</v>
      </c>
      <c r="B1222" s="68"/>
      <c r="C1222" s="214" t="s">
        <v>1380</v>
      </c>
      <c r="D1222" s="215">
        <v>44985</v>
      </c>
      <c r="E1222" s="192" t="s">
        <v>3244</v>
      </c>
      <c r="F1222" s="192" t="s">
        <v>3</v>
      </c>
      <c r="G1222" s="192">
        <v>2095363</v>
      </c>
      <c r="H1222" s="68"/>
      <c r="I1222" s="198" t="s">
        <v>4318</v>
      </c>
      <c r="J1222" s="68"/>
      <c r="K1222" s="68"/>
      <c r="L1222" s="68"/>
      <c r="M1222" s="68"/>
      <c r="N1222" s="366"/>
      <c r="O1222" s="366"/>
      <c r="P1222" s="216">
        <v>0</v>
      </c>
      <c r="Q1222" s="216">
        <v>3784.91</v>
      </c>
      <c r="R1222" s="68" t="s">
        <v>638</v>
      </c>
      <c r="S1222" s="368"/>
      <c r="T1222" s="278"/>
    </row>
    <row r="1223" spans="1:20" ht="51">
      <c r="A1223" s="192">
        <v>46</v>
      </c>
      <c r="B1223" s="68"/>
      <c r="C1223" s="214" t="s">
        <v>1380</v>
      </c>
      <c r="D1223" s="215">
        <v>44985</v>
      </c>
      <c r="E1223" s="192" t="s">
        <v>3245</v>
      </c>
      <c r="F1223" s="192" t="s">
        <v>3</v>
      </c>
      <c r="G1223" s="192">
        <v>2095364</v>
      </c>
      <c r="H1223" s="68"/>
      <c r="I1223" s="198" t="s">
        <v>4318</v>
      </c>
      <c r="J1223" s="68"/>
      <c r="K1223" s="68"/>
      <c r="L1223" s="68"/>
      <c r="M1223" s="68"/>
      <c r="N1223" s="366"/>
      <c r="O1223" s="366"/>
      <c r="P1223" s="216">
        <v>0</v>
      </c>
      <c r="Q1223" s="216">
        <v>461.7</v>
      </c>
      <c r="R1223" s="68" t="s">
        <v>638</v>
      </c>
      <c r="S1223" s="368"/>
      <c r="T1223" s="278"/>
    </row>
    <row r="1224" spans="1:20" ht="51">
      <c r="A1224" s="192">
        <v>46</v>
      </c>
      <c r="B1224" s="68"/>
      <c r="C1224" s="214" t="s">
        <v>1380</v>
      </c>
      <c r="D1224" s="215">
        <v>44985</v>
      </c>
      <c r="E1224" s="192" t="s">
        <v>3246</v>
      </c>
      <c r="F1224" s="192" t="s">
        <v>3</v>
      </c>
      <c r="G1224" s="192">
        <v>2095365</v>
      </c>
      <c r="H1224" s="68"/>
      <c r="I1224" s="198" t="s">
        <v>4318</v>
      </c>
      <c r="J1224" s="68"/>
      <c r="K1224" s="68"/>
      <c r="L1224" s="68"/>
      <c r="M1224" s="68"/>
      <c r="N1224" s="366"/>
      <c r="O1224" s="366"/>
      <c r="P1224" s="216">
        <v>0</v>
      </c>
      <c r="Q1224" s="216">
        <v>2721.4</v>
      </c>
      <c r="R1224" s="68" t="s">
        <v>638</v>
      </c>
      <c r="S1224" s="368"/>
      <c r="T1224" s="278"/>
    </row>
    <row r="1225" spans="1:20" ht="51">
      <c r="A1225" s="192">
        <v>46</v>
      </c>
      <c r="B1225" s="68"/>
      <c r="C1225" s="214" t="s">
        <v>1380</v>
      </c>
      <c r="D1225" s="215">
        <v>44985</v>
      </c>
      <c r="E1225" s="192" t="s">
        <v>3247</v>
      </c>
      <c r="F1225" s="192" t="s">
        <v>3</v>
      </c>
      <c r="G1225" s="192">
        <v>2095368</v>
      </c>
      <c r="H1225" s="68"/>
      <c r="I1225" s="198" t="s">
        <v>4318</v>
      </c>
      <c r="J1225" s="68"/>
      <c r="K1225" s="68"/>
      <c r="L1225" s="68"/>
      <c r="M1225" s="68"/>
      <c r="N1225" s="366"/>
      <c r="O1225" s="366"/>
      <c r="P1225" s="216">
        <v>0</v>
      </c>
      <c r="Q1225" s="216">
        <v>21.62</v>
      </c>
      <c r="R1225" s="68" t="s">
        <v>638</v>
      </c>
      <c r="S1225" s="368"/>
      <c r="T1225" s="278"/>
    </row>
    <row r="1226" spans="1:20" ht="51">
      <c r="A1226" s="192">
        <v>46</v>
      </c>
      <c r="B1226" s="68"/>
      <c r="C1226" s="214" t="s">
        <v>1380</v>
      </c>
      <c r="D1226" s="215">
        <v>44985</v>
      </c>
      <c r="E1226" s="192" t="s">
        <v>3248</v>
      </c>
      <c r="F1226" s="192" t="s">
        <v>3</v>
      </c>
      <c r="G1226" s="192">
        <v>2095384</v>
      </c>
      <c r="H1226" s="68"/>
      <c r="I1226" s="198" t="s">
        <v>4318</v>
      </c>
      <c r="J1226" s="68"/>
      <c r="K1226" s="68"/>
      <c r="L1226" s="68"/>
      <c r="M1226" s="68"/>
      <c r="N1226" s="366"/>
      <c r="O1226" s="366"/>
      <c r="P1226" s="216">
        <v>0</v>
      </c>
      <c r="Q1226" s="216">
        <v>2138.65</v>
      </c>
      <c r="R1226" s="68" t="s">
        <v>638</v>
      </c>
      <c r="S1226" s="368"/>
      <c r="T1226" s="278"/>
    </row>
    <row r="1227" spans="1:20" ht="51">
      <c r="A1227" s="192">
        <v>46</v>
      </c>
      <c r="B1227" s="68"/>
      <c r="C1227" s="214" t="s">
        <v>1380</v>
      </c>
      <c r="D1227" s="215">
        <v>44985</v>
      </c>
      <c r="E1227" s="192" t="s">
        <v>3249</v>
      </c>
      <c r="F1227" s="192" t="s">
        <v>3</v>
      </c>
      <c r="G1227" s="192">
        <v>2095413</v>
      </c>
      <c r="H1227" s="68"/>
      <c r="I1227" s="198" t="s">
        <v>4318</v>
      </c>
      <c r="J1227" s="68"/>
      <c r="K1227" s="68"/>
      <c r="L1227" s="68"/>
      <c r="M1227" s="68"/>
      <c r="N1227" s="366"/>
      <c r="O1227" s="366"/>
      <c r="P1227" s="216">
        <v>0</v>
      </c>
      <c r="Q1227" s="216">
        <v>2000</v>
      </c>
      <c r="R1227" s="68" t="s">
        <v>638</v>
      </c>
      <c r="S1227" s="368"/>
      <c r="T1227" s="278"/>
    </row>
    <row r="1228" spans="1:20" ht="51">
      <c r="A1228" s="192">
        <v>46</v>
      </c>
      <c r="B1228" s="68"/>
      <c r="C1228" s="214" t="s">
        <v>1380</v>
      </c>
      <c r="D1228" s="215">
        <v>44985</v>
      </c>
      <c r="E1228" s="192" t="s">
        <v>3250</v>
      </c>
      <c r="F1228" s="192" t="s">
        <v>3</v>
      </c>
      <c r="G1228" s="192">
        <v>2095415</v>
      </c>
      <c r="H1228" s="68"/>
      <c r="I1228" s="198" t="s">
        <v>4318</v>
      </c>
      <c r="J1228" s="68"/>
      <c r="K1228" s="68"/>
      <c r="L1228" s="68"/>
      <c r="M1228" s="68"/>
      <c r="N1228" s="366"/>
      <c r="O1228" s="366"/>
      <c r="P1228" s="216">
        <v>0</v>
      </c>
      <c r="Q1228" s="216">
        <v>3432</v>
      </c>
      <c r="R1228" s="68" t="s">
        <v>638</v>
      </c>
      <c r="S1228" s="368"/>
      <c r="T1228" s="278"/>
    </row>
    <row r="1229" spans="1:20" ht="51">
      <c r="A1229" s="192">
        <v>46</v>
      </c>
      <c r="B1229" s="68"/>
      <c r="C1229" s="214" t="s">
        <v>1380</v>
      </c>
      <c r="D1229" s="215">
        <v>44985</v>
      </c>
      <c r="E1229" s="192" t="s">
        <v>3251</v>
      </c>
      <c r="F1229" s="192" t="s">
        <v>3</v>
      </c>
      <c r="G1229" s="192">
        <v>2095420</v>
      </c>
      <c r="H1229" s="68"/>
      <c r="I1229" s="198" t="s">
        <v>4318</v>
      </c>
      <c r="J1229" s="68"/>
      <c r="K1229" s="68"/>
      <c r="L1229" s="68"/>
      <c r="M1229" s="68"/>
      <c r="N1229" s="366"/>
      <c r="O1229" s="366"/>
      <c r="P1229" s="216">
        <v>0</v>
      </c>
      <c r="Q1229" s="216">
        <v>15357.63</v>
      </c>
      <c r="R1229" s="68" t="s">
        <v>638</v>
      </c>
      <c r="S1229" s="368"/>
      <c r="T1229" s="278"/>
    </row>
    <row r="1230" spans="1:20" ht="51">
      <c r="A1230" s="192">
        <v>46</v>
      </c>
      <c r="B1230" s="68"/>
      <c r="C1230" s="214" t="s">
        <v>1380</v>
      </c>
      <c r="D1230" s="215">
        <v>44985</v>
      </c>
      <c r="E1230" s="192" t="s">
        <v>3252</v>
      </c>
      <c r="F1230" s="192" t="s">
        <v>3</v>
      </c>
      <c r="G1230" s="192">
        <v>2095421</v>
      </c>
      <c r="H1230" s="68"/>
      <c r="I1230" s="198" t="s">
        <v>4318</v>
      </c>
      <c r="J1230" s="68"/>
      <c r="K1230" s="68"/>
      <c r="L1230" s="68"/>
      <c r="M1230" s="68"/>
      <c r="N1230" s="366"/>
      <c r="O1230" s="366"/>
      <c r="P1230" s="216">
        <v>0</v>
      </c>
      <c r="Q1230" s="216">
        <v>3000</v>
      </c>
      <c r="R1230" s="68" t="s">
        <v>638</v>
      </c>
      <c r="S1230" s="368"/>
      <c r="T1230" s="278"/>
    </row>
    <row r="1231" spans="1:20" ht="51">
      <c r="A1231" s="192">
        <v>46</v>
      </c>
      <c r="B1231" s="68"/>
      <c r="C1231" s="214" t="s">
        <v>1380</v>
      </c>
      <c r="D1231" s="215">
        <v>44985</v>
      </c>
      <c r="E1231" s="192" t="s">
        <v>3253</v>
      </c>
      <c r="F1231" s="192" t="s">
        <v>3</v>
      </c>
      <c r="G1231" s="192">
        <v>2095428</v>
      </c>
      <c r="H1231" s="68"/>
      <c r="I1231" s="198" t="s">
        <v>4318</v>
      </c>
      <c r="J1231" s="68"/>
      <c r="K1231" s="68"/>
      <c r="L1231" s="68"/>
      <c r="M1231" s="68"/>
      <c r="N1231" s="366"/>
      <c r="O1231" s="366"/>
      <c r="P1231" s="216">
        <v>0</v>
      </c>
      <c r="Q1231" s="216">
        <v>585</v>
      </c>
      <c r="R1231" s="68" t="s">
        <v>638</v>
      </c>
      <c r="S1231" s="368"/>
      <c r="T1231" s="278"/>
    </row>
    <row r="1232" spans="1:20" ht="51">
      <c r="A1232" s="192">
        <v>46</v>
      </c>
      <c r="B1232" s="68"/>
      <c r="C1232" s="214" t="s">
        <v>1380</v>
      </c>
      <c r="D1232" s="215">
        <v>44985</v>
      </c>
      <c r="E1232" s="192" t="s">
        <v>3254</v>
      </c>
      <c r="F1232" s="192" t="s">
        <v>3</v>
      </c>
      <c r="G1232" s="192">
        <v>2095434</v>
      </c>
      <c r="H1232" s="68"/>
      <c r="I1232" s="198" t="s">
        <v>4318</v>
      </c>
      <c r="J1232" s="68"/>
      <c r="K1232" s="68"/>
      <c r="L1232" s="68"/>
      <c r="M1232" s="68"/>
      <c r="N1232" s="366"/>
      <c r="O1232" s="366"/>
      <c r="P1232" s="216">
        <v>0</v>
      </c>
      <c r="Q1232" s="216">
        <v>2880</v>
      </c>
      <c r="R1232" s="68" t="s">
        <v>638</v>
      </c>
      <c r="S1232" s="368"/>
      <c r="T1232" s="278"/>
    </row>
    <row r="1233" spans="1:20" ht="51">
      <c r="A1233" s="192">
        <v>46</v>
      </c>
      <c r="B1233" s="68"/>
      <c r="C1233" s="214" t="s">
        <v>1380</v>
      </c>
      <c r="D1233" s="215">
        <v>44985</v>
      </c>
      <c r="E1233" s="192" t="s">
        <v>3255</v>
      </c>
      <c r="F1233" s="192" t="s">
        <v>3</v>
      </c>
      <c r="G1233" s="192">
        <v>2095436</v>
      </c>
      <c r="H1233" s="68"/>
      <c r="I1233" s="198" t="s">
        <v>4318</v>
      </c>
      <c r="J1233" s="68"/>
      <c r="K1233" s="68"/>
      <c r="L1233" s="68"/>
      <c r="M1233" s="68"/>
      <c r="N1233" s="366"/>
      <c r="O1233" s="366"/>
      <c r="P1233" s="216">
        <v>0</v>
      </c>
      <c r="Q1233" s="216">
        <v>2880</v>
      </c>
      <c r="R1233" s="68" t="s">
        <v>638</v>
      </c>
      <c r="S1233" s="368"/>
      <c r="T1233" s="278"/>
    </row>
    <row r="1234" spans="1:20" ht="51">
      <c r="A1234" s="192">
        <v>46</v>
      </c>
      <c r="B1234" s="68"/>
      <c r="C1234" s="214" t="s">
        <v>1380</v>
      </c>
      <c r="D1234" s="215">
        <v>44985</v>
      </c>
      <c r="E1234" s="192" t="s">
        <v>3256</v>
      </c>
      <c r="F1234" s="192" t="s">
        <v>3</v>
      </c>
      <c r="G1234" s="192">
        <v>2095440</v>
      </c>
      <c r="H1234" s="68"/>
      <c r="I1234" s="198" t="s">
        <v>4318</v>
      </c>
      <c r="J1234" s="68"/>
      <c r="K1234" s="68"/>
      <c r="L1234" s="68"/>
      <c r="M1234" s="68"/>
      <c r="N1234" s="366"/>
      <c r="O1234" s="366"/>
      <c r="P1234" s="216">
        <v>0</v>
      </c>
      <c r="Q1234" s="216">
        <v>2880</v>
      </c>
      <c r="R1234" s="68" t="s">
        <v>638</v>
      </c>
      <c r="S1234" s="368"/>
      <c r="T1234" s="278"/>
    </row>
    <row r="1235" spans="1:20" ht="51">
      <c r="A1235" s="192">
        <v>46</v>
      </c>
      <c r="B1235" s="68"/>
      <c r="C1235" s="214" t="s">
        <v>1380</v>
      </c>
      <c r="D1235" s="215">
        <v>44985</v>
      </c>
      <c r="E1235" s="192" t="s">
        <v>3257</v>
      </c>
      <c r="F1235" s="192" t="s">
        <v>3</v>
      </c>
      <c r="G1235" s="192">
        <v>2095441</v>
      </c>
      <c r="H1235" s="68"/>
      <c r="I1235" s="198" t="s">
        <v>4318</v>
      </c>
      <c r="J1235" s="68"/>
      <c r="K1235" s="68"/>
      <c r="L1235" s="68"/>
      <c r="M1235" s="68"/>
      <c r="N1235" s="366"/>
      <c r="O1235" s="366"/>
      <c r="P1235" s="216">
        <v>0</v>
      </c>
      <c r="Q1235" s="216">
        <v>2880</v>
      </c>
      <c r="R1235" s="68" t="s">
        <v>638</v>
      </c>
      <c r="S1235" s="368"/>
      <c r="T1235" s="278"/>
    </row>
    <row r="1236" spans="1:20" ht="51">
      <c r="A1236" s="192">
        <v>46</v>
      </c>
      <c r="B1236" s="68"/>
      <c r="C1236" s="214" t="s">
        <v>1380</v>
      </c>
      <c r="D1236" s="215">
        <v>44985</v>
      </c>
      <c r="E1236" s="192" t="s">
        <v>3258</v>
      </c>
      <c r="F1236" s="192" t="s">
        <v>3</v>
      </c>
      <c r="G1236" s="192">
        <v>2095443</v>
      </c>
      <c r="H1236" s="68"/>
      <c r="I1236" s="198" t="s">
        <v>4318</v>
      </c>
      <c r="J1236" s="68"/>
      <c r="K1236" s="68"/>
      <c r="L1236" s="68"/>
      <c r="M1236" s="68"/>
      <c r="N1236" s="366"/>
      <c r="O1236" s="366"/>
      <c r="P1236" s="216">
        <v>0</v>
      </c>
      <c r="Q1236" s="216">
        <v>3120</v>
      </c>
      <c r="R1236" s="68" t="s">
        <v>638</v>
      </c>
      <c r="S1236" s="368"/>
      <c r="T1236" s="278"/>
    </row>
    <row r="1237" spans="1:20" ht="51">
      <c r="A1237" s="192">
        <v>46</v>
      </c>
      <c r="B1237" s="68"/>
      <c r="C1237" s="214" t="s">
        <v>1380</v>
      </c>
      <c r="D1237" s="215">
        <v>44985</v>
      </c>
      <c r="E1237" s="192" t="s">
        <v>3259</v>
      </c>
      <c r="F1237" s="192" t="s">
        <v>3</v>
      </c>
      <c r="G1237" s="192">
        <v>2095445</v>
      </c>
      <c r="H1237" s="68"/>
      <c r="I1237" s="198" t="s">
        <v>4318</v>
      </c>
      <c r="J1237" s="68"/>
      <c r="K1237" s="68"/>
      <c r="L1237" s="68"/>
      <c r="M1237" s="68"/>
      <c r="N1237" s="366"/>
      <c r="O1237" s="366"/>
      <c r="P1237" s="216">
        <v>0</v>
      </c>
      <c r="Q1237" s="216">
        <v>3120</v>
      </c>
      <c r="R1237" s="68" t="s">
        <v>638</v>
      </c>
      <c r="S1237" s="368"/>
      <c r="T1237" s="278"/>
    </row>
    <row r="1238" spans="1:20" ht="51">
      <c r="A1238" s="192">
        <v>46</v>
      </c>
      <c r="B1238" s="68"/>
      <c r="C1238" s="214" t="s">
        <v>1380</v>
      </c>
      <c r="D1238" s="215">
        <v>44985</v>
      </c>
      <c r="E1238" s="192" t="s">
        <v>3260</v>
      </c>
      <c r="F1238" s="192" t="s">
        <v>3</v>
      </c>
      <c r="G1238" s="192">
        <v>2095446</v>
      </c>
      <c r="H1238" s="68"/>
      <c r="I1238" s="198" t="s">
        <v>4318</v>
      </c>
      <c r="J1238" s="68"/>
      <c r="K1238" s="68"/>
      <c r="L1238" s="68"/>
      <c r="M1238" s="68"/>
      <c r="N1238" s="366"/>
      <c r="O1238" s="366"/>
      <c r="P1238" s="216">
        <v>0</v>
      </c>
      <c r="Q1238" s="216">
        <v>3120</v>
      </c>
      <c r="R1238" s="68" t="s">
        <v>638</v>
      </c>
      <c r="S1238" s="368"/>
      <c r="T1238" s="278"/>
    </row>
    <row r="1239" spans="1:20" ht="51">
      <c r="A1239" s="192">
        <v>46</v>
      </c>
      <c r="B1239" s="68"/>
      <c r="C1239" s="214" t="s">
        <v>1380</v>
      </c>
      <c r="D1239" s="215">
        <v>44985</v>
      </c>
      <c r="E1239" s="192" t="s">
        <v>3261</v>
      </c>
      <c r="F1239" s="192" t="s">
        <v>3</v>
      </c>
      <c r="G1239" s="192">
        <v>2095448</v>
      </c>
      <c r="H1239" s="68"/>
      <c r="I1239" s="198" t="s">
        <v>4318</v>
      </c>
      <c r="J1239" s="68"/>
      <c r="K1239" s="68"/>
      <c r="L1239" s="68"/>
      <c r="M1239" s="68"/>
      <c r="N1239" s="366"/>
      <c r="O1239" s="366"/>
      <c r="P1239" s="216">
        <v>0</v>
      </c>
      <c r="Q1239" s="216">
        <v>3120</v>
      </c>
      <c r="R1239" s="68" t="s">
        <v>638</v>
      </c>
      <c r="S1239" s="368"/>
      <c r="T1239" s="278"/>
    </row>
    <row r="1240" spans="1:20" ht="51">
      <c r="A1240" s="192">
        <v>46</v>
      </c>
      <c r="B1240" s="68"/>
      <c r="C1240" s="214" t="s">
        <v>1380</v>
      </c>
      <c r="D1240" s="215">
        <v>44985</v>
      </c>
      <c r="E1240" s="192" t="s">
        <v>3262</v>
      </c>
      <c r="F1240" s="192" t="s">
        <v>3</v>
      </c>
      <c r="G1240" s="192">
        <v>2095449</v>
      </c>
      <c r="H1240" s="68"/>
      <c r="I1240" s="198" t="s">
        <v>4318</v>
      </c>
      <c r="J1240" s="68"/>
      <c r="K1240" s="68"/>
      <c r="L1240" s="68"/>
      <c r="M1240" s="68"/>
      <c r="N1240" s="366"/>
      <c r="O1240" s="366"/>
      <c r="P1240" s="216">
        <v>0</v>
      </c>
      <c r="Q1240" s="216">
        <v>3001</v>
      </c>
      <c r="R1240" s="68" t="s">
        <v>638</v>
      </c>
      <c r="S1240" s="368"/>
      <c r="T1240" s="278"/>
    </row>
    <row r="1241" spans="1:20" ht="51">
      <c r="A1241" s="192">
        <v>46</v>
      </c>
      <c r="B1241" s="68"/>
      <c r="C1241" s="214" t="s">
        <v>1380</v>
      </c>
      <c r="D1241" s="215">
        <v>44985</v>
      </c>
      <c r="E1241" s="192" t="s">
        <v>3263</v>
      </c>
      <c r="F1241" s="192" t="s">
        <v>3</v>
      </c>
      <c r="G1241" s="192">
        <v>2095451</v>
      </c>
      <c r="H1241" s="68"/>
      <c r="I1241" s="198" t="s">
        <v>4318</v>
      </c>
      <c r="J1241" s="68"/>
      <c r="K1241" s="68"/>
      <c r="L1241" s="68"/>
      <c r="M1241" s="68"/>
      <c r="N1241" s="366"/>
      <c r="O1241" s="366"/>
      <c r="P1241" s="216">
        <v>0</v>
      </c>
      <c r="Q1241" s="216">
        <v>1081</v>
      </c>
      <c r="R1241" s="68" t="s">
        <v>638</v>
      </c>
      <c r="S1241" s="368"/>
      <c r="T1241" s="278"/>
    </row>
    <row r="1242" spans="1:20" ht="51">
      <c r="A1242" s="192">
        <v>46</v>
      </c>
      <c r="B1242" s="68"/>
      <c r="C1242" s="214" t="s">
        <v>1380</v>
      </c>
      <c r="D1242" s="215">
        <v>44985</v>
      </c>
      <c r="E1242" s="192" t="s">
        <v>3264</v>
      </c>
      <c r="F1242" s="192" t="s">
        <v>3</v>
      </c>
      <c r="G1242" s="192">
        <v>2095480</v>
      </c>
      <c r="H1242" s="68"/>
      <c r="I1242" s="198" t="s">
        <v>4318</v>
      </c>
      <c r="J1242" s="68"/>
      <c r="K1242" s="68"/>
      <c r="L1242" s="68"/>
      <c r="M1242" s="68"/>
      <c r="N1242" s="366"/>
      <c r="O1242" s="366"/>
      <c r="P1242" s="216">
        <v>0</v>
      </c>
      <c r="Q1242" s="216">
        <v>500</v>
      </c>
      <c r="R1242" s="68" t="s">
        <v>638</v>
      </c>
      <c r="S1242" s="368"/>
      <c r="T1242" s="278"/>
    </row>
    <row r="1243" spans="1:20" ht="51">
      <c r="A1243" s="192">
        <v>46</v>
      </c>
      <c r="B1243" s="68"/>
      <c r="C1243" s="214" t="s">
        <v>1380</v>
      </c>
      <c r="D1243" s="215">
        <v>44985</v>
      </c>
      <c r="E1243" s="192" t="s">
        <v>3265</v>
      </c>
      <c r="F1243" s="192" t="s">
        <v>3</v>
      </c>
      <c r="G1243" s="192">
        <v>2095492</v>
      </c>
      <c r="H1243" s="68"/>
      <c r="I1243" s="198" t="s">
        <v>4318</v>
      </c>
      <c r="J1243" s="68"/>
      <c r="K1243" s="68"/>
      <c r="L1243" s="68"/>
      <c r="M1243" s="68"/>
      <c r="N1243" s="366"/>
      <c r="O1243" s="366"/>
      <c r="P1243" s="216">
        <v>0</v>
      </c>
      <c r="Q1243" s="216">
        <v>672.72</v>
      </c>
      <c r="R1243" s="68" t="s">
        <v>638</v>
      </c>
      <c r="S1243" s="368"/>
      <c r="T1243" s="278"/>
    </row>
    <row r="1244" spans="1:20" ht="51">
      <c r="A1244" s="192">
        <v>46</v>
      </c>
      <c r="B1244" s="68"/>
      <c r="C1244" s="214" t="s">
        <v>1380</v>
      </c>
      <c r="D1244" s="215">
        <v>44985</v>
      </c>
      <c r="E1244" s="192" t="s">
        <v>3266</v>
      </c>
      <c r="F1244" s="192" t="s">
        <v>3</v>
      </c>
      <c r="G1244" s="192">
        <v>2095493</v>
      </c>
      <c r="H1244" s="68"/>
      <c r="I1244" s="198" t="s">
        <v>4318</v>
      </c>
      <c r="J1244" s="68"/>
      <c r="K1244" s="68"/>
      <c r="L1244" s="68"/>
      <c r="M1244" s="68"/>
      <c r="N1244" s="366"/>
      <c r="O1244" s="366"/>
      <c r="P1244" s="216">
        <v>0</v>
      </c>
      <c r="Q1244" s="216">
        <v>54</v>
      </c>
      <c r="R1244" s="68" t="s">
        <v>638</v>
      </c>
      <c r="S1244" s="368"/>
      <c r="T1244" s="278"/>
    </row>
    <row r="1245" spans="1:20" ht="51">
      <c r="A1245" s="192">
        <v>46</v>
      </c>
      <c r="B1245" s="68"/>
      <c r="C1245" s="214" t="s">
        <v>1380</v>
      </c>
      <c r="D1245" s="215">
        <v>44985</v>
      </c>
      <c r="E1245" s="192" t="s">
        <v>3267</v>
      </c>
      <c r="F1245" s="192" t="s">
        <v>3</v>
      </c>
      <c r="G1245" s="192">
        <v>2095503</v>
      </c>
      <c r="H1245" s="68"/>
      <c r="I1245" s="198" t="s">
        <v>4318</v>
      </c>
      <c r="J1245" s="68"/>
      <c r="K1245" s="68"/>
      <c r="L1245" s="68"/>
      <c r="M1245" s="68"/>
      <c r="N1245" s="366"/>
      <c r="O1245" s="366"/>
      <c r="P1245" s="216">
        <v>0</v>
      </c>
      <c r="Q1245" s="216">
        <v>840</v>
      </c>
      <c r="R1245" s="68" t="s">
        <v>638</v>
      </c>
      <c r="S1245" s="368"/>
      <c r="T1245" s="278"/>
    </row>
    <row r="1246" spans="1:20" ht="51">
      <c r="A1246" s="192">
        <v>46</v>
      </c>
      <c r="B1246" s="68"/>
      <c r="C1246" s="214" t="s">
        <v>1380</v>
      </c>
      <c r="D1246" s="215">
        <v>44985</v>
      </c>
      <c r="E1246" s="192" t="s">
        <v>3268</v>
      </c>
      <c r="F1246" s="192" t="s">
        <v>3</v>
      </c>
      <c r="G1246" s="192">
        <v>2095505</v>
      </c>
      <c r="H1246" s="68"/>
      <c r="I1246" s="198" t="s">
        <v>4318</v>
      </c>
      <c r="J1246" s="68"/>
      <c r="K1246" s="68"/>
      <c r="L1246" s="68"/>
      <c r="M1246" s="68"/>
      <c r="N1246" s="366"/>
      <c r="O1246" s="366"/>
      <c r="P1246" s="216">
        <v>0</v>
      </c>
      <c r="Q1246" s="216">
        <v>81303.460000000006</v>
      </c>
      <c r="R1246" s="68" t="s">
        <v>638</v>
      </c>
      <c r="S1246" s="368"/>
      <c r="T1246" s="278"/>
    </row>
    <row r="1247" spans="1:20" ht="51">
      <c r="A1247" s="192">
        <v>46</v>
      </c>
      <c r="B1247" s="68"/>
      <c r="C1247" s="214" t="s">
        <v>1380</v>
      </c>
      <c r="D1247" s="215">
        <v>44985</v>
      </c>
      <c r="E1247" s="192" t="s">
        <v>3269</v>
      </c>
      <c r="F1247" s="192" t="s">
        <v>3</v>
      </c>
      <c r="G1247" s="192">
        <v>2095514</v>
      </c>
      <c r="H1247" s="68"/>
      <c r="I1247" s="198" t="s">
        <v>4318</v>
      </c>
      <c r="J1247" s="68"/>
      <c r="K1247" s="68"/>
      <c r="L1247" s="68"/>
      <c r="M1247" s="68"/>
      <c r="N1247" s="366"/>
      <c r="O1247" s="366"/>
      <c r="P1247" s="216">
        <v>0</v>
      </c>
      <c r="Q1247" s="216">
        <v>270</v>
      </c>
      <c r="R1247" s="68" t="s">
        <v>638</v>
      </c>
      <c r="S1247" s="368"/>
      <c r="T1247" s="278"/>
    </row>
    <row r="1248" spans="1:20" ht="51">
      <c r="A1248" s="192">
        <v>46</v>
      </c>
      <c r="B1248" s="68"/>
      <c r="C1248" s="214" t="s">
        <v>1380</v>
      </c>
      <c r="D1248" s="215">
        <v>44985</v>
      </c>
      <c r="E1248" s="192" t="s">
        <v>3270</v>
      </c>
      <c r="F1248" s="192" t="s">
        <v>3</v>
      </c>
      <c r="G1248" s="192">
        <v>2095531</v>
      </c>
      <c r="H1248" s="68"/>
      <c r="I1248" s="198" t="s">
        <v>4318</v>
      </c>
      <c r="J1248" s="68"/>
      <c r="K1248" s="68"/>
      <c r="L1248" s="68"/>
      <c r="M1248" s="68"/>
      <c r="N1248" s="366"/>
      <c r="O1248" s="366"/>
      <c r="P1248" s="216">
        <v>0</v>
      </c>
      <c r="Q1248" s="216">
        <v>6400</v>
      </c>
      <c r="R1248" s="68" t="s">
        <v>638</v>
      </c>
      <c r="S1248" s="368"/>
      <c r="T1248" s="278"/>
    </row>
    <row r="1249" spans="1:20" ht="51">
      <c r="A1249" s="192">
        <v>46</v>
      </c>
      <c r="B1249" s="68"/>
      <c r="C1249" s="214" t="s">
        <v>1380</v>
      </c>
      <c r="D1249" s="215">
        <v>44985</v>
      </c>
      <c r="E1249" s="192" t="s">
        <v>3271</v>
      </c>
      <c r="F1249" s="192" t="s">
        <v>3</v>
      </c>
      <c r="G1249" s="192">
        <v>2095555</v>
      </c>
      <c r="H1249" s="68"/>
      <c r="I1249" s="198" t="s">
        <v>4318</v>
      </c>
      <c r="J1249" s="68"/>
      <c r="K1249" s="68"/>
      <c r="L1249" s="68"/>
      <c r="M1249" s="68"/>
      <c r="N1249" s="366"/>
      <c r="O1249" s="366"/>
      <c r="P1249" s="216">
        <v>0</v>
      </c>
      <c r="Q1249" s="216">
        <v>10455</v>
      </c>
      <c r="R1249" s="68" t="s">
        <v>638</v>
      </c>
      <c r="S1249" s="368"/>
      <c r="T1249" s="278"/>
    </row>
    <row r="1250" spans="1:20" ht="51">
      <c r="A1250" s="192">
        <v>46</v>
      </c>
      <c r="B1250" s="68"/>
      <c r="C1250" s="214" t="s">
        <v>1380</v>
      </c>
      <c r="D1250" s="215">
        <v>44985</v>
      </c>
      <c r="E1250" s="192" t="s">
        <v>3272</v>
      </c>
      <c r="F1250" s="192" t="s">
        <v>3</v>
      </c>
      <c r="G1250" s="192">
        <v>2095585</v>
      </c>
      <c r="H1250" s="68"/>
      <c r="I1250" s="198" t="s">
        <v>4318</v>
      </c>
      <c r="J1250" s="68"/>
      <c r="K1250" s="68"/>
      <c r="L1250" s="68"/>
      <c r="M1250" s="68"/>
      <c r="N1250" s="366"/>
      <c r="O1250" s="366"/>
      <c r="P1250" s="216">
        <v>0</v>
      </c>
      <c r="Q1250" s="216">
        <v>600</v>
      </c>
      <c r="R1250" s="68" t="s">
        <v>638</v>
      </c>
      <c r="S1250" s="368"/>
      <c r="T1250" s="278"/>
    </row>
    <row r="1251" spans="1:20" ht="51">
      <c r="A1251" s="192">
        <v>46</v>
      </c>
      <c r="B1251" s="68"/>
      <c r="C1251" s="214" t="s">
        <v>1380</v>
      </c>
      <c r="D1251" s="215">
        <v>44985</v>
      </c>
      <c r="E1251" s="192" t="s">
        <v>3273</v>
      </c>
      <c r="F1251" s="192" t="s">
        <v>3</v>
      </c>
      <c r="G1251" s="192">
        <v>2095414</v>
      </c>
      <c r="H1251" s="68"/>
      <c r="I1251" s="198" t="s">
        <v>4318</v>
      </c>
      <c r="J1251" s="68"/>
      <c r="K1251" s="68"/>
      <c r="L1251" s="68"/>
      <c r="M1251" s="68"/>
      <c r="N1251" s="366"/>
      <c r="O1251" s="366"/>
      <c r="P1251" s="216">
        <v>0</v>
      </c>
      <c r="Q1251" s="216">
        <v>4627.62</v>
      </c>
      <c r="R1251" s="68" t="s">
        <v>638</v>
      </c>
      <c r="S1251" s="368"/>
      <c r="T1251" s="278"/>
    </row>
    <row r="1252" spans="1:20" ht="51">
      <c r="A1252" s="192">
        <v>46</v>
      </c>
      <c r="B1252" s="68"/>
      <c r="C1252" s="214" t="s">
        <v>1380</v>
      </c>
      <c r="D1252" s="215">
        <v>44985</v>
      </c>
      <c r="E1252" s="192" t="s">
        <v>3274</v>
      </c>
      <c r="F1252" s="192" t="s">
        <v>3</v>
      </c>
      <c r="G1252" s="192">
        <v>2095418</v>
      </c>
      <c r="H1252" s="68"/>
      <c r="I1252" s="198" t="s">
        <v>4318</v>
      </c>
      <c r="J1252" s="68"/>
      <c r="K1252" s="68"/>
      <c r="L1252" s="68"/>
      <c r="M1252" s="68"/>
      <c r="N1252" s="366"/>
      <c r="O1252" s="366"/>
      <c r="P1252" s="216">
        <v>0</v>
      </c>
      <c r="Q1252" s="216">
        <v>3812.23</v>
      </c>
      <c r="R1252" s="68" t="s">
        <v>638</v>
      </c>
      <c r="S1252" s="368"/>
      <c r="T1252" s="278"/>
    </row>
    <row r="1253" spans="1:20" ht="51">
      <c r="A1253" s="192">
        <v>46</v>
      </c>
      <c r="B1253" s="68"/>
      <c r="C1253" s="214" t="s">
        <v>1380</v>
      </c>
      <c r="D1253" s="215">
        <v>44985</v>
      </c>
      <c r="E1253" s="192" t="s">
        <v>3275</v>
      </c>
      <c r="F1253" s="192" t="s">
        <v>3</v>
      </c>
      <c r="G1253" s="192">
        <v>2095419</v>
      </c>
      <c r="H1253" s="68"/>
      <c r="I1253" s="198" t="s">
        <v>4318</v>
      </c>
      <c r="J1253" s="68"/>
      <c r="K1253" s="68"/>
      <c r="L1253" s="68"/>
      <c r="M1253" s="68"/>
      <c r="N1253" s="366"/>
      <c r="O1253" s="366"/>
      <c r="P1253" s="216">
        <v>0</v>
      </c>
      <c r="Q1253" s="216">
        <v>140</v>
      </c>
      <c r="R1253" s="68" t="s">
        <v>638</v>
      </c>
      <c r="S1253" s="368"/>
      <c r="T1253" s="278"/>
    </row>
    <row r="1254" spans="1:20" ht="51">
      <c r="A1254" s="192">
        <v>46</v>
      </c>
      <c r="B1254" s="68"/>
      <c r="C1254" s="214" t="s">
        <v>1380</v>
      </c>
      <c r="D1254" s="215">
        <v>44985</v>
      </c>
      <c r="E1254" s="192" t="s">
        <v>3276</v>
      </c>
      <c r="F1254" s="192" t="s">
        <v>3</v>
      </c>
      <c r="G1254" s="192">
        <v>2095430</v>
      </c>
      <c r="H1254" s="68"/>
      <c r="I1254" s="198" t="s">
        <v>4318</v>
      </c>
      <c r="J1254" s="68"/>
      <c r="K1254" s="68"/>
      <c r="L1254" s="68"/>
      <c r="M1254" s="68"/>
      <c r="N1254" s="366"/>
      <c r="O1254" s="366"/>
      <c r="P1254" s="216">
        <v>0</v>
      </c>
      <c r="Q1254" s="216">
        <v>848.44</v>
      </c>
      <c r="R1254" s="68" t="s">
        <v>638</v>
      </c>
      <c r="S1254" s="368"/>
      <c r="T1254" s="278"/>
    </row>
    <row r="1255" spans="1:20" ht="51">
      <c r="A1255" s="192">
        <v>46</v>
      </c>
      <c r="B1255" s="68"/>
      <c r="C1255" s="214" t="s">
        <v>1380</v>
      </c>
      <c r="D1255" s="215">
        <v>44985</v>
      </c>
      <c r="E1255" s="192" t="s">
        <v>3277</v>
      </c>
      <c r="F1255" s="192" t="s">
        <v>3</v>
      </c>
      <c r="G1255" s="192">
        <v>2095442</v>
      </c>
      <c r="H1255" s="68"/>
      <c r="I1255" s="198" t="s">
        <v>4318</v>
      </c>
      <c r="J1255" s="68"/>
      <c r="K1255" s="68"/>
      <c r="L1255" s="68"/>
      <c r="M1255" s="68"/>
      <c r="N1255" s="366"/>
      <c r="O1255" s="366"/>
      <c r="P1255" s="216">
        <v>0</v>
      </c>
      <c r="Q1255" s="216">
        <v>416.62</v>
      </c>
      <c r="R1255" s="68" t="s">
        <v>638</v>
      </c>
      <c r="S1255" s="368"/>
      <c r="T1255" s="278"/>
    </row>
    <row r="1256" spans="1:20" ht="51">
      <c r="A1256" s="192">
        <v>46</v>
      </c>
      <c r="B1256" s="68"/>
      <c r="C1256" s="214" t="s">
        <v>1380</v>
      </c>
      <c r="D1256" s="215">
        <v>44985</v>
      </c>
      <c r="E1256" s="192" t="s">
        <v>3278</v>
      </c>
      <c r="F1256" s="192" t="s">
        <v>3</v>
      </c>
      <c r="G1256" s="192">
        <v>2095473</v>
      </c>
      <c r="H1256" s="68"/>
      <c r="I1256" s="198" t="s">
        <v>4318</v>
      </c>
      <c r="J1256" s="68"/>
      <c r="K1256" s="68"/>
      <c r="L1256" s="68"/>
      <c r="M1256" s="68"/>
      <c r="N1256" s="366"/>
      <c r="O1256" s="366"/>
      <c r="P1256" s="216">
        <v>0</v>
      </c>
      <c r="Q1256" s="216">
        <v>251820</v>
      </c>
      <c r="R1256" s="68" t="s">
        <v>638</v>
      </c>
      <c r="S1256" s="368"/>
      <c r="T1256" s="278"/>
    </row>
    <row r="1257" spans="1:20" ht="51">
      <c r="A1257" s="192">
        <v>46</v>
      </c>
      <c r="B1257" s="68"/>
      <c r="C1257" s="214" t="s">
        <v>1380</v>
      </c>
      <c r="D1257" s="215">
        <v>44985</v>
      </c>
      <c r="E1257" s="192" t="s">
        <v>3279</v>
      </c>
      <c r="F1257" s="192" t="s">
        <v>3</v>
      </c>
      <c r="G1257" s="192">
        <v>2095474</v>
      </c>
      <c r="H1257" s="68"/>
      <c r="I1257" s="198" t="s">
        <v>4318</v>
      </c>
      <c r="J1257" s="68"/>
      <c r="K1257" s="68"/>
      <c r="L1257" s="68"/>
      <c r="M1257" s="68"/>
      <c r="N1257" s="366"/>
      <c r="O1257" s="366"/>
      <c r="P1257" s="216">
        <v>0</v>
      </c>
      <c r="Q1257" s="216">
        <v>23400</v>
      </c>
      <c r="R1257" s="68" t="s">
        <v>638</v>
      </c>
      <c r="S1257" s="368"/>
      <c r="T1257" s="278"/>
    </row>
    <row r="1258" spans="1:20" ht="51">
      <c r="A1258" s="192">
        <v>46</v>
      </c>
      <c r="B1258" s="68"/>
      <c r="C1258" s="214" t="s">
        <v>1380</v>
      </c>
      <c r="D1258" s="215">
        <v>44985</v>
      </c>
      <c r="E1258" s="192" t="s">
        <v>3280</v>
      </c>
      <c r="F1258" s="192" t="s">
        <v>3</v>
      </c>
      <c r="G1258" s="192">
        <v>2095478</v>
      </c>
      <c r="H1258" s="68"/>
      <c r="I1258" s="198" t="s">
        <v>4318</v>
      </c>
      <c r="J1258" s="68"/>
      <c r="K1258" s="68"/>
      <c r="L1258" s="68"/>
      <c r="M1258" s="68"/>
      <c r="N1258" s="366"/>
      <c r="O1258" s="366"/>
      <c r="P1258" s="216">
        <v>0</v>
      </c>
      <c r="Q1258" s="216">
        <v>85931.71</v>
      </c>
      <c r="R1258" s="68" t="s">
        <v>638</v>
      </c>
      <c r="S1258" s="368"/>
      <c r="T1258" s="278"/>
    </row>
    <row r="1259" spans="1:20" ht="51">
      <c r="A1259" s="192">
        <v>46</v>
      </c>
      <c r="B1259" s="68"/>
      <c r="C1259" s="214" t="s">
        <v>1380</v>
      </c>
      <c r="D1259" s="215">
        <v>44985</v>
      </c>
      <c r="E1259" s="192" t="s">
        <v>3281</v>
      </c>
      <c r="F1259" s="192" t="s">
        <v>3</v>
      </c>
      <c r="G1259" s="192">
        <v>2095481</v>
      </c>
      <c r="H1259" s="68"/>
      <c r="I1259" s="198" t="s">
        <v>4318</v>
      </c>
      <c r="J1259" s="68"/>
      <c r="K1259" s="68"/>
      <c r="L1259" s="68"/>
      <c r="M1259" s="68"/>
      <c r="N1259" s="366"/>
      <c r="O1259" s="366"/>
      <c r="P1259" s="216">
        <v>0</v>
      </c>
      <c r="Q1259" s="216">
        <v>180090</v>
      </c>
      <c r="R1259" s="68" t="s">
        <v>638</v>
      </c>
      <c r="S1259" s="368"/>
      <c r="T1259" s="278"/>
    </row>
    <row r="1260" spans="1:20" ht="51">
      <c r="A1260" s="192">
        <v>46</v>
      </c>
      <c r="B1260" s="68"/>
      <c r="C1260" s="214" t="s">
        <v>1380</v>
      </c>
      <c r="D1260" s="215">
        <v>44985</v>
      </c>
      <c r="E1260" s="192" t="s">
        <v>3282</v>
      </c>
      <c r="F1260" s="192" t="s">
        <v>3</v>
      </c>
      <c r="G1260" s="192">
        <v>2095483</v>
      </c>
      <c r="H1260" s="68"/>
      <c r="I1260" s="198" t="s">
        <v>4318</v>
      </c>
      <c r="J1260" s="68"/>
      <c r="K1260" s="68"/>
      <c r="L1260" s="68"/>
      <c r="M1260" s="68"/>
      <c r="N1260" s="366"/>
      <c r="O1260" s="366"/>
      <c r="P1260" s="216">
        <v>0</v>
      </c>
      <c r="Q1260" s="216">
        <v>150000</v>
      </c>
      <c r="R1260" s="68" t="s">
        <v>638</v>
      </c>
      <c r="S1260" s="368"/>
      <c r="T1260" s="278"/>
    </row>
    <row r="1261" spans="1:20" ht="51">
      <c r="A1261" s="192">
        <v>46</v>
      </c>
      <c r="B1261" s="68"/>
      <c r="C1261" s="214" t="s">
        <v>1380</v>
      </c>
      <c r="D1261" s="215">
        <v>44985</v>
      </c>
      <c r="E1261" s="192" t="s">
        <v>3283</v>
      </c>
      <c r="F1261" s="192" t="s">
        <v>3</v>
      </c>
      <c r="G1261" s="192">
        <v>2095487</v>
      </c>
      <c r="H1261" s="68"/>
      <c r="I1261" s="198" t="s">
        <v>4318</v>
      </c>
      <c r="J1261" s="68"/>
      <c r="K1261" s="68"/>
      <c r="L1261" s="68"/>
      <c r="M1261" s="68"/>
      <c r="N1261" s="366"/>
      <c r="O1261" s="366"/>
      <c r="P1261" s="216">
        <v>0</v>
      </c>
      <c r="Q1261" s="216">
        <v>1200165.94</v>
      </c>
      <c r="R1261" s="68" t="s">
        <v>638</v>
      </c>
      <c r="S1261" s="368"/>
      <c r="T1261" s="278"/>
    </row>
    <row r="1262" spans="1:20" ht="38.25">
      <c r="A1262" s="192">
        <v>283</v>
      </c>
      <c r="B1262" s="68"/>
      <c r="C1262" s="214" t="s">
        <v>115</v>
      </c>
      <c r="D1262" s="215">
        <v>44958</v>
      </c>
      <c r="E1262" s="192" t="s">
        <v>3284</v>
      </c>
      <c r="F1262" s="192" t="s">
        <v>6</v>
      </c>
      <c r="G1262" s="192">
        <v>1756124</v>
      </c>
      <c r="H1262" s="68"/>
      <c r="I1262" s="198" t="s">
        <v>2417</v>
      </c>
      <c r="J1262" s="68"/>
      <c r="K1262" s="68"/>
      <c r="L1262" s="68"/>
      <c r="M1262" s="68"/>
      <c r="N1262" s="366"/>
      <c r="O1262" s="366"/>
      <c r="P1262" s="216">
        <v>0</v>
      </c>
      <c r="Q1262" s="216">
        <v>285399.39</v>
      </c>
      <c r="R1262" s="68" t="s">
        <v>638</v>
      </c>
      <c r="S1262" s="368"/>
      <c r="T1262" s="278"/>
    </row>
    <row r="1263" spans="1:20" ht="51">
      <c r="A1263" s="192">
        <v>342</v>
      </c>
      <c r="B1263" s="68"/>
      <c r="C1263" s="214" t="s">
        <v>137</v>
      </c>
      <c r="D1263" s="215">
        <v>44958</v>
      </c>
      <c r="E1263" s="192" t="s">
        <v>3285</v>
      </c>
      <c r="F1263" s="192" t="s">
        <v>6</v>
      </c>
      <c r="G1263" s="192">
        <v>1756475</v>
      </c>
      <c r="H1263" s="68"/>
      <c r="I1263" s="198" t="s">
        <v>2416</v>
      </c>
      <c r="J1263" s="68"/>
      <c r="K1263" s="68"/>
      <c r="L1263" s="68"/>
      <c r="M1263" s="68"/>
      <c r="N1263" s="366"/>
      <c r="O1263" s="366"/>
      <c r="P1263" s="216">
        <v>0</v>
      </c>
      <c r="Q1263" s="216">
        <v>1176770.5600000001</v>
      </c>
      <c r="R1263" s="68" t="s">
        <v>638</v>
      </c>
      <c r="S1263" s="368"/>
      <c r="T1263" s="278"/>
    </row>
    <row r="1264" spans="1:20" ht="63.75">
      <c r="A1264" s="192" t="s">
        <v>542</v>
      </c>
      <c r="B1264" s="68"/>
      <c r="C1264" s="214" t="s">
        <v>691</v>
      </c>
      <c r="D1264" s="215">
        <v>44958</v>
      </c>
      <c r="E1264" s="192" t="s">
        <v>3286</v>
      </c>
      <c r="F1264" s="192" t="s">
        <v>6</v>
      </c>
      <c r="G1264" s="192">
        <v>2157488</v>
      </c>
      <c r="H1264" s="68"/>
      <c r="I1264" s="198" t="s">
        <v>4319</v>
      </c>
      <c r="J1264" s="68"/>
      <c r="K1264" s="68"/>
      <c r="L1264" s="68"/>
      <c r="M1264" s="68"/>
      <c r="N1264" s="366"/>
      <c r="O1264" s="366"/>
      <c r="P1264" s="216">
        <v>0</v>
      </c>
      <c r="Q1264" s="216">
        <v>603546.73</v>
      </c>
      <c r="R1264" s="68" t="s">
        <v>638</v>
      </c>
      <c r="S1264" s="368"/>
      <c r="T1264" s="278"/>
    </row>
    <row r="1265" spans="1:20" ht="102">
      <c r="A1265" s="192">
        <v>132</v>
      </c>
      <c r="B1265" s="68"/>
      <c r="C1265" s="214" t="s">
        <v>59</v>
      </c>
      <c r="D1265" s="215">
        <v>44958</v>
      </c>
      <c r="E1265" s="192" t="s">
        <v>3288</v>
      </c>
      <c r="F1265" s="192" t="s">
        <v>10</v>
      </c>
      <c r="G1265" s="192">
        <v>1053524</v>
      </c>
      <c r="H1265" s="68"/>
      <c r="I1265" s="198" t="s">
        <v>4321</v>
      </c>
      <c r="J1265" s="68"/>
      <c r="K1265" s="68"/>
      <c r="L1265" s="68"/>
      <c r="M1265" s="68"/>
      <c r="N1265" s="366"/>
      <c r="O1265" s="366"/>
      <c r="P1265" s="216">
        <v>608.82000000000005</v>
      </c>
      <c r="Q1265" s="216">
        <v>0</v>
      </c>
      <c r="R1265" s="68" t="s">
        <v>638</v>
      </c>
      <c r="S1265" s="368"/>
      <c r="T1265" s="278"/>
    </row>
    <row r="1266" spans="1:20" ht="76.5">
      <c r="A1266" s="192">
        <v>291</v>
      </c>
      <c r="B1266" s="68"/>
      <c r="C1266" s="214" t="s">
        <v>119</v>
      </c>
      <c r="D1266" s="215">
        <v>44958</v>
      </c>
      <c r="E1266" s="192" t="s">
        <v>3289</v>
      </c>
      <c r="F1266" s="192" t="s">
        <v>10</v>
      </c>
      <c r="G1266" s="192">
        <v>1053541</v>
      </c>
      <c r="H1266" s="68"/>
      <c r="I1266" s="198" t="s">
        <v>4322</v>
      </c>
      <c r="J1266" s="68"/>
      <c r="K1266" s="68"/>
      <c r="L1266" s="68"/>
      <c r="M1266" s="68"/>
      <c r="N1266" s="366"/>
      <c r="O1266" s="366"/>
      <c r="P1266" s="216">
        <v>270</v>
      </c>
      <c r="Q1266" s="216">
        <v>0</v>
      </c>
      <c r="R1266" s="68" t="s">
        <v>638</v>
      </c>
      <c r="S1266" s="368"/>
      <c r="T1266" s="278"/>
    </row>
    <row r="1267" spans="1:20" ht="76.5">
      <c r="A1267" s="192">
        <v>291</v>
      </c>
      <c r="B1267" s="68"/>
      <c r="C1267" s="214" t="s">
        <v>119</v>
      </c>
      <c r="D1267" s="215">
        <v>44958</v>
      </c>
      <c r="E1267" s="192" t="s">
        <v>3290</v>
      </c>
      <c r="F1267" s="192" t="s">
        <v>10</v>
      </c>
      <c r="G1267" s="192">
        <v>1053544</v>
      </c>
      <c r="H1267" s="68"/>
      <c r="I1267" s="198" t="s">
        <v>4323</v>
      </c>
      <c r="J1267" s="68"/>
      <c r="K1267" s="68"/>
      <c r="L1267" s="68"/>
      <c r="M1267" s="68"/>
      <c r="N1267" s="366"/>
      <c r="O1267" s="366"/>
      <c r="P1267" s="216">
        <v>270</v>
      </c>
      <c r="Q1267" s="216">
        <v>0</v>
      </c>
      <c r="R1267" s="68" t="s">
        <v>638</v>
      </c>
      <c r="S1267" s="368"/>
      <c r="T1267" s="278"/>
    </row>
    <row r="1268" spans="1:20" ht="89.25">
      <c r="A1268" s="192">
        <v>590</v>
      </c>
      <c r="B1268" s="68"/>
      <c r="C1268" s="214" t="s">
        <v>1287</v>
      </c>
      <c r="D1268" s="215">
        <v>44958</v>
      </c>
      <c r="E1268" s="192" t="s">
        <v>3291</v>
      </c>
      <c r="F1268" s="192" t="s">
        <v>10</v>
      </c>
      <c r="G1268" s="192">
        <v>1053560</v>
      </c>
      <c r="H1268" s="68"/>
      <c r="I1268" s="198" t="s">
        <v>4324</v>
      </c>
      <c r="J1268" s="68"/>
      <c r="K1268" s="68"/>
      <c r="L1268" s="68"/>
      <c r="M1268" s="68"/>
      <c r="N1268" s="366"/>
      <c r="O1268" s="366"/>
      <c r="P1268" s="216">
        <v>695.11</v>
      </c>
      <c r="Q1268" s="216">
        <v>0</v>
      </c>
      <c r="R1268" s="68" t="s">
        <v>638</v>
      </c>
      <c r="S1268" s="368"/>
      <c r="T1268" s="278"/>
    </row>
    <row r="1269" spans="1:20" ht="89.25">
      <c r="A1269" s="192">
        <v>590</v>
      </c>
      <c r="B1269" s="68"/>
      <c r="C1269" s="214" t="s">
        <v>1287</v>
      </c>
      <c r="D1269" s="215">
        <v>44958</v>
      </c>
      <c r="E1269" s="192" t="s">
        <v>3292</v>
      </c>
      <c r="F1269" s="192" t="s">
        <v>10</v>
      </c>
      <c r="G1269" s="192">
        <v>1053558</v>
      </c>
      <c r="H1269" s="68"/>
      <c r="I1269" s="198" t="s">
        <v>4325</v>
      </c>
      <c r="J1269" s="68"/>
      <c r="K1269" s="68"/>
      <c r="L1269" s="68"/>
      <c r="M1269" s="68"/>
      <c r="N1269" s="366"/>
      <c r="O1269" s="366"/>
      <c r="P1269" s="216">
        <v>293.94</v>
      </c>
      <c r="Q1269" s="216">
        <v>0</v>
      </c>
      <c r="R1269" s="68" t="s">
        <v>638</v>
      </c>
      <c r="S1269" s="368"/>
      <c r="T1269" s="278"/>
    </row>
    <row r="1270" spans="1:20" ht="89.25">
      <c r="A1270" s="192">
        <v>389</v>
      </c>
      <c r="B1270" s="68"/>
      <c r="C1270" s="214" t="s">
        <v>1428</v>
      </c>
      <c r="D1270" s="215">
        <v>44958</v>
      </c>
      <c r="E1270" s="192" t="s">
        <v>3293</v>
      </c>
      <c r="F1270" s="192" t="s">
        <v>10</v>
      </c>
      <c r="G1270" s="192">
        <v>1053545</v>
      </c>
      <c r="H1270" s="68"/>
      <c r="I1270" s="198" t="s">
        <v>4326</v>
      </c>
      <c r="J1270" s="68"/>
      <c r="K1270" s="68"/>
      <c r="L1270" s="68"/>
      <c r="M1270" s="68"/>
      <c r="N1270" s="366"/>
      <c r="O1270" s="366"/>
      <c r="P1270" s="216">
        <v>50</v>
      </c>
      <c r="Q1270" s="216">
        <v>0</v>
      </c>
      <c r="R1270" s="68" t="s">
        <v>638</v>
      </c>
      <c r="S1270" s="368"/>
      <c r="T1270" s="278"/>
    </row>
    <row r="1271" spans="1:20" ht="76.5">
      <c r="A1271" s="192">
        <v>117</v>
      </c>
      <c r="B1271" s="68"/>
      <c r="C1271" s="214" t="s">
        <v>54</v>
      </c>
      <c r="D1271" s="215">
        <v>44958</v>
      </c>
      <c r="E1271" s="192" t="s">
        <v>3294</v>
      </c>
      <c r="F1271" s="192" t="s">
        <v>10</v>
      </c>
      <c r="G1271" s="192">
        <v>1053546</v>
      </c>
      <c r="H1271" s="68"/>
      <c r="I1271" s="198" t="s">
        <v>4327</v>
      </c>
      <c r="J1271" s="68"/>
      <c r="K1271" s="68"/>
      <c r="L1271" s="68"/>
      <c r="M1271" s="68"/>
      <c r="N1271" s="366"/>
      <c r="O1271" s="366"/>
      <c r="P1271" s="216">
        <v>50</v>
      </c>
      <c r="Q1271" s="216">
        <v>0</v>
      </c>
      <c r="R1271" s="68" t="s">
        <v>638</v>
      </c>
      <c r="S1271" s="368"/>
      <c r="T1271" s="278"/>
    </row>
    <row r="1272" spans="1:20" ht="76.5">
      <c r="A1272" s="192">
        <v>117</v>
      </c>
      <c r="B1272" s="68"/>
      <c r="C1272" s="214" t="s">
        <v>54</v>
      </c>
      <c r="D1272" s="215">
        <v>44958</v>
      </c>
      <c r="E1272" s="192" t="s">
        <v>3295</v>
      </c>
      <c r="F1272" s="192" t="s">
        <v>10</v>
      </c>
      <c r="G1272" s="192">
        <v>1053555</v>
      </c>
      <c r="H1272" s="68"/>
      <c r="I1272" s="198" t="s">
        <v>4328</v>
      </c>
      <c r="J1272" s="68"/>
      <c r="K1272" s="68"/>
      <c r="L1272" s="68"/>
      <c r="M1272" s="68"/>
      <c r="N1272" s="366"/>
      <c r="O1272" s="366"/>
      <c r="P1272" s="216">
        <v>50</v>
      </c>
      <c r="Q1272" s="216">
        <v>0</v>
      </c>
      <c r="R1272" s="68" t="s">
        <v>638</v>
      </c>
      <c r="S1272" s="368"/>
      <c r="T1272" s="278"/>
    </row>
    <row r="1273" spans="1:20" ht="89.25">
      <c r="A1273" s="192">
        <v>222</v>
      </c>
      <c r="B1273" s="68"/>
      <c r="C1273" s="214" t="s">
        <v>93</v>
      </c>
      <c r="D1273" s="215">
        <v>44958</v>
      </c>
      <c r="E1273" s="192" t="s">
        <v>3296</v>
      </c>
      <c r="F1273" s="192" t="s">
        <v>6</v>
      </c>
      <c r="G1273" s="192">
        <v>1053593</v>
      </c>
      <c r="H1273" s="68"/>
      <c r="I1273" s="198" t="s">
        <v>4329</v>
      </c>
      <c r="J1273" s="68"/>
      <c r="K1273" s="68"/>
      <c r="L1273" s="68"/>
      <c r="M1273" s="68"/>
      <c r="N1273" s="366"/>
      <c r="O1273" s="366"/>
      <c r="P1273" s="216">
        <v>0</v>
      </c>
      <c r="Q1273" s="216">
        <v>34300</v>
      </c>
      <c r="R1273" s="68" t="s">
        <v>638</v>
      </c>
      <c r="S1273" s="368"/>
      <c r="T1273" s="278"/>
    </row>
    <row r="1274" spans="1:20" ht="89.25">
      <c r="A1274" s="192">
        <v>222</v>
      </c>
      <c r="B1274" s="68"/>
      <c r="C1274" s="214" t="s">
        <v>93</v>
      </c>
      <c r="D1274" s="215">
        <v>44958</v>
      </c>
      <c r="E1274" s="192" t="s">
        <v>3297</v>
      </c>
      <c r="F1274" s="192" t="s">
        <v>10</v>
      </c>
      <c r="G1274" s="192">
        <v>1053593</v>
      </c>
      <c r="H1274" s="68"/>
      <c r="I1274" s="198" t="s">
        <v>4330</v>
      </c>
      <c r="J1274" s="68"/>
      <c r="K1274" s="68"/>
      <c r="L1274" s="68"/>
      <c r="M1274" s="68"/>
      <c r="N1274" s="366"/>
      <c r="O1274" s="366"/>
      <c r="P1274" s="216">
        <v>50</v>
      </c>
      <c r="Q1274" s="216">
        <v>0</v>
      </c>
      <c r="R1274" s="68" t="s">
        <v>638</v>
      </c>
      <c r="S1274" s="368"/>
      <c r="T1274" s="278"/>
    </row>
    <row r="1275" spans="1:20" ht="63.75">
      <c r="A1275" s="192">
        <v>513</v>
      </c>
      <c r="B1275" s="68"/>
      <c r="C1275" s="214" t="s">
        <v>160</v>
      </c>
      <c r="D1275" s="215">
        <v>44958</v>
      </c>
      <c r="E1275" s="192" t="s">
        <v>3298</v>
      </c>
      <c r="F1275" s="192" t="s">
        <v>10</v>
      </c>
      <c r="G1275" s="192">
        <v>1053597</v>
      </c>
      <c r="H1275" s="68"/>
      <c r="I1275" s="198" t="s">
        <v>4331</v>
      </c>
      <c r="J1275" s="68"/>
      <c r="K1275" s="68"/>
      <c r="L1275" s="68"/>
      <c r="M1275" s="68"/>
      <c r="N1275" s="366"/>
      <c r="O1275" s="366"/>
      <c r="P1275" s="216">
        <v>50</v>
      </c>
      <c r="Q1275" s="216">
        <v>0</v>
      </c>
      <c r="R1275" s="68" t="s">
        <v>638</v>
      </c>
      <c r="S1275" s="368"/>
      <c r="T1275" s="278"/>
    </row>
    <row r="1276" spans="1:20" ht="51">
      <c r="A1276" s="192">
        <v>513</v>
      </c>
      <c r="B1276" s="68"/>
      <c r="C1276" s="214" t="s">
        <v>160</v>
      </c>
      <c r="D1276" s="215">
        <v>44958</v>
      </c>
      <c r="E1276" s="192" t="s">
        <v>3299</v>
      </c>
      <c r="F1276" s="192" t="s">
        <v>10</v>
      </c>
      <c r="G1276" s="192">
        <v>1053595</v>
      </c>
      <c r="H1276" s="68"/>
      <c r="I1276" s="198" t="s">
        <v>4332</v>
      </c>
      <c r="J1276" s="68"/>
      <c r="K1276" s="68"/>
      <c r="L1276" s="68"/>
      <c r="M1276" s="68"/>
      <c r="N1276" s="366"/>
      <c r="O1276" s="366"/>
      <c r="P1276" s="216">
        <v>50</v>
      </c>
      <c r="Q1276" s="216">
        <v>0</v>
      </c>
      <c r="R1276" s="68" t="s">
        <v>638</v>
      </c>
      <c r="S1276" s="368"/>
      <c r="T1276" s="278"/>
    </row>
    <row r="1277" spans="1:20" ht="76.5">
      <c r="A1277" s="192">
        <v>862</v>
      </c>
      <c r="B1277" s="68"/>
      <c r="C1277" s="214" t="s">
        <v>187</v>
      </c>
      <c r="D1277" s="215">
        <v>44958</v>
      </c>
      <c r="E1277" s="192" t="s">
        <v>3300</v>
      </c>
      <c r="F1277" s="192" t="s">
        <v>10</v>
      </c>
      <c r="G1277" s="192">
        <v>1053600</v>
      </c>
      <c r="H1277" s="68"/>
      <c r="I1277" s="198" t="s">
        <v>4333</v>
      </c>
      <c r="J1277" s="68"/>
      <c r="K1277" s="68"/>
      <c r="L1277" s="68"/>
      <c r="M1277" s="68"/>
      <c r="N1277" s="366"/>
      <c r="O1277" s="366"/>
      <c r="P1277" s="216">
        <v>50</v>
      </c>
      <c r="Q1277" s="216">
        <v>0</v>
      </c>
      <c r="R1277" s="68" t="s">
        <v>638</v>
      </c>
      <c r="S1277" s="368"/>
      <c r="T1277" s="278"/>
    </row>
    <row r="1278" spans="1:20" ht="89.25">
      <c r="A1278" s="192">
        <v>35</v>
      </c>
      <c r="B1278" s="68"/>
      <c r="C1278" s="214" t="s">
        <v>43</v>
      </c>
      <c r="D1278" s="215">
        <v>44959</v>
      </c>
      <c r="E1278" s="192" t="s">
        <v>3301</v>
      </c>
      <c r="F1278" s="192" t="s">
        <v>639</v>
      </c>
      <c r="G1278" s="192">
        <v>5145057</v>
      </c>
      <c r="H1278" s="68"/>
      <c r="I1278" s="198" t="s">
        <v>4334</v>
      </c>
      <c r="J1278" s="68"/>
      <c r="K1278" s="68"/>
      <c r="L1278" s="68"/>
      <c r="M1278" s="68"/>
      <c r="N1278" s="366"/>
      <c r="O1278" s="366"/>
      <c r="P1278" s="216">
        <v>0</v>
      </c>
      <c r="Q1278" s="216">
        <v>2481921</v>
      </c>
      <c r="R1278" s="68" t="s">
        <v>638</v>
      </c>
      <c r="S1278" s="368"/>
      <c r="T1278" s="278"/>
    </row>
    <row r="1279" spans="1:20" ht="76.5">
      <c r="A1279" s="192" t="s">
        <v>544</v>
      </c>
      <c r="B1279" s="68"/>
      <c r="C1279" s="214" t="s">
        <v>683</v>
      </c>
      <c r="D1279" s="215">
        <v>44959</v>
      </c>
      <c r="E1279" s="192" t="s">
        <v>3302</v>
      </c>
      <c r="F1279" s="192" t="s">
        <v>6</v>
      </c>
      <c r="G1279" s="192">
        <v>1757053</v>
      </c>
      <c r="H1279" s="68"/>
      <c r="I1279" s="198" t="s">
        <v>4335</v>
      </c>
      <c r="J1279" s="68"/>
      <c r="K1279" s="68"/>
      <c r="L1279" s="68"/>
      <c r="M1279" s="68"/>
      <c r="N1279" s="366"/>
      <c r="O1279" s="366"/>
      <c r="P1279" s="216">
        <v>0</v>
      </c>
      <c r="Q1279" s="216">
        <v>586282</v>
      </c>
      <c r="R1279" s="68" t="s">
        <v>638</v>
      </c>
      <c r="S1279" s="368"/>
      <c r="T1279" s="278"/>
    </row>
    <row r="1280" spans="1:20" ht="63.75">
      <c r="A1280" s="192" t="s">
        <v>544</v>
      </c>
      <c r="B1280" s="68"/>
      <c r="C1280" s="214" t="s">
        <v>683</v>
      </c>
      <c r="D1280" s="215">
        <v>44959</v>
      </c>
      <c r="E1280" s="192" t="s">
        <v>3303</v>
      </c>
      <c r="F1280" s="192" t="s">
        <v>6</v>
      </c>
      <c r="G1280" s="192">
        <v>1757052</v>
      </c>
      <c r="H1280" s="68"/>
      <c r="I1280" s="198" t="s">
        <v>4336</v>
      </c>
      <c r="J1280" s="68"/>
      <c r="K1280" s="68"/>
      <c r="L1280" s="68"/>
      <c r="M1280" s="68"/>
      <c r="N1280" s="366"/>
      <c r="O1280" s="366"/>
      <c r="P1280" s="216">
        <v>0</v>
      </c>
      <c r="Q1280" s="216">
        <v>25356</v>
      </c>
      <c r="R1280" s="68" t="s">
        <v>638</v>
      </c>
      <c r="S1280" s="368"/>
      <c r="T1280" s="278"/>
    </row>
    <row r="1281" spans="1:20" ht="76.5">
      <c r="A1281" s="192">
        <v>291</v>
      </c>
      <c r="B1281" s="68"/>
      <c r="C1281" s="214" t="s">
        <v>119</v>
      </c>
      <c r="D1281" s="215">
        <v>44959</v>
      </c>
      <c r="E1281" s="192" t="s">
        <v>3304</v>
      </c>
      <c r="F1281" s="192" t="s">
        <v>10</v>
      </c>
      <c r="G1281" s="192">
        <v>1053679</v>
      </c>
      <c r="H1281" s="68"/>
      <c r="I1281" s="198" t="s">
        <v>4337</v>
      </c>
      <c r="J1281" s="68"/>
      <c r="K1281" s="68"/>
      <c r="L1281" s="68"/>
      <c r="M1281" s="68"/>
      <c r="N1281" s="366"/>
      <c r="O1281" s="366"/>
      <c r="P1281" s="216">
        <v>270</v>
      </c>
      <c r="Q1281" s="216">
        <v>0</v>
      </c>
      <c r="R1281" s="68" t="s">
        <v>638</v>
      </c>
      <c r="S1281" s="368"/>
      <c r="T1281" s="278"/>
    </row>
    <row r="1282" spans="1:20" ht="89.25">
      <c r="A1282" s="192">
        <v>117</v>
      </c>
      <c r="B1282" s="68"/>
      <c r="C1282" s="214" t="s">
        <v>54</v>
      </c>
      <c r="D1282" s="215">
        <v>44959</v>
      </c>
      <c r="E1282" s="192" t="s">
        <v>3305</v>
      </c>
      <c r="F1282" s="192" t="s">
        <v>10</v>
      </c>
      <c r="G1282" s="192">
        <v>1053658</v>
      </c>
      <c r="H1282" s="68"/>
      <c r="I1282" s="198" t="s">
        <v>4338</v>
      </c>
      <c r="J1282" s="68"/>
      <c r="K1282" s="68"/>
      <c r="L1282" s="68"/>
      <c r="M1282" s="68"/>
      <c r="N1282" s="366"/>
      <c r="O1282" s="366"/>
      <c r="P1282" s="216">
        <v>50</v>
      </c>
      <c r="Q1282" s="216">
        <v>0</v>
      </c>
      <c r="R1282" s="68" t="s">
        <v>638</v>
      </c>
      <c r="S1282" s="368"/>
      <c r="T1282" s="278"/>
    </row>
    <row r="1283" spans="1:20" ht="89.25">
      <c r="A1283" s="192">
        <v>117</v>
      </c>
      <c r="B1283" s="68"/>
      <c r="C1283" s="214" t="s">
        <v>54</v>
      </c>
      <c r="D1283" s="215">
        <v>44959</v>
      </c>
      <c r="E1283" s="192" t="s">
        <v>3306</v>
      </c>
      <c r="F1283" s="192" t="s">
        <v>10</v>
      </c>
      <c r="G1283" s="192">
        <v>1053652</v>
      </c>
      <c r="H1283" s="68"/>
      <c r="I1283" s="198" t="s">
        <v>4339</v>
      </c>
      <c r="J1283" s="68"/>
      <c r="K1283" s="68"/>
      <c r="L1283" s="68"/>
      <c r="M1283" s="68"/>
      <c r="N1283" s="366"/>
      <c r="O1283" s="366"/>
      <c r="P1283" s="216">
        <v>50</v>
      </c>
      <c r="Q1283" s="216">
        <v>0</v>
      </c>
      <c r="R1283" s="68" t="s">
        <v>638</v>
      </c>
      <c r="S1283" s="368"/>
      <c r="T1283" s="278"/>
    </row>
    <row r="1284" spans="1:20" ht="76.5">
      <c r="A1284" s="192">
        <v>513</v>
      </c>
      <c r="B1284" s="68"/>
      <c r="C1284" s="214" t="s">
        <v>160</v>
      </c>
      <c r="D1284" s="215">
        <v>44959</v>
      </c>
      <c r="E1284" s="192" t="s">
        <v>3307</v>
      </c>
      <c r="F1284" s="192" t="s">
        <v>10</v>
      </c>
      <c r="G1284" s="192">
        <v>1053643</v>
      </c>
      <c r="H1284" s="68"/>
      <c r="I1284" s="198" t="s">
        <v>4340</v>
      </c>
      <c r="J1284" s="68"/>
      <c r="K1284" s="68"/>
      <c r="L1284" s="68"/>
      <c r="M1284" s="68"/>
      <c r="N1284" s="366"/>
      <c r="O1284" s="366"/>
      <c r="P1284" s="216">
        <v>50</v>
      </c>
      <c r="Q1284" s="216">
        <v>0</v>
      </c>
      <c r="R1284" s="68" t="s">
        <v>638</v>
      </c>
      <c r="S1284" s="368"/>
      <c r="T1284" s="278"/>
    </row>
    <row r="1285" spans="1:20" ht="89.25">
      <c r="A1285" s="192">
        <v>383</v>
      </c>
      <c r="B1285" s="68"/>
      <c r="C1285" s="214" t="s">
        <v>1246</v>
      </c>
      <c r="D1285" s="215">
        <v>44959</v>
      </c>
      <c r="E1285" s="192" t="s">
        <v>3308</v>
      </c>
      <c r="F1285" s="192" t="s">
        <v>10</v>
      </c>
      <c r="G1285" s="192">
        <v>1053677</v>
      </c>
      <c r="H1285" s="68"/>
      <c r="I1285" s="198" t="s">
        <v>4341</v>
      </c>
      <c r="J1285" s="68"/>
      <c r="K1285" s="68"/>
      <c r="L1285" s="68"/>
      <c r="M1285" s="68"/>
      <c r="N1285" s="366"/>
      <c r="O1285" s="366"/>
      <c r="P1285" s="216">
        <v>50</v>
      </c>
      <c r="Q1285" s="216">
        <v>0</v>
      </c>
      <c r="R1285" s="68" t="s">
        <v>638</v>
      </c>
      <c r="S1285" s="368"/>
      <c r="T1285" s="278"/>
    </row>
    <row r="1286" spans="1:20" ht="76.5">
      <c r="A1286" s="192">
        <v>117</v>
      </c>
      <c r="B1286" s="68"/>
      <c r="C1286" s="214" t="s">
        <v>54</v>
      </c>
      <c r="D1286" s="215">
        <v>44959</v>
      </c>
      <c r="E1286" s="192" t="s">
        <v>3309</v>
      </c>
      <c r="F1286" s="192" t="s">
        <v>10</v>
      </c>
      <c r="G1286" s="192">
        <v>1053661</v>
      </c>
      <c r="H1286" s="68"/>
      <c r="I1286" s="198" t="s">
        <v>4342</v>
      </c>
      <c r="J1286" s="68"/>
      <c r="K1286" s="68"/>
      <c r="L1286" s="68"/>
      <c r="M1286" s="68"/>
      <c r="N1286" s="366"/>
      <c r="O1286" s="366"/>
      <c r="P1286" s="216">
        <v>50</v>
      </c>
      <c r="Q1286" s="216">
        <v>0</v>
      </c>
      <c r="R1286" s="68" t="s">
        <v>638</v>
      </c>
      <c r="S1286" s="368"/>
      <c r="T1286" s="278"/>
    </row>
    <row r="1287" spans="1:20" ht="89.25">
      <c r="A1287" s="192">
        <v>117</v>
      </c>
      <c r="B1287" s="68"/>
      <c r="C1287" s="214" t="s">
        <v>54</v>
      </c>
      <c r="D1287" s="215">
        <v>44959</v>
      </c>
      <c r="E1287" s="192" t="s">
        <v>3310</v>
      </c>
      <c r="F1287" s="192" t="s">
        <v>10</v>
      </c>
      <c r="G1287" s="192">
        <v>1053667</v>
      </c>
      <c r="H1287" s="68"/>
      <c r="I1287" s="198" t="s">
        <v>4343</v>
      </c>
      <c r="J1287" s="68"/>
      <c r="K1287" s="68"/>
      <c r="L1287" s="68"/>
      <c r="M1287" s="68"/>
      <c r="N1287" s="366"/>
      <c r="O1287" s="366"/>
      <c r="P1287" s="216">
        <v>50</v>
      </c>
      <c r="Q1287" s="216">
        <v>0</v>
      </c>
      <c r="R1287" s="68" t="s">
        <v>638</v>
      </c>
      <c r="S1287" s="368"/>
      <c r="T1287" s="278"/>
    </row>
    <row r="1288" spans="1:20" ht="89.25">
      <c r="A1288" s="192">
        <v>117</v>
      </c>
      <c r="B1288" s="68"/>
      <c r="C1288" s="214" t="s">
        <v>54</v>
      </c>
      <c r="D1288" s="215">
        <v>44959</v>
      </c>
      <c r="E1288" s="192" t="s">
        <v>3311</v>
      </c>
      <c r="F1288" s="192" t="s">
        <v>10</v>
      </c>
      <c r="G1288" s="192">
        <v>1053668</v>
      </c>
      <c r="H1288" s="68"/>
      <c r="I1288" s="198" t="s">
        <v>4344</v>
      </c>
      <c r="J1288" s="68"/>
      <c r="K1288" s="68"/>
      <c r="L1288" s="68"/>
      <c r="M1288" s="68"/>
      <c r="N1288" s="366"/>
      <c r="O1288" s="366"/>
      <c r="P1288" s="216">
        <v>50</v>
      </c>
      <c r="Q1288" s="216">
        <v>0</v>
      </c>
      <c r="R1288" s="68" t="s">
        <v>638</v>
      </c>
      <c r="S1288" s="368"/>
      <c r="T1288" s="278"/>
    </row>
    <row r="1289" spans="1:20" ht="51">
      <c r="A1289" s="192">
        <v>287</v>
      </c>
      <c r="B1289" s="68"/>
      <c r="C1289" s="214" t="s">
        <v>116</v>
      </c>
      <c r="D1289" s="215">
        <v>44959</v>
      </c>
      <c r="E1289" s="192" t="s">
        <v>3312</v>
      </c>
      <c r="F1289" s="192" t="s">
        <v>6</v>
      </c>
      <c r="G1289" s="192">
        <v>110558</v>
      </c>
      <c r="H1289" s="68"/>
      <c r="I1289" s="198" t="s">
        <v>4345</v>
      </c>
      <c r="J1289" s="68"/>
      <c r="K1289" s="68"/>
      <c r="L1289" s="68"/>
      <c r="M1289" s="68"/>
      <c r="N1289" s="366"/>
      <c r="O1289" s="366"/>
      <c r="P1289" s="216">
        <v>0</v>
      </c>
      <c r="Q1289" s="216">
        <v>1197038.3999999999</v>
      </c>
      <c r="R1289" s="68" t="s">
        <v>638</v>
      </c>
      <c r="S1289" s="368"/>
      <c r="T1289" s="278"/>
    </row>
    <row r="1290" spans="1:20" ht="89.25">
      <c r="A1290" s="192">
        <v>287</v>
      </c>
      <c r="B1290" s="68"/>
      <c r="C1290" s="214" t="s">
        <v>116</v>
      </c>
      <c r="D1290" s="215">
        <v>44959</v>
      </c>
      <c r="E1290" s="192" t="s">
        <v>3313</v>
      </c>
      <c r="F1290" s="192" t="s">
        <v>10</v>
      </c>
      <c r="G1290" s="192">
        <v>1053697</v>
      </c>
      <c r="H1290" s="68"/>
      <c r="I1290" s="198" t="s">
        <v>4346</v>
      </c>
      <c r="J1290" s="68"/>
      <c r="K1290" s="68"/>
      <c r="L1290" s="68"/>
      <c r="M1290" s="68"/>
      <c r="N1290" s="366"/>
      <c r="O1290" s="366"/>
      <c r="P1290" s="216">
        <v>50</v>
      </c>
      <c r="Q1290" s="216">
        <v>0</v>
      </c>
      <c r="R1290" s="68" t="s">
        <v>638</v>
      </c>
      <c r="S1290" s="368"/>
      <c r="T1290" s="278"/>
    </row>
    <row r="1291" spans="1:20" ht="76.5">
      <c r="A1291" s="192">
        <v>10</v>
      </c>
      <c r="B1291" s="68"/>
      <c r="C1291" s="214" t="s">
        <v>38</v>
      </c>
      <c r="D1291" s="215">
        <v>44960</v>
      </c>
      <c r="E1291" s="192" t="s">
        <v>3314</v>
      </c>
      <c r="F1291" s="192" t="s">
        <v>6</v>
      </c>
      <c r="G1291" s="192">
        <v>2160634</v>
      </c>
      <c r="H1291" s="68"/>
      <c r="I1291" s="198" t="s">
        <v>4347</v>
      </c>
      <c r="J1291" s="68"/>
      <c r="K1291" s="68"/>
      <c r="L1291" s="68"/>
      <c r="M1291" s="68"/>
      <c r="N1291" s="366"/>
      <c r="O1291" s="366"/>
      <c r="P1291" s="216">
        <v>0</v>
      </c>
      <c r="Q1291" s="216">
        <v>25567.77</v>
      </c>
      <c r="R1291" s="68" t="s">
        <v>638</v>
      </c>
      <c r="S1291" s="368"/>
      <c r="T1291" s="278"/>
    </row>
    <row r="1292" spans="1:20" ht="89.25">
      <c r="A1292" s="192">
        <v>10</v>
      </c>
      <c r="B1292" s="68"/>
      <c r="C1292" s="214" t="s">
        <v>38</v>
      </c>
      <c r="D1292" s="215">
        <v>44960</v>
      </c>
      <c r="E1292" s="192" t="s">
        <v>3315</v>
      </c>
      <c r="F1292" s="192" t="s">
        <v>6</v>
      </c>
      <c r="G1292" s="192">
        <v>2160636</v>
      </c>
      <c r="H1292" s="68"/>
      <c r="I1292" s="198" t="s">
        <v>4348</v>
      </c>
      <c r="J1292" s="68"/>
      <c r="K1292" s="68"/>
      <c r="L1292" s="68"/>
      <c r="M1292" s="68"/>
      <c r="N1292" s="366"/>
      <c r="O1292" s="366"/>
      <c r="P1292" s="216">
        <v>0</v>
      </c>
      <c r="Q1292" s="216">
        <v>7808.19</v>
      </c>
      <c r="R1292" s="68" t="s">
        <v>638</v>
      </c>
      <c r="S1292" s="368"/>
      <c r="T1292" s="278"/>
    </row>
    <row r="1293" spans="1:20" ht="76.5">
      <c r="A1293" s="192">
        <v>10</v>
      </c>
      <c r="B1293" s="68"/>
      <c r="C1293" s="214" t="s">
        <v>38</v>
      </c>
      <c r="D1293" s="215">
        <v>44960</v>
      </c>
      <c r="E1293" s="192" t="s">
        <v>3317</v>
      </c>
      <c r="F1293" s="192" t="s">
        <v>14</v>
      </c>
      <c r="G1293" s="192">
        <v>2160635</v>
      </c>
      <c r="H1293" s="68"/>
      <c r="I1293" s="198" t="s">
        <v>4350</v>
      </c>
      <c r="J1293" s="68"/>
      <c r="K1293" s="68"/>
      <c r="L1293" s="68"/>
      <c r="M1293" s="68"/>
      <c r="N1293" s="366"/>
      <c r="O1293" s="366"/>
      <c r="P1293" s="216">
        <v>50</v>
      </c>
      <c r="Q1293" s="216">
        <v>0</v>
      </c>
      <c r="R1293" s="68" t="s">
        <v>638</v>
      </c>
      <c r="S1293" s="368"/>
      <c r="T1293" s="278"/>
    </row>
    <row r="1294" spans="1:20" ht="89.25">
      <c r="A1294" s="192">
        <v>10</v>
      </c>
      <c r="B1294" s="68"/>
      <c r="C1294" s="214" t="s">
        <v>38</v>
      </c>
      <c r="D1294" s="215">
        <v>44960</v>
      </c>
      <c r="E1294" s="192" t="s">
        <v>3318</v>
      </c>
      <c r="F1294" s="192" t="s">
        <v>14</v>
      </c>
      <c r="G1294" s="192">
        <v>2160637</v>
      </c>
      <c r="H1294" s="68"/>
      <c r="I1294" s="198" t="s">
        <v>4351</v>
      </c>
      <c r="J1294" s="68"/>
      <c r="K1294" s="68"/>
      <c r="L1294" s="68"/>
      <c r="M1294" s="68"/>
      <c r="N1294" s="366"/>
      <c r="O1294" s="366"/>
      <c r="P1294" s="216">
        <v>50</v>
      </c>
      <c r="Q1294" s="216">
        <v>0</v>
      </c>
      <c r="R1294" s="68" t="s">
        <v>638</v>
      </c>
      <c r="S1294" s="368"/>
      <c r="T1294" s="278"/>
    </row>
    <row r="1295" spans="1:20" ht="76.5">
      <c r="A1295" s="192">
        <v>10</v>
      </c>
      <c r="B1295" s="68"/>
      <c r="C1295" s="214" t="s">
        <v>38</v>
      </c>
      <c r="D1295" s="215">
        <v>44960</v>
      </c>
      <c r="E1295" s="192" t="s">
        <v>3319</v>
      </c>
      <c r="F1295" s="192" t="s">
        <v>6</v>
      </c>
      <c r="G1295" s="192">
        <v>2160933</v>
      </c>
      <c r="H1295" s="68"/>
      <c r="I1295" s="198" t="s">
        <v>4352</v>
      </c>
      <c r="J1295" s="68"/>
      <c r="K1295" s="68"/>
      <c r="L1295" s="68"/>
      <c r="M1295" s="68"/>
      <c r="N1295" s="366"/>
      <c r="O1295" s="366"/>
      <c r="P1295" s="216">
        <v>0</v>
      </c>
      <c r="Q1295" s="216">
        <v>29485.03</v>
      </c>
      <c r="R1295" s="68" t="s">
        <v>638</v>
      </c>
      <c r="S1295" s="368"/>
      <c r="T1295" s="278"/>
    </row>
    <row r="1296" spans="1:20" ht="76.5">
      <c r="A1296" s="192">
        <v>10</v>
      </c>
      <c r="B1296" s="68"/>
      <c r="C1296" s="214" t="s">
        <v>38</v>
      </c>
      <c r="D1296" s="215">
        <v>44960</v>
      </c>
      <c r="E1296" s="192" t="s">
        <v>3320</v>
      </c>
      <c r="F1296" s="192" t="s">
        <v>6</v>
      </c>
      <c r="G1296" s="192">
        <v>2160935</v>
      </c>
      <c r="H1296" s="68"/>
      <c r="I1296" s="198" t="s">
        <v>4353</v>
      </c>
      <c r="J1296" s="68"/>
      <c r="K1296" s="68"/>
      <c r="L1296" s="68"/>
      <c r="M1296" s="68"/>
      <c r="N1296" s="366"/>
      <c r="O1296" s="366"/>
      <c r="P1296" s="216">
        <v>0</v>
      </c>
      <c r="Q1296" s="216">
        <v>61841.599999999999</v>
      </c>
      <c r="R1296" s="68" t="s">
        <v>638</v>
      </c>
      <c r="S1296" s="368"/>
      <c r="T1296" s="278"/>
    </row>
    <row r="1297" spans="1:20" ht="102">
      <c r="A1297" s="192">
        <v>310</v>
      </c>
      <c r="B1297" s="68"/>
      <c r="C1297" s="214" t="s">
        <v>131</v>
      </c>
      <c r="D1297" s="215">
        <v>44960</v>
      </c>
      <c r="E1297" s="192" t="s">
        <v>3321</v>
      </c>
      <c r="F1297" s="192" t="s">
        <v>601</v>
      </c>
      <c r="G1297" s="192">
        <v>17633</v>
      </c>
      <c r="H1297" s="68"/>
      <c r="I1297" s="198" t="s">
        <v>4354</v>
      </c>
      <c r="J1297" s="68"/>
      <c r="K1297" s="68"/>
      <c r="L1297" s="68"/>
      <c r="M1297" s="68"/>
      <c r="N1297" s="366"/>
      <c r="O1297" s="366"/>
      <c r="P1297" s="216">
        <v>12894.03</v>
      </c>
      <c r="Q1297" s="216">
        <v>0</v>
      </c>
      <c r="R1297" s="68" t="s">
        <v>638</v>
      </c>
      <c r="S1297" s="368"/>
      <c r="T1297" s="278"/>
    </row>
    <row r="1298" spans="1:20" ht="76.5">
      <c r="A1298" s="192">
        <v>10</v>
      </c>
      <c r="B1298" s="68"/>
      <c r="C1298" s="214" t="s">
        <v>38</v>
      </c>
      <c r="D1298" s="215">
        <v>44960</v>
      </c>
      <c r="E1298" s="192" t="s">
        <v>3322</v>
      </c>
      <c r="F1298" s="192" t="s">
        <v>14</v>
      </c>
      <c r="G1298" s="192">
        <v>2160934</v>
      </c>
      <c r="H1298" s="68"/>
      <c r="I1298" s="198" t="s">
        <v>4355</v>
      </c>
      <c r="J1298" s="68"/>
      <c r="K1298" s="68"/>
      <c r="L1298" s="68"/>
      <c r="M1298" s="68"/>
      <c r="N1298" s="366"/>
      <c r="O1298" s="366"/>
      <c r="P1298" s="216">
        <v>50</v>
      </c>
      <c r="Q1298" s="216">
        <v>0</v>
      </c>
      <c r="R1298" s="68" t="s">
        <v>638</v>
      </c>
      <c r="S1298" s="368"/>
      <c r="T1298" s="278"/>
    </row>
    <row r="1299" spans="1:20" ht="76.5">
      <c r="A1299" s="192">
        <v>10</v>
      </c>
      <c r="B1299" s="68"/>
      <c r="C1299" s="214" t="s">
        <v>38</v>
      </c>
      <c r="D1299" s="215">
        <v>44960</v>
      </c>
      <c r="E1299" s="192" t="s">
        <v>3323</v>
      </c>
      <c r="F1299" s="192" t="s">
        <v>14</v>
      </c>
      <c r="G1299" s="192">
        <v>2160936</v>
      </c>
      <c r="H1299" s="68"/>
      <c r="I1299" s="198" t="s">
        <v>4356</v>
      </c>
      <c r="J1299" s="68"/>
      <c r="K1299" s="68"/>
      <c r="L1299" s="68"/>
      <c r="M1299" s="68"/>
      <c r="N1299" s="366"/>
      <c r="O1299" s="366"/>
      <c r="P1299" s="216">
        <v>50</v>
      </c>
      <c r="Q1299" s="216">
        <v>0</v>
      </c>
      <c r="R1299" s="68" t="s">
        <v>638</v>
      </c>
      <c r="S1299" s="368"/>
      <c r="T1299" s="278"/>
    </row>
    <row r="1300" spans="1:20" ht="76.5">
      <c r="A1300" s="192">
        <v>513</v>
      </c>
      <c r="B1300" s="68"/>
      <c r="C1300" s="214" t="s">
        <v>160</v>
      </c>
      <c r="D1300" s="215">
        <v>44960</v>
      </c>
      <c r="E1300" s="192" t="s">
        <v>3324</v>
      </c>
      <c r="F1300" s="192" t="s">
        <v>10</v>
      </c>
      <c r="G1300" s="192">
        <v>1053726</v>
      </c>
      <c r="H1300" s="68"/>
      <c r="I1300" s="198" t="s">
        <v>4357</v>
      </c>
      <c r="J1300" s="68"/>
      <c r="K1300" s="68"/>
      <c r="L1300" s="68"/>
      <c r="M1300" s="68"/>
      <c r="N1300" s="366"/>
      <c r="O1300" s="366"/>
      <c r="P1300" s="216">
        <v>50</v>
      </c>
      <c r="Q1300" s="216">
        <v>0</v>
      </c>
      <c r="R1300" s="68" t="s">
        <v>638</v>
      </c>
      <c r="S1300" s="368"/>
      <c r="T1300" s="278"/>
    </row>
    <row r="1301" spans="1:20" ht="63.75">
      <c r="A1301" s="192">
        <v>513</v>
      </c>
      <c r="B1301" s="68"/>
      <c r="C1301" s="214" t="s">
        <v>160</v>
      </c>
      <c r="D1301" s="215">
        <v>44960</v>
      </c>
      <c r="E1301" s="192" t="s">
        <v>3325</v>
      </c>
      <c r="F1301" s="192" t="s">
        <v>10</v>
      </c>
      <c r="G1301" s="192">
        <v>1053710</v>
      </c>
      <c r="H1301" s="68"/>
      <c r="I1301" s="198" t="s">
        <v>4358</v>
      </c>
      <c r="J1301" s="68"/>
      <c r="K1301" s="68"/>
      <c r="L1301" s="68"/>
      <c r="M1301" s="68"/>
      <c r="N1301" s="366"/>
      <c r="O1301" s="366"/>
      <c r="P1301" s="216">
        <v>50</v>
      </c>
      <c r="Q1301" s="216">
        <v>0</v>
      </c>
      <c r="R1301" s="68" t="s">
        <v>638</v>
      </c>
      <c r="S1301" s="368"/>
      <c r="T1301" s="278"/>
    </row>
    <row r="1302" spans="1:20" ht="63.75">
      <c r="A1302" s="192">
        <v>513</v>
      </c>
      <c r="B1302" s="68"/>
      <c r="C1302" s="214" t="s">
        <v>160</v>
      </c>
      <c r="D1302" s="215">
        <v>44960</v>
      </c>
      <c r="E1302" s="192" t="s">
        <v>3326</v>
      </c>
      <c r="F1302" s="192" t="s">
        <v>10</v>
      </c>
      <c r="G1302" s="192">
        <v>1053740</v>
      </c>
      <c r="H1302" s="68"/>
      <c r="I1302" s="198" t="s">
        <v>4359</v>
      </c>
      <c r="J1302" s="68"/>
      <c r="K1302" s="68"/>
      <c r="L1302" s="68"/>
      <c r="M1302" s="68"/>
      <c r="N1302" s="366"/>
      <c r="O1302" s="366"/>
      <c r="P1302" s="216">
        <v>50</v>
      </c>
      <c r="Q1302" s="216">
        <v>0</v>
      </c>
      <c r="R1302" s="68" t="s">
        <v>638</v>
      </c>
      <c r="S1302" s="368"/>
      <c r="T1302" s="278"/>
    </row>
    <row r="1303" spans="1:20" ht="63.75">
      <c r="A1303" s="192" t="s">
        <v>542</v>
      </c>
      <c r="B1303" s="68"/>
      <c r="C1303" s="214" t="s">
        <v>691</v>
      </c>
      <c r="D1303" s="215">
        <v>44963</v>
      </c>
      <c r="E1303" s="192" t="s">
        <v>3327</v>
      </c>
      <c r="F1303" s="192" t="s">
        <v>639</v>
      </c>
      <c r="G1303" s="192">
        <v>5142421</v>
      </c>
      <c r="H1303" s="68"/>
      <c r="I1303" s="198" t="s">
        <v>4360</v>
      </c>
      <c r="J1303" s="68"/>
      <c r="K1303" s="68"/>
      <c r="L1303" s="68"/>
      <c r="M1303" s="68"/>
      <c r="N1303" s="366"/>
      <c r="O1303" s="366"/>
      <c r="P1303" s="216">
        <v>0</v>
      </c>
      <c r="Q1303" s="216">
        <v>2168701.7400000002</v>
      </c>
      <c r="R1303" s="68" t="s">
        <v>638</v>
      </c>
      <c r="S1303" s="368"/>
      <c r="T1303" s="278"/>
    </row>
    <row r="1304" spans="1:20" ht="63.75">
      <c r="A1304" s="192" t="s">
        <v>542</v>
      </c>
      <c r="B1304" s="68"/>
      <c r="C1304" s="214" t="s">
        <v>691</v>
      </c>
      <c r="D1304" s="215">
        <v>44963</v>
      </c>
      <c r="E1304" s="192" t="s">
        <v>3327</v>
      </c>
      <c r="F1304" s="192" t="s">
        <v>639</v>
      </c>
      <c r="G1304" s="192">
        <v>5142417</v>
      </c>
      <c r="H1304" s="68"/>
      <c r="I1304" s="198" t="s">
        <v>4361</v>
      </c>
      <c r="J1304" s="68"/>
      <c r="K1304" s="68"/>
      <c r="L1304" s="68"/>
      <c r="M1304" s="68"/>
      <c r="N1304" s="366"/>
      <c r="O1304" s="366"/>
      <c r="P1304" s="216">
        <v>0</v>
      </c>
      <c r="Q1304" s="216">
        <v>12677198.060000001</v>
      </c>
      <c r="R1304" s="68" t="s">
        <v>638</v>
      </c>
      <c r="S1304" s="368"/>
      <c r="T1304" s="278"/>
    </row>
    <row r="1305" spans="1:20" ht="63.75">
      <c r="A1305" s="192" t="s">
        <v>542</v>
      </c>
      <c r="B1305" s="68"/>
      <c r="C1305" s="214" t="s">
        <v>691</v>
      </c>
      <c r="D1305" s="215">
        <v>44963</v>
      </c>
      <c r="E1305" s="192" t="s">
        <v>3327</v>
      </c>
      <c r="F1305" s="192" t="s">
        <v>639</v>
      </c>
      <c r="G1305" s="192">
        <v>5142414</v>
      </c>
      <c r="H1305" s="68"/>
      <c r="I1305" s="198" t="s">
        <v>2516</v>
      </c>
      <c r="J1305" s="68"/>
      <c r="K1305" s="68"/>
      <c r="L1305" s="68"/>
      <c r="M1305" s="68"/>
      <c r="N1305" s="366"/>
      <c r="O1305" s="366"/>
      <c r="P1305" s="216">
        <v>0</v>
      </c>
      <c r="Q1305" s="216">
        <v>11045363.6</v>
      </c>
      <c r="R1305" s="68" t="s">
        <v>638</v>
      </c>
      <c r="S1305" s="368"/>
      <c r="T1305" s="278"/>
    </row>
    <row r="1306" spans="1:20" ht="38.25">
      <c r="A1306" s="192">
        <v>283</v>
      </c>
      <c r="B1306" s="68"/>
      <c r="C1306" s="214" t="s">
        <v>115</v>
      </c>
      <c r="D1306" s="215">
        <v>44963</v>
      </c>
      <c r="E1306" s="192" t="s">
        <v>3328</v>
      </c>
      <c r="F1306" s="192" t="s">
        <v>6</v>
      </c>
      <c r="G1306" s="192">
        <v>1758205</v>
      </c>
      <c r="H1306" s="68"/>
      <c r="I1306" s="198" t="s">
        <v>4362</v>
      </c>
      <c r="J1306" s="68"/>
      <c r="K1306" s="68"/>
      <c r="L1306" s="68"/>
      <c r="M1306" s="68"/>
      <c r="N1306" s="366"/>
      <c r="O1306" s="366"/>
      <c r="P1306" s="216">
        <v>0</v>
      </c>
      <c r="Q1306" s="216">
        <v>4012.96</v>
      </c>
      <c r="R1306" s="68" t="s">
        <v>638</v>
      </c>
      <c r="S1306" s="368"/>
      <c r="T1306" s="278"/>
    </row>
    <row r="1307" spans="1:20" ht="76.5">
      <c r="A1307" s="192">
        <v>10</v>
      </c>
      <c r="B1307" s="68"/>
      <c r="C1307" s="214" t="s">
        <v>38</v>
      </c>
      <c r="D1307" s="215">
        <v>44963</v>
      </c>
      <c r="E1307" s="192" t="s">
        <v>3329</v>
      </c>
      <c r="F1307" s="192" t="s">
        <v>6</v>
      </c>
      <c r="G1307" s="192">
        <v>2162463</v>
      </c>
      <c r="H1307" s="68"/>
      <c r="I1307" s="198" t="s">
        <v>4363</v>
      </c>
      <c r="J1307" s="68"/>
      <c r="K1307" s="68"/>
      <c r="L1307" s="68"/>
      <c r="M1307" s="68"/>
      <c r="N1307" s="366"/>
      <c r="O1307" s="366"/>
      <c r="P1307" s="216">
        <v>0</v>
      </c>
      <c r="Q1307" s="216">
        <v>106757.17</v>
      </c>
      <c r="R1307" s="68" t="s">
        <v>638</v>
      </c>
      <c r="S1307" s="368"/>
      <c r="T1307" s="278"/>
    </row>
    <row r="1308" spans="1:20" ht="76.5">
      <c r="A1308" s="192">
        <v>10</v>
      </c>
      <c r="B1308" s="68"/>
      <c r="C1308" s="214" t="s">
        <v>38</v>
      </c>
      <c r="D1308" s="215">
        <v>44963</v>
      </c>
      <c r="E1308" s="192" t="s">
        <v>3330</v>
      </c>
      <c r="F1308" s="192" t="s">
        <v>6</v>
      </c>
      <c r="G1308" s="192">
        <v>2162465</v>
      </c>
      <c r="H1308" s="68"/>
      <c r="I1308" s="198" t="s">
        <v>4364</v>
      </c>
      <c r="J1308" s="68"/>
      <c r="K1308" s="68"/>
      <c r="L1308" s="68"/>
      <c r="M1308" s="68"/>
      <c r="N1308" s="366"/>
      <c r="O1308" s="366"/>
      <c r="P1308" s="216">
        <v>0</v>
      </c>
      <c r="Q1308" s="216">
        <v>8364.74</v>
      </c>
      <c r="R1308" s="68" t="s">
        <v>638</v>
      </c>
      <c r="S1308" s="368"/>
      <c r="T1308" s="278"/>
    </row>
    <row r="1309" spans="1:20" ht="38.25">
      <c r="A1309" s="192">
        <v>86</v>
      </c>
      <c r="B1309" s="68"/>
      <c r="C1309" s="214" t="s">
        <v>50</v>
      </c>
      <c r="D1309" s="215">
        <v>44963</v>
      </c>
      <c r="E1309" s="192" t="s">
        <v>3331</v>
      </c>
      <c r="F1309" s="192" t="s">
        <v>6</v>
      </c>
      <c r="G1309" s="192">
        <v>1758650</v>
      </c>
      <c r="H1309" s="68"/>
      <c r="I1309" s="198" t="s">
        <v>4365</v>
      </c>
      <c r="J1309" s="68"/>
      <c r="K1309" s="68"/>
      <c r="L1309" s="68"/>
      <c r="M1309" s="68"/>
      <c r="N1309" s="366"/>
      <c r="O1309" s="366"/>
      <c r="P1309" s="216">
        <v>0</v>
      </c>
      <c r="Q1309" s="216">
        <v>1517554.34</v>
      </c>
      <c r="R1309" s="68" t="s">
        <v>638</v>
      </c>
      <c r="S1309" s="368"/>
      <c r="T1309" s="278"/>
    </row>
    <row r="1310" spans="1:20" ht="89.25">
      <c r="A1310" s="192">
        <v>293</v>
      </c>
      <c r="B1310" s="68"/>
      <c r="C1310" s="214" t="s">
        <v>121</v>
      </c>
      <c r="D1310" s="215">
        <v>44963</v>
      </c>
      <c r="E1310" s="192" t="s">
        <v>3332</v>
      </c>
      <c r="F1310" s="192" t="s">
        <v>6</v>
      </c>
      <c r="G1310" s="192">
        <v>1053787</v>
      </c>
      <c r="H1310" s="68"/>
      <c r="I1310" s="198" t="s">
        <v>4366</v>
      </c>
      <c r="J1310" s="68"/>
      <c r="K1310" s="68"/>
      <c r="L1310" s="68"/>
      <c r="M1310" s="68"/>
      <c r="N1310" s="366"/>
      <c r="O1310" s="366"/>
      <c r="P1310" s="216">
        <v>0</v>
      </c>
      <c r="Q1310" s="216">
        <v>8154618.4500000002</v>
      </c>
      <c r="R1310" s="68" t="s">
        <v>638</v>
      </c>
      <c r="S1310" s="368"/>
      <c r="T1310" s="278"/>
    </row>
    <row r="1311" spans="1:20" ht="76.5">
      <c r="A1311" s="192">
        <v>10</v>
      </c>
      <c r="B1311" s="68"/>
      <c r="C1311" s="214" t="s">
        <v>38</v>
      </c>
      <c r="D1311" s="215">
        <v>44963</v>
      </c>
      <c r="E1311" s="192" t="s">
        <v>3333</v>
      </c>
      <c r="F1311" s="192" t="s">
        <v>14</v>
      </c>
      <c r="G1311" s="192">
        <v>2162466</v>
      </c>
      <c r="H1311" s="68"/>
      <c r="I1311" s="198" t="s">
        <v>4367</v>
      </c>
      <c r="J1311" s="68"/>
      <c r="K1311" s="68"/>
      <c r="L1311" s="68"/>
      <c r="M1311" s="68"/>
      <c r="N1311" s="366"/>
      <c r="O1311" s="366"/>
      <c r="P1311" s="216">
        <v>50</v>
      </c>
      <c r="Q1311" s="216">
        <v>0</v>
      </c>
      <c r="R1311" s="68" t="s">
        <v>638</v>
      </c>
      <c r="S1311" s="368"/>
      <c r="T1311" s="278"/>
    </row>
    <row r="1312" spans="1:20" ht="63.75">
      <c r="A1312" s="192">
        <v>10</v>
      </c>
      <c r="B1312" s="68"/>
      <c r="C1312" s="214" t="s">
        <v>38</v>
      </c>
      <c r="D1312" s="215">
        <v>44963</v>
      </c>
      <c r="E1312" s="192" t="s">
        <v>3334</v>
      </c>
      <c r="F1312" s="192" t="s">
        <v>14</v>
      </c>
      <c r="G1312" s="192">
        <v>2162464</v>
      </c>
      <c r="H1312" s="68"/>
      <c r="I1312" s="198" t="s">
        <v>4368</v>
      </c>
      <c r="J1312" s="68"/>
      <c r="K1312" s="68"/>
      <c r="L1312" s="68"/>
      <c r="M1312" s="68"/>
      <c r="N1312" s="366"/>
      <c r="O1312" s="366"/>
      <c r="P1312" s="216">
        <v>50</v>
      </c>
      <c r="Q1312" s="216">
        <v>0</v>
      </c>
      <c r="R1312" s="68" t="s">
        <v>638</v>
      </c>
      <c r="S1312" s="368"/>
      <c r="T1312" s="278"/>
    </row>
    <row r="1313" spans="1:20" ht="63.75">
      <c r="A1313" s="192">
        <v>513</v>
      </c>
      <c r="B1313" s="68"/>
      <c r="C1313" s="214" t="s">
        <v>160</v>
      </c>
      <c r="D1313" s="215">
        <v>44963</v>
      </c>
      <c r="E1313" s="192" t="s">
        <v>3335</v>
      </c>
      <c r="F1313" s="192" t="s">
        <v>10</v>
      </c>
      <c r="G1313" s="192">
        <v>1053803</v>
      </c>
      <c r="H1313" s="68"/>
      <c r="I1313" s="198" t="s">
        <v>4369</v>
      </c>
      <c r="J1313" s="68"/>
      <c r="K1313" s="68"/>
      <c r="L1313" s="68"/>
      <c r="M1313" s="68"/>
      <c r="N1313" s="366"/>
      <c r="O1313" s="366"/>
      <c r="P1313" s="216">
        <v>50</v>
      </c>
      <c r="Q1313" s="216">
        <v>0</v>
      </c>
      <c r="R1313" s="68" t="s">
        <v>638</v>
      </c>
      <c r="S1313" s="368"/>
      <c r="T1313" s="278"/>
    </row>
    <row r="1314" spans="1:20" ht="76.5">
      <c r="A1314" s="192">
        <v>513</v>
      </c>
      <c r="B1314" s="68"/>
      <c r="C1314" s="214" t="s">
        <v>160</v>
      </c>
      <c r="D1314" s="215">
        <v>44963</v>
      </c>
      <c r="E1314" s="192" t="s">
        <v>3336</v>
      </c>
      <c r="F1314" s="192" t="s">
        <v>10</v>
      </c>
      <c r="G1314" s="192">
        <v>1053806</v>
      </c>
      <c r="H1314" s="68"/>
      <c r="I1314" s="198" t="s">
        <v>4370</v>
      </c>
      <c r="J1314" s="68"/>
      <c r="K1314" s="68"/>
      <c r="L1314" s="68"/>
      <c r="M1314" s="68"/>
      <c r="N1314" s="366"/>
      <c r="O1314" s="366"/>
      <c r="P1314" s="216">
        <v>50</v>
      </c>
      <c r="Q1314" s="216">
        <v>0</v>
      </c>
      <c r="R1314" s="68" t="s">
        <v>638</v>
      </c>
      <c r="S1314" s="368"/>
      <c r="T1314" s="278"/>
    </row>
    <row r="1315" spans="1:20" ht="76.5">
      <c r="A1315" s="192">
        <v>513</v>
      </c>
      <c r="B1315" s="68"/>
      <c r="C1315" s="214" t="s">
        <v>160</v>
      </c>
      <c r="D1315" s="215">
        <v>44963</v>
      </c>
      <c r="E1315" s="192" t="s">
        <v>3337</v>
      </c>
      <c r="F1315" s="192" t="s">
        <v>10</v>
      </c>
      <c r="G1315" s="192">
        <v>1053827</v>
      </c>
      <c r="H1315" s="68"/>
      <c r="I1315" s="198" t="s">
        <v>4371</v>
      </c>
      <c r="J1315" s="68"/>
      <c r="K1315" s="68"/>
      <c r="L1315" s="68"/>
      <c r="M1315" s="68"/>
      <c r="N1315" s="366"/>
      <c r="O1315" s="366"/>
      <c r="P1315" s="216">
        <v>50</v>
      </c>
      <c r="Q1315" s="216">
        <v>0</v>
      </c>
      <c r="R1315" s="68" t="s">
        <v>638</v>
      </c>
      <c r="S1315" s="368"/>
      <c r="T1315" s="278"/>
    </row>
    <row r="1316" spans="1:20" ht="76.5">
      <c r="A1316" s="192" t="s">
        <v>542</v>
      </c>
      <c r="B1316" s="68"/>
      <c r="C1316" s="214" t="s">
        <v>691</v>
      </c>
      <c r="D1316" s="215">
        <v>44963</v>
      </c>
      <c r="E1316" s="192" t="s">
        <v>3338</v>
      </c>
      <c r="F1316" s="192" t="s">
        <v>10</v>
      </c>
      <c r="G1316" s="192">
        <v>1053789</v>
      </c>
      <c r="H1316" s="68"/>
      <c r="I1316" s="198" t="s">
        <v>4372</v>
      </c>
      <c r="J1316" s="68"/>
      <c r="K1316" s="68"/>
      <c r="L1316" s="68"/>
      <c r="M1316" s="68"/>
      <c r="N1316" s="366"/>
      <c r="O1316" s="366"/>
      <c r="P1316" s="216">
        <v>427.99</v>
      </c>
      <c r="Q1316" s="216">
        <v>0</v>
      </c>
      <c r="R1316" s="68" t="s">
        <v>638</v>
      </c>
      <c r="S1316" s="368"/>
      <c r="T1316" s="278"/>
    </row>
    <row r="1317" spans="1:20" ht="76.5">
      <c r="A1317" s="192" t="s">
        <v>542</v>
      </c>
      <c r="B1317" s="68"/>
      <c r="C1317" s="214" t="s">
        <v>691</v>
      </c>
      <c r="D1317" s="215">
        <v>44963</v>
      </c>
      <c r="E1317" s="192" t="s">
        <v>3339</v>
      </c>
      <c r="F1317" s="192" t="s">
        <v>10</v>
      </c>
      <c r="G1317" s="192">
        <v>1053797</v>
      </c>
      <c r="H1317" s="68"/>
      <c r="I1317" s="198" t="s">
        <v>4373</v>
      </c>
      <c r="J1317" s="68"/>
      <c r="K1317" s="68"/>
      <c r="L1317" s="68"/>
      <c r="M1317" s="68"/>
      <c r="N1317" s="366"/>
      <c r="O1317" s="366"/>
      <c r="P1317" s="216">
        <v>433.27</v>
      </c>
      <c r="Q1317" s="216">
        <v>0</v>
      </c>
      <c r="R1317" s="68" t="s">
        <v>638</v>
      </c>
      <c r="S1317" s="368"/>
      <c r="T1317" s="278"/>
    </row>
    <row r="1318" spans="1:20" ht="63.75">
      <c r="A1318" s="192">
        <v>573</v>
      </c>
      <c r="B1318" s="68"/>
      <c r="C1318" s="214" t="s">
        <v>167</v>
      </c>
      <c r="D1318" s="215">
        <v>44963</v>
      </c>
      <c r="E1318" s="192" t="s">
        <v>3340</v>
      </c>
      <c r="F1318" s="192" t="s">
        <v>12</v>
      </c>
      <c r="G1318" s="192">
        <v>1053819</v>
      </c>
      <c r="H1318" s="68"/>
      <c r="I1318" s="198" t="s">
        <v>4374</v>
      </c>
      <c r="J1318" s="68"/>
      <c r="K1318" s="68"/>
      <c r="L1318" s="68"/>
      <c r="M1318" s="68"/>
      <c r="N1318" s="366"/>
      <c r="O1318" s="366"/>
      <c r="P1318" s="216">
        <v>556080.68000000005</v>
      </c>
      <c r="Q1318" s="216">
        <v>0</v>
      </c>
      <c r="R1318" s="68" t="s">
        <v>638</v>
      </c>
      <c r="S1318" s="368"/>
      <c r="T1318" s="278"/>
    </row>
    <row r="1319" spans="1:20" ht="76.5">
      <c r="A1319" s="192">
        <v>573</v>
      </c>
      <c r="B1319" s="68"/>
      <c r="C1319" s="214" t="s">
        <v>167</v>
      </c>
      <c r="D1319" s="215">
        <v>44963</v>
      </c>
      <c r="E1319" s="192" t="s">
        <v>3341</v>
      </c>
      <c r="F1319" s="192" t="s">
        <v>10</v>
      </c>
      <c r="G1319" s="192">
        <v>1053819</v>
      </c>
      <c r="H1319" s="68"/>
      <c r="I1319" s="198" t="s">
        <v>4375</v>
      </c>
      <c r="J1319" s="68"/>
      <c r="K1319" s="68"/>
      <c r="L1319" s="68"/>
      <c r="M1319" s="68"/>
      <c r="N1319" s="366"/>
      <c r="O1319" s="366"/>
      <c r="P1319" s="216">
        <v>653.67999999999995</v>
      </c>
      <c r="Q1319" s="216">
        <v>0</v>
      </c>
      <c r="R1319" s="68" t="s">
        <v>638</v>
      </c>
      <c r="S1319" s="368"/>
      <c r="T1319" s="278"/>
    </row>
    <row r="1320" spans="1:20" ht="63.75">
      <c r="A1320" s="192">
        <v>132</v>
      </c>
      <c r="B1320" s="68"/>
      <c r="C1320" s="214" t="s">
        <v>59</v>
      </c>
      <c r="D1320" s="215">
        <v>44963</v>
      </c>
      <c r="E1320" s="192" t="s">
        <v>3342</v>
      </c>
      <c r="F1320" s="192" t="s">
        <v>12</v>
      </c>
      <c r="G1320" s="192">
        <v>1053828</v>
      </c>
      <c r="H1320" s="68"/>
      <c r="I1320" s="198" t="s">
        <v>4376</v>
      </c>
      <c r="J1320" s="68"/>
      <c r="K1320" s="68"/>
      <c r="L1320" s="68"/>
      <c r="M1320" s="68"/>
      <c r="N1320" s="366"/>
      <c r="O1320" s="366"/>
      <c r="P1320" s="216">
        <v>75.17</v>
      </c>
      <c r="Q1320" s="216">
        <v>0</v>
      </c>
      <c r="R1320" s="68" t="s">
        <v>638</v>
      </c>
      <c r="S1320" s="368"/>
      <c r="T1320" s="278"/>
    </row>
    <row r="1321" spans="1:20" ht="63.75">
      <c r="A1321" s="192">
        <v>132</v>
      </c>
      <c r="B1321" s="68"/>
      <c r="C1321" s="214" t="s">
        <v>59</v>
      </c>
      <c r="D1321" s="215">
        <v>44963</v>
      </c>
      <c r="E1321" s="192" t="s">
        <v>3343</v>
      </c>
      <c r="F1321" s="192" t="s">
        <v>10</v>
      </c>
      <c r="G1321" s="192">
        <v>1053828</v>
      </c>
      <c r="H1321" s="68"/>
      <c r="I1321" s="198" t="s">
        <v>4377</v>
      </c>
      <c r="J1321" s="68"/>
      <c r="K1321" s="68"/>
      <c r="L1321" s="68"/>
      <c r="M1321" s="68"/>
      <c r="N1321" s="366"/>
      <c r="O1321" s="366"/>
      <c r="P1321" s="216">
        <v>50</v>
      </c>
      <c r="Q1321" s="216">
        <v>0</v>
      </c>
      <c r="R1321" s="68" t="s">
        <v>638</v>
      </c>
      <c r="S1321" s="368"/>
      <c r="T1321" s="278"/>
    </row>
    <row r="1322" spans="1:20" ht="89.25">
      <c r="A1322" s="192">
        <v>862</v>
      </c>
      <c r="B1322" s="68"/>
      <c r="C1322" s="214" t="s">
        <v>187</v>
      </c>
      <c r="D1322" s="215">
        <v>44963</v>
      </c>
      <c r="E1322" s="192" t="s">
        <v>3344</v>
      </c>
      <c r="F1322" s="192" t="s">
        <v>10</v>
      </c>
      <c r="G1322" s="192">
        <v>1053850</v>
      </c>
      <c r="H1322" s="68"/>
      <c r="I1322" s="198" t="s">
        <v>4378</v>
      </c>
      <c r="J1322" s="68"/>
      <c r="K1322" s="68"/>
      <c r="L1322" s="68"/>
      <c r="M1322" s="68"/>
      <c r="N1322" s="366"/>
      <c r="O1322" s="366"/>
      <c r="P1322" s="216">
        <v>50</v>
      </c>
      <c r="Q1322" s="216">
        <v>0</v>
      </c>
      <c r="R1322" s="68" t="s">
        <v>638</v>
      </c>
      <c r="S1322" s="368"/>
      <c r="T1322" s="278"/>
    </row>
    <row r="1323" spans="1:20" ht="38.25">
      <c r="A1323" s="192">
        <v>35</v>
      </c>
      <c r="B1323" s="68"/>
      <c r="C1323" s="214" t="s">
        <v>43</v>
      </c>
      <c r="D1323" s="215">
        <v>44964</v>
      </c>
      <c r="E1323" s="192" t="s">
        <v>3345</v>
      </c>
      <c r="F1323" s="192" t="s">
        <v>6</v>
      </c>
      <c r="G1323" s="192">
        <v>1759010</v>
      </c>
      <c r="H1323" s="68"/>
      <c r="I1323" s="198" t="s">
        <v>4379</v>
      </c>
      <c r="J1323" s="68"/>
      <c r="K1323" s="68"/>
      <c r="L1323" s="68"/>
      <c r="M1323" s="68"/>
      <c r="N1323" s="366"/>
      <c r="O1323" s="366"/>
      <c r="P1323" s="216">
        <v>0</v>
      </c>
      <c r="Q1323" s="216">
        <v>1098</v>
      </c>
      <c r="R1323" s="68" t="s">
        <v>638</v>
      </c>
      <c r="S1323" s="368"/>
      <c r="T1323" s="278"/>
    </row>
    <row r="1324" spans="1:20" ht="51">
      <c r="A1324" s="192">
        <v>342</v>
      </c>
      <c r="B1324" s="68"/>
      <c r="C1324" s="214" t="s">
        <v>137</v>
      </c>
      <c r="D1324" s="215">
        <v>44964</v>
      </c>
      <c r="E1324" s="192" t="s">
        <v>3346</v>
      </c>
      <c r="F1324" s="192" t="s">
        <v>6</v>
      </c>
      <c r="G1324" s="192">
        <v>1759067</v>
      </c>
      <c r="H1324" s="68"/>
      <c r="I1324" s="198" t="s">
        <v>4380</v>
      </c>
      <c r="J1324" s="68"/>
      <c r="K1324" s="68"/>
      <c r="L1324" s="68"/>
      <c r="M1324" s="68"/>
      <c r="N1324" s="366"/>
      <c r="O1324" s="366"/>
      <c r="P1324" s="216">
        <v>0</v>
      </c>
      <c r="Q1324" s="216">
        <v>2896600.58</v>
      </c>
      <c r="R1324" s="68" t="s">
        <v>638</v>
      </c>
      <c r="S1324" s="368"/>
      <c r="T1324" s="278"/>
    </row>
    <row r="1325" spans="1:20" ht="76.5">
      <c r="A1325" s="192" t="s">
        <v>544</v>
      </c>
      <c r="B1325" s="68"/>
      <c r="C1325" s="214" t="s">
        <v>683</v>
      </c>
      <c r="D1325" s="215">
        <v>44964</v>
      </c>
      <c r="E1325" s="192" t="s">
        <v>3348</v>
      </c>
      <c r="F1325" s="192" t="s">
        <v>6</v>
      </c>
      <c r="G1325" s="192">
        <v>1759319</v>
      </c>
      <c r="H1325" s="68"/>
      <c r="I1325" s="198" t="s">
        <v>4382</v>
      </c>
      <c r="J1325" s="68"/>
      <c r="K1325" s="68"/>
      <c r="L1325" s="68"/>
      <c r="M1325" s="68"/>
      <c r="N1325" s="366"/>
      <c r="O1325" s="366"/>
      <c r="P1325" s="216">
        <v>0</v>
      </c>
      <c r="Q1325" s="216">
        <v>40000</v>
      </c>
      <c r="R1325" s="68" t="s">
        <v>638</v>
      </c>
      <c r="S1325" s="368"/>
      <c r="T1325" s="278"/>
    </row>
    <row r="1326" spans="1:20" ht="63.75">
      <c r="A1326" s="192" t="s">
        <v>544</v>
      </c>
      <c r="B1326" s="68"/>
      <c r="C1326" s="214" t="s">
        <v>683</v>
      </c>
      <c r="D1326" s="215">
        <v>44964</v>
      </c>
      <c r="E1326" s="192" t="s">
        <v>3349</v>
      </c>
      <c r="F1326" s="192" t="s">
        <v>6</v>
      </c>
      <c r="G1326" s="192">
        <v>1759355</v>
      </c>
      <c r="H1326" s="68"/>
      <c r="I1326" s="198" t="s">
        <v>4383</v>
      </c>
      <c r="J1326" s="68"/>
      <c r="K1326" s="68"/>
      <c r="L1326" s="68"/>
      <c r="M1326" s="68"/>
      <c r="N1326" s="366"/>
      <c r="O1326" s="366"/>
      <c r="P1326" s="216">
        <v>0</v>
      </c>
      <c r="Q1326" s="216">
        <v>63327.31</v>
      </c>
      <c r="R1326" s="68" t="s">
        <v>638</v>
      </c>
      <c r="S1326" s="368"/>
      <c r="T1326" s="278"/>
    </row>
    <row r="1327" spans="1:20" ht="63.75">
      <c r="A1327" s="192">
        <v>597</v>
      </c>
      <c r="B1327" s="68"/>
      <c r="C1327" s="214" t="s">
        <v>677</v>
      </c>
      <c r="D1327" s="215">
        <v>44964</v>
      </c>
      <c r="E1327" s="192" t="s">
        <v>3350</v>
      </c>
      <c r="F1327" s="192" t="s">
        <v>6</v>
      </c>
      <c r="G1327" s="192">
        <v>2163986</v>
      </c>
      <c r="H1327" s="68"/>
      <c r="I1327" s="198" t="s">
        <v>4384</v>
      </c>
      <c r="J1327" s="68"/>
      <c r="K1327" s="68"/>
      <c r="L1327" s="68"/>
      <c r="M1327" s="68"/>
      <c r="N1327" s="366"/>
      <c r="O1327" s="366"/>
      <c r="P1327" s="216">
        <v>0</v>
      </c>
      <c r="Q1327" s="216">
        <v>502152</v>
      </c>
      <c r="R1327" s="68" t="s">
        <v>638</v>
      </c>
      <c r="S1327" s="368"/>
      <c r="T1327" s="278"/>
    </row>
    <row r="1328" spans="1:20" ht="63.75">
      <c r="A1328" s="192">
        <v>597</v>
      </c>
      <c r="B1328" s="68"/>
      <c r="C1328" s="214" t="s">
        <v>677</v>
      </c>
      <c r="D1328" s="215">
        <v>44964</v>
      </c>
      <c r="E1328" s="192" t="s">
        <v>3351</v>
      </c>
      <c r="F1328" s="192" t="s">
        <v>6</v>
      </c>
      <c r="G1328" s="192">
        <v>2163988</v>
      </c>
      <c r="H1328" s="68"/>
      <c r="I1328" s="198" t="s">
        <v>4385</v>
      </c>
      <c r="J1328" s="68"/>
      <c r="K1328" s="68"/>
      <c r="L1328" s="68"/>
      <c r="M1328" s="68"/>
      <c r="N1328" s="366"/>
      <c r="O1328" s="366"/>
      <c r="P1328" s="216">
        <v>0</v>
      </c>
      <c r="Q1328" s="216">
        <v>1988028</v>
      </c>
      <c r="R1328" s="68" t="s">
        <v>638</v>
      </c>
      <c r="S1328" s="368"/>
      <c r="T1328" s="278"/>
    </row>
    <row r="1329" spans="1:20" ht="63.75">
      <c r="A1329" s="192">
        <v>597</v>
      </c>
      <c r="B1329" s="68"/>
      <c r="C1329" s="214" t="s">
        <v>677</v>
      </c>
      <c r="D1329" s="215">
        <v>44964</v>
      </c>
      <c r="E1329" s="192" t="s">
        <v>3352</v>
      </c>
      <c r="F1329" s="192" t="s">
        <v>6</v>
      </c>
      <c r="G1329" s="192">
        <v>2163991</v>
      </c>
      <c r="H1329" s="68"/>
      <c r="I1329" s="198" t="s">
        <v>4386</v>
      </c>
      <c r="J1329" s="68"/>
      <c r="K1329" s="68"/>
      <c r="L1329" s="68"/>
      <c r="M1329" s="68"/>
      <c r="N1329" s="366"/>
      <c r="O1329" s="366"/>
      <c r="P1329" s="216">
        <v>0</v>
      </c>
      <c r="Q1329" s="216">
        <v>576240</v>
      </c>
      <c r="R1329" s="68" t="s">
        <v>638</v>
      </c>
      <c r="S1329" s="368"/>
      <c r="T1329" s="278"/>
    </row>
    <row r="1330" spans="1:20" ht="76.5">
      <c r="A1330" s="192">
        <v>597</v>
      </c>
      <c r="B1330" s="68"/>
      <c r="C1330" s="214" t="s">
        <v>677</v>
      </c>
      <c r="D1330" s="215">
        <v>44964</v>
      </c>
      <c r="E1330" s="192" t="s">
        <v>3353</v>
      </c>
      <c r="F1330" s="192" t="s">
        <v>6</v>
      </c>
      <c r="G1330" s="192">
        <v>2163993</v>
      </c>
      <c r="H1330" s="68"/>
      <c r="I1330" s="198" t="s">
        <v>4387</v>
      </c>
      <c r="J1330" s="68"/>
      <c r="K1330" s="68"/>
      <c r="L1330" s="68"/>
      <c r="M1330" s="68"/>
      <c r="N1330" s="366"/>
      <c r="O1330" s="366"/>
      <c r="P1330" s="216">
        <v>0</v>
      </c>
      <c r="Q1330" s="216">
        <v>60405.73</v>
      </c>
      <c r="R1330" s="68" t="s">
        <v>638</v>
      </c>
      <c r="S1330" s="368"/>
      <c r="T1330" s="278"/>
    </row>
    <row r="1331" spans="1:20" ht="76.5">
      <c r="A1331" s="192">
        <v>597</v>
      </c>
      <c r="B1331" s="68"/>
      <c r="C1331" s="214" t="s">
        <v>677</v>
      </c>
      <c r="D1331" s="215">
        <v>44964</v>
      </c>
      <c r="E1331" s="192" t="s">
        <v>3354</v>
      </c>
      <c r="F1331" s="192" t="s">
        <v>6</v>
      </c>
      <c r="G1331" s="192">
        <v>2163995</v>
      </c>
      <c r="H1331" s="68"/>
      <c r="I1331" s="198" t="s">
        <v>4388</v>
      </c>
      <c r="J1331" s="68"/>
      <c r="K1331" s="68"/>
      <c r="L1331" s="68"/>
      <c r="M1331" s="68"/>
      <c r="N1331" s="366"/>
      <c r="O1331" s="366"/>
      <c r="P1331" s="216">
        <v>0</v>
      </c>
      <c r="Q1331" s="216">
        <v>1083842.27</v>
      </c>
      <c r="R1331" s="68" t="s">
        <v>638</v>
      </c>
      <c r="S1331" s="368"/>
      <c r="T1331" s="278"/>
    </row>
    <row r="1332" spans="1:20" ht="63.75">
      <c r="A1332" s="192">
        <v>597</v>
      </c>
      <c r="B1332" s="68"/>
      <c r="C1332" s="214" t="s">
        <v>677</v>
      </c>
      <c r="D1332" s="215">
        <v>44964</v>
      </c>
      <c r="E1332" s="192" t="s">
        <v>3355</v>
      </c>
      <c r="F1332" s="192" t="s">
        <v>6</v>
      </c>
      <c r="G1332" s="192">
        <v>2163997</v>
      </c>
      <c r="H1332" s="68"/>
      <c r="I1332" s="198" t="s">
        <v>4389</v>
      </c>
      <c r="J1332" s="68"/>
      <c r="K1332" s="68"/>
      <c r="L1332" s="68"/>
      <c r="M1332" s="68"/>
      <c r="N1332" s="366"/>
      <c r="O1332" s="366"/>
      <c r="P1332" s="216">
        <v>0</v>
      </c>
      <c r="Q1332" s="216">
        <v>64641.78</v>
      </c>
      <c r="R1332" s="68" t="s">
        <v>638</v>
      </c>
      <c r="S1332" s="368"/>
      <c r="T1332" s="278"/>
    </row>
    <row r="1333" spans="1:20" ht="63.75">
      <c r="A1333" s="192">
        <v>597</v>
      </c>
      <c r="B1333" s="68"/>
      <c r="C1333" s="214" t="s">
        <v>677</v>
      </c>
      <c r="D1333" s="215">
        <v>44964</v>
      </c>
      <c r="E1333" s="192" t="s">
        <v>3356</v>
      </c>
      <c r="F1333" s="192" t="s">
        <v>14</v>
      </c>
      <c r="G1333" s="192">
        <v>2163987</v>
      </c>
      <c r="H1333" s="68"/>
      <c r="I1333" s="198" t="s">
        <v>4390</v>
      </c>
      <c r="J1333" s="68"/>
      <c r="K1333" s="68"/>
      <c r="L1333" s="68"/>
      <c r="M1333" s="68"/>
      <c r="N1333" s="366"/>
      <c r="O1333" s="366"/>
      <c r="P1333" s="216">
        <v>50</v>
      </c>
      <c r="Q1333" s="216">
        <v>0</v>
      </c>
      <c r="R1333" s="68" t="s">
        <v>638</v>
      </c>
      <c r="S1333" s="368"/>
      <c r="T1333" s="278"/>
    </row>
    <row r="1334" spans="1:20" ht="63.75">
      <c r="A1334" s="192">
        <v>597</v>
      </c>
      <c r="B1334" s="68"/>
      <c r="C1334" s="214" t="s">
        <v>677</v>
      </c>
      <c r="D1334" s="215">
        <v>44964</v>
      </c>
      <c r="E1334" s="192" t="s">
        <v>3357</v>
      </c>
      <c r="F1334" s="192" t="s">
        <v>14</v>
      </c>
      <c r="G1334" s="192">
        <v>2163989</v>
      </c>
      <c r="H1334" s="68"/>
      <c r="I1334" s="198" t="s">
        <v>4391</v>
      </c>
      <c r="J1334" s="68"/>
      <c r="K1334" s="68"/>
      <c r="L1334" s="68"/>
      <c r="M1334" s="68"/>
      <c r="N1334" s="366"/>
      <c r="O1334" s="366"/>
      <c r="P1334" s="216">
        <v>50</v>
      </c>
      <c r="Q1334" s="216">
        <v>0</v>
      </c>
      <c r="R1334" s="68" t="s">
        <v>638</v>
      </c>
      <c r="S1334" s="368"/>
      <c r="T1334" s="278"/>
    </row>
    <row r="1335" spans="1:20" ht="63.75">
      <c r="A1335" s="192">
        <v>597</v>
      </c>
      <c r="B1335" s="68"/>
      <c r="C1335" s="214" t="s">
        <v>677</v>
      </c>
      <c r="D1335" s="215">
        <v>44964</v>
      </c>
      <c r="E1335" s="192" t="s">
        <v>3358</v>
      </c>
      <c r="F1335" s="192" t="s">
        <v>14</v>
      </c>
      <c r="G1335" s="192">
        <v>2163992</v>
      </c>
      <c r="H1335" s="68"/>
      <c r="I1335" s="198" t="s">
        <v>4392</v>
      </c>
      <c r="J1335" s="68"/>
      <c r="K1335" s="68"/>
      <c r="L1335" s="68"/>
      <c r="M1335" s="68"/>
      <c r="N1335" s="366"/>
      <c r="O1335" s="366"/>
      <c r="P1335" s="216">
        <v>50</v>
      </c>
      <c r="Q1335" s="216">
        <v>0</v>
      </c>
      <c r="R1335" s="68" t="s">
        <v>638</v>
      </c>
      <c r="S1335" s="368"/>
      <c r="T1335" s="278"/>
    </row>
    <row r="1336" spans="1:20" ht="63.75">
      <c r="A1336" s="192">
        <v>597</v>
      </c>
      <c r="B1336" s="68"/>
      <c r="C1336" s="214" t="s">
        <v>677</v>
      </c>
      <c r="D1336" s="215">
        <v>44964</v>
      </c>
      <c r="E1336" s="192" t="s">
        <v>3359</v>
      </c>
      <c r="F1336" s="192" t="s">
        <v>14</v>
      </c>
      <c r="G1336" s="192">
        <v>2163994</v>
      </c>
      <c r="H1336" s="68"/>
      <c r="I1336" s="198" t="s">
        <v>4393</v>
      </c>
      <c r="J1336" s="68"/>
      <c r="K1336" s="68"/>
      <c r="L1336" s="68"/>
      <c r="M1336" s="68"/>
      <c r="N1336" s="366"/>
      <c r="O1336" s="366"/>
      <c r="P1336" s="216">
        <v>50</v>
      </c>
      <c r="Q1336" s="216">
        <v>0</v>
      </c>
      <c r="R1336" s="68" t="s">
        <v>638</v>
      </c>
      <c r="S1336" s="368"/>
      <c r="T1336" s="278"/>
    </row>
    <row r="1337" spans="1:20" ht="63.75">
      <c r="A1337" s="192">
        <v>597</v>
      </c>
      <c r="B1337" s="68"/>
      <c r="C1337" s="214" t="s">
        <v>677</v>
      </c>
      <c r="D1337" s="215">
        <v>44964</v>
      </c>
      <c r="E1337" s="192" t="s">
        <v>3360</v>
      </c>
      <c r="F1337" s="192" t="s">
        <v>14</v>
      </c>
      <c r="G1337" s="192">
        <v>2163996</v>
      </c>
      <c r="H1337" s="68"/>
      <c r="I1337" s="198" t="s">
        <v>4394</v>
      </c>
      <c r="J1337" s="68"/>
      <c r="K1337" s="68"/>
      <c r="L1337" s="68"/>
      <c r="M1337" s="68"/>
      <c r="N1337" s="366"/>
      <c r="O1337" s="366"/>
      <c r="P1337" s="216">
        <v>50</v>
      </c>
      <c r="Q1337" s="216">
        <v>0</v>
      </c>
      <c r="R1337" s="68" t="s">
        <v>638</v>
      </c>
      <c r="S1337" s="368"/>
      <c r="T1337" s="278"/>
    </row>
    <row r="1338" spans="1:20" ht="63.75">
      <c r="A1338" s="192">
        <v>597</v>
      </c>
      <c r="B1338" s="68"/>
      <c r="C1338" s="214" t="s">
        <v>677</v>
      </c>
      <c r="D1338" s="215">
        <v>44964</v>
      </c>
      <c r="E1338" s="192" t="s">
        <v>3361</v>
      </c>
      <c r="F1338" s="192" t="s">
        <v>14</v>
      </c>
      <c r="G1338" s="192">
        <v>2163998</v>
      </c>
      <c r="H1338" s="68"/>
      <c r="I1338" s="198" t="s">
        <v>4395</v>
      </c>
      <c r="J1338" s="68"/>
      <c r="K1338" s="68"/>
      <c r="L1338" s="68"/>
      <c r="M1338" s="68"/>
      <c r="N1338" s="366"/>
      <c r="O1338" s="366"/>
      <c r="P1338" s="216">
        <v>50</v>
      </c>
      <c r="Q1338" s="216">
        <v>0</v>
      </c>
      <c r="R1338" s="68" t="s">
        <v>638</v>
      </c>
      <c r="S1338" s="368"/>
      <c r="T1338" s="278"/>
    </row>
    <row r="1339" spans="1:20" ht="63.75">
      <c r="A1339" s="192">
        <v>291</v>
      </c>
      <c r="B1339" s="68"/>
      <c r="C1339" s="214" t="s">
        <v>119</v>
      </c>
      <c r="D1339" s="215">
        <v>44964</v>
      </c>
      <c r="E1339" s="192" t="s">
        <v>3362</v>
      </c>
      <c r="F1339" s="192" t="s">
        <v>10</v>
      </c>
      <c r="G1339" s="192">
        <v>2164145</v>
      </c>
      <c r="H1339" s="68"/>
      <c r="I1339" s="198" t="s">
        <v>4396</v>
      </c>
      <c r="J1339" s="68"/>
      <c r="K1339" s="68"/>
      <c r="L1339" s="68"/>
      <c r="M1339" s="68"/>
      <c r="N1339" s="366"/>
      <c r="O1339" s="366"/>
      <c r="P1339" s="216">
        <v>50</v>
      </c>
      <c r="Q1339" s="216">
        <v>0</v>
      </c>
      <c r="R1339" s="68" t="s">
        <v>638</v>
      </c>
      <c r="S1339" s="368"/>
      <c r="T1339" s="278"/>
    </row>
    <row r="1340" spans="1:20" ht="89.25">
      <c r="A1340" s="192">
        <v>119</v>
      </c>
      <c r="B1340" s="68"/>
      <c r="C1340" s="214" t="s">
        <v>55</v>
      </c>
      <c r="D1340" s="215">
        <v>44964</v>
      </c>
      <c r="E1340" s="192" t="s">
        <v>3363</v>
      </c>
      <c r="F1340" s="192" t="s">
        <v>10</v>
      </c>
      <c r="G1340" s="192">
        <v>1053874</v>
      </c>
      <c r="H1340" s="68"/>
      <c r="I1340" s="198" t="s">
        <v>4397</v>
      </c>
      <c r="J1340" s="68"/>
      <c r="K1340" s="68"/>
      <c r="L1340" s="68"/>
      <c r="M1340" s="68"/>
      <c r="N1340" s="366"/>
      <c r="O1340" s="366"/>
      <c r="P1340" s="216">
        <v>50</v>
      </c>
      <c r="Q1340" s="216">
        <v>0</v>
      </c>
      <c r="R1340" s="68" t="s">
        <v>638</v>
      </c>
      <c r="S1340" s="368"/>
      <c r="T1340" s="278"/>
    </row>
    <row r="1341" spans="1:20" ht="76.5">
      <c r="A1341" s="192">
        <v>10</v>
      </c>
      <c r="B1341" s="68"/>
      <c r="C1341" s="214" t="s">
        <v>38</v>
      </c>
      <c r="D1341" s="215">
        <v>44964</v>
      </c>
      <c r="E1341" s="192" t="s">
        <v>3364</v>
      </c>
      <c r="F1341" s="192" t="s">
        <v>6</v>
      </c>
      <c r="G1341" s="192">
        <v>2164416</v>
      </c>
      <c r="H1341" s="68"/>
      <c r="I1341" s="198" t="s">
        <v>4398</v>
      </c>
      <c r="J1341" s="68"/>
      <c r="K1341" s="68"/>
      <c r="L1341" s="68"/>
      <c r="M1341" s="68"/>
      <c r="N1341" s="366"/>
      <c r="O1341" s="366"/>
      <c r="P1341" s="216">
        <v>0</v>
      </c>
      <c r="Q1341" s="216">
        <v>8446.7199999999993</v>
      </c>
      <c r="R1341" s="68" t="s">
        <v>638</v>
      </c>
      <c r="S1341" s="368"/>
      <c r="T1341" s="278"/>
    </row>
    <row r="1342" spans="1:20" ht="63.75">
      <c r="A1342" s="192">
        <v>10</v>
      </c>
      <c r="B1342" s="68"/>
      <c r="C1342" s="214" t="s">
        <v>38</v>
      </c>
      <c r="D1342" s="215">
        <v>44964</v>
      </c>
      <c r="E1342" s="192" t="s">
        <v>3365</v>
      </c>
      <c r="F1342" s="192" t="s">
        <v>14</v>
      </c>
      <c r="G1342" s="192">
        <v>2164417</v>
      </c>
      <c r="H1342" s="68"/>
      <c r="I1342" s="198" t="s">
        <v>4399</v>
      </c>
      <c r="J1342" s="68"/>
      <c r="K1342" s="68"/>
      <c r="L1342" s="68"/>
      <c r="M1342" s="68"/>
      <c r="N1342" s="366"/>
      <c r="O1342" s="366"/>
      <c r="P1342" s="216">
        <v>50</v>
      </c>
      <c r="Q1342" s="216">
        <v>0</v>
      </c>
      <c r="R1342" s="68" t="s">
        <v>638</v>
      </c>
      <c r="S1342" s="368"/>
      <c r="T1342" s="278"/>
    </row>
    <row r="1343" spans="1:20" ht="63.75">
      <c r="A1343" s="192" t="s">
        <v>542</v>
      </c>
      <c r="B1343" s="68"/>
      <c r="C1343" s="214" t="s">
        <v>691</v>
      </c>
      <c r="D1343" s="215">
        <v>44965</v>
      </c>
      <c r="E1343" s="192" t="s">
        <v>3366</v>
      </c>
      <c r="F1343" s="192" t="s">
        <v>6</v>
      </c>
      <c r="G1343" s="192">
        <v>2165372</v>
      </c>
      <c r="H1343" s="68"/>
      <c r="I1343" s="198" t="s">
        <v>4400</v>
      </c>
      <c r="J1343" s="68"/>
      <c r="K1343" s="68"/>
      <c r="L1343" s="68"/>
      <c r="M1343" s="68"/>
      <c r="N1343" s="366"/>
      <c r="O1343" s="366"/>
      <c r="P1343" s="216">
        <v>0</v>
      </c>
      <c r="Q1343" s="216">
        <v>3975248.05</v>
      </c>
      <c r="R1343" s="68" t="s">
        <v>638</v>
      </c>
      <c r="S1343" s="368"/>
      <c r="T1343" s="278"/>
    </row>
    <row r="1344" spans="1:20" ht="63.75">
      <c r="A1344" s="192" t="s">
        <v>544</v>
      </c>
      <c r="B1344" s="68"/>
      <c r="C1344" s="214" t="s">
        <v>683</v>
      </c>
      <c r="D1344" s="215">
        <v>44965</v>
      </c>
      <c r="E1344" s="192" t="s">
        <v>3368</v>
      </c>
      <c r="F1344" s="192" t="s">
        <v>6</v>
      </c>
      <c r="G1344" s="192">
        <v>1759971</v>
      </c>
      <c r="H1344" s="68"/>
      <c r="I1344" s="198" t="s">
        <v>4402</v>
      </c>
      <c r="J1344" s="68"/>
      <c r="K1344" s="68"/>
      <c r="L1344" s="68"/>
      <c r="M1344" s="68"/>
      <c r="N1344" s="366"/>
      <c r="O1344" s="366"/>
      <c r="P1344" s="216">
        <v>0</v>
      </c>
      <c r="Q1344" s="216">
        <v>6448</v>
      </c>
      <c r="R1344" s="68" t="s">
        <v>638</v>
      </c>
      <c r="S1344" s="368"/>
      <c r="T1344" s="278"/>
    </row>
    <row r="1345" spans="1:20" ht="63.75">
      <c r="A1345" s="192" t="s">
        <v>544</v>
      </c>
      <c r="B1345" s="68"/>
      <c r="C1345" s="214" t="s">
        <v>683</v>
      </c>
      <c r="D1345" s="215">
        <v>44965</v>
      </c>
      <c r="E1345" s="192" t="s">
        <v>3369</v>
      </c>
      <c r="F1345" s="192" t="s">
        <v>6</v>
      </c>
      <c r="G1345" s="192">
        <v>1759974</v>
      </c>
      <c r="H1345" s="68"/>
      <c r="I1345" s="198" t="s">
        <v>4403</v>
      </c>
      <c r="J1345" s="68"/>
      <c r="K1345" s="68"/>
      <c r="L1345" s="68"/>
      <c r="M1345" s="68"/>
      <c r="N1345" s="366"/>
      <c r="O1345" s="366"/>
      <c r="P1345" s="216">
        <v>0</v>
      </c>
      <c r="Q1345" s="216">
        <v>4000</v>
      </c>
      <c r="R1345" s="68" t="s">
        <v>638</v>
      </c>
      <c r="S1345" s="368"/>
      <c r="T1345" s="278"/>
    </row>
    <row r="1346" spans="1:20" ht="63.75">
      <c r="A1346" s="192" t="s">
        <v>542</v>
      </c>
      <c r="B1346" s="68"/>
      <c r="C1346" s="214" t="s">
        <v>691</v>
      </c>
      <c r="D1346" s="215">
        <v>44965</v>
      </c>
      <c r="E1346" s="192" t="s">
        <v>3370</v>
      </c>
      <c r="F1346" s="192" t="s">
        <v>6</v>
      </c>
      <c r="G1346" s="192">
        <v>2165650</v>
      </c>
      <c r="H1346" s="68"/>
      <c r="I1346" s="198" t="s">
        <v>4404</v>
      </c>
      <c r="J1346" s="68"/>
      <c r="K1346" s="68"/>
      <c r="L1346" s="68"/>
      <c r="M1346" s="68"/>
      <c r="N1346" s="366"/>
      <c r="O1346" s="366"/>
      <c r="P1346" s="216">
        <v>0</v>
      </c>
      <c r="Q1346" s="216">
        <v>125601.62</v>
      </c>
      <c r="R1346" s="68" t="s">
        <v>638</v>
      </c>
      <c r="S1346" s="368"/>
      <c r="T1346" s="278"/>
    </row>
    <row r="1347" spans="1:20" ht="51">
      <c r="A1347" s="192">
        <v>862</v>
      </c>
      <c r="B1347" s="68"/>
      <c r="C1347" s="214" t="s">
        <v>187</v>
      </c>
      <c r="D1347" s="215">
        <v>44965</v>
      </c>
      <c r="E1347" s="192" t="s">
        <v>3371</v>
      </c>
      <c r="F1347" s="192" t="s">
        <v>12</v>
      </c>
      <c r="G1347" s="192">
        <v>2165648</v>
      </c>
      <c r="H1347" s="68"/>
      <c r="I1347" s="198" t="s">
        <v>4405</v>
      </c>
      <c r="J1347" s="68"/>
      <c r="K1347" s="68"/>
      <c r="L1347" s="68"/>
      <c r="M1347" s="68"/>
      <c r="N1347" s="366"/>
      <c r="O1347" s="366"/>
      <c r="P1347" s="216">
        <v>277202.03999999998</v>
      </c>
      <c r="Q1347" s="216">
        <v>0</v>
      </c>
      <c r="R1347" s="68" t="s">
        <v>638</v>
      </c>
      <c r="S1347" s="368"/>
      <c r="T1347" s="278"/>
    </row>
    <row r="1348" spans="1:20" ht="51">
      <c r="A1348" s="192">
        <v>862</v>
      </c>
      <c r="B1348" s="68"/>
      <c r="C1348" s="214" t="s">
        <v>187</v>
      </c>
      <c r="D1348" s="215">
        <v>44965</v>
      </c>
      <c r="E1348" s="192" t="s">
        <v>3372</v>
      </c>
      <c r="F1348" s="192" t="s">
        <v>10</v>
      </c>
      <c r="G1348" s="192">
        <v>2165649</v>
      </c>
      <c r="H1348" s="68"/>
      <c r="I1348" s="198" t="s">
        <v>4406</v>
      </c>
      <c r="J1348" s="68"/>
      <c r="K1348" s="68"/>
      <c r="L1348" s="68"/>
      <c r="M1348" s="68"/>
      <c r="N1348" s="366"/>
      <c r="O1348" s="366"/>
      <c r="P1348" s="216">
        <v>330.71</v>
      </c>
      <c r="Q1348" s="216">
        <v>0</v>
      </c>
      <c r="R1348" s="68" t="s">
        <v>638</v>
      </c>
      <c r="S1348" s="368"/>
      <c r="T1348" s="278"/>
    </row>
    <row r="1349" spans="1:20" ht="63.75">
      <c r="A1349" s="192">
        <v>862</v>
      </c>
      <c r="B1349" s="68"/>
      <c r="C1349" s="214" t="s">
        <v>187</v>
      </c>
      <c r="D1349" s="215">
        <v>44965</v>
      </c>
      <c r="E1349" s="192" t="s">
        <v>3373</v>
      </c>
      <c r="F1349" s="192" t="s">
        <v>12</v>
      </c>
      <c r="G1349" s="192">
        <v>2165650</v>
      </c>
      <c r="H1349" s="68"/>
      <c r="I1349" s="198" t="s">
        <v>4407</v>
      </c>
      <c r="J1349" s="68"/>
      <c r="K1349" s="68"/>
      <c r="L1349" s="68"/>
      <c r="M1349" s="68"/>
      <c r="N1349" s="366"/>
      <c r="O1349" s="366"/>
      <c r="P1349" s="216">
        <v>49017.4</v>
      </c>
      <c r="Q1349" s="216">
        <v>0</v>
      </c>
      <c r="R1349" s="68" t="s">
        <v>638</v>
      </c>
      <c r="S1349" s="368"/>
      <c r="T1349" s="278"/>
    </row>
    <row r="1350" spans="1:20" ht="63.75">
      <c r="A1350" s="192">
        <v>862</v>
      </c>
      <c r="B1350" s="68"/>
      <c r="C1350" s="214" t="s">
        <v>187</v>
      </c>
      <c r="D1350" s="215">
        <v>44965</v>
      </c>
      <c r="E1350" s="192" t="s">
        <v>3374</v>
      </c>
      <c r="F1350" s="192" t="s">
        <v>12</v>
      </c>
      <c r="G1350" s="192">
        <v>2165650</v>
      </c>
      <c r="H1350" s="68"/>
      <c r="I1350" s="198" t="s">
        <v>4408</v>
      </c>
      <c r="J1350" s="68"/>
      <c r="K1350" s="68"/>
      <c r="L1350" s="68"/>
      <c r="M1350" s="68"/>
      <c r="N1350" s="366"/>
      <c r="O1350" s="366"/>
      <c r="P1350" s="216">
        <v>76584.22</v>
      </c>
      <c r="Q1350" s="216">
        <v>0</v>
      </c>
      <c r="R1350" s="68" t="s">
        <v>638</v>
      </c>
      <c r="S1350" s="368"/>
      <c r="T1350" s="278"/>
    </row>
    <row r="1351" spans="1:20" ht="76.5">
      <c r="A1351" s="192">
        <v>513</v>
      </c>
      <c r="B1351" s="68"/>
      <c r="C1351" s="214" t="s">
        <v>160</v>
      </c>
      <c r="D1351" s="215">
        <v>44965</v>
      </c>
      <c r="E1351" s="192" t="s">
        <v>3376</v>
      </c>
      <c r="F1351" s="192" t="s">
        <v>10</v>
      </c>
      <c r="G1351" s="192">
        <v>1053938</v>
      </c>
      <c r="H1351" s="68"/>
      <c r="I1351" s="198" t="s">
        <v>4410</v>
      </c>
      <c r="J1351" s="68"/>
      <c r="K1351" s="68"/>
      <c r="L1351" s="68"/>
      <c r="M1351" s="68"/>
      <c r="N1351" s="366"/>
      <c r="O1351" s="366"/>
      <c r="P1351" s="216">
        <v>50</v>
      </c>
      <c r="Q1351" s="216">
        <v>0</v>
      </c>
      <c r="R1351" s="68" t="s">
        <v>638</v>
      </c>
      <c r="S1351" s="368"/>
      <c r="T1351" s="278"/>
    </row>
    <row r="1352" spans="1:20" ht="76.5">
      <c r="A1352" s="192">
        <v>117</v>
      </c>
      <c r="B1352" s="68"/>
      <c r="C1352" s="214" t="s">
        <v>54</v>
      </c>
      <c r="D1352" s="215">
        <v>44965</v>
      </c>
      <c r="E1352" s="192" t="s">
        <v>3377</v>
      </c>
      <c r="F1352" s="192" t="s">
        <v>10</v>
      </c>
      <c r="G1352" s="192">
        <v>1053939</v>
      </c>
      <c r="H1352" s="68"/>
      <c r="I1352" s="198" t="s">
        <v>4411</v>
      </c>
      <c r="J1352" s="68"/>
      <c r="K1352" s="68"/>
      <c r="L1352" s="68"/>
      <c r="M1352" s="68"/>
      <c r="N1352" s="366"/>
      <c r="O1352" s="366"/>
      <c r="P1352" s="216">
        <v>50</v>
      </c>
      <c r="Q1352" s="216">
        <v>0</v>
      </c>
      <c r="R1352" s="68" t="s">
        <v>638</v>
      </c>
      <c r="S1352" s="368"/>
      <c r="T1352" s="278"/>
    </row>
    <row r="1353" spans="1:20" ht="76.5">
      <c r="A1353" s="192">
        <v>513</v>
      </c>
      <c r="B1353" s="68"/>
      <c r="C1353" s="214" t="s">
        <v>160</v>
      </c>
      <c r="D1353" s="215">
        <v>44965</v>
      </c>
      <c r="E1353" s="192" t="s">
        <v>3378</v>
      </c>
      <c r="F1353" s="192" t="s">
        <v>10</v>
      </c>
      <c r="G1353" s="192">
        <v>1053942</v>
      </c>
      <c r="H1353" s="68"/>
      <c r="I1353" s="198" t="s">
        <v>4412</v>
      </c>
      <c r="J1353" s="68"/>
      <c r="K1353" s="68"/>
      <c r="L1353" s="68"/>
      <c r="M1353" s="68"/>
      <c r="N1353" s="366"/>
      <c r="O1353" s="366"/>
      <c r="P1353" s="216">
        <v>50</v>
      </c>
      <c r="Q1353" s="216">
        <v>0</v>
      </c>
      <c r="R1353" s="68" t="s">
        <v>638</v>
      </c>
      <c r="S1353" s="368"/>
      <c r="T1353" s="278"/>
    </row>
    <row r="1354" spans="1:20" ht="76.5">
      <c r="A1354" s="192">
        <v>10</v>
      </c>
      <c r="B1354" s="68"/>
      <c r="C1354" s="214" t="s">
        <v>38</v>
      </c>
      <c r="D1354" s="215">
        <v>44965</v>
      </c>
      <c r="E1354" s="192" t="s">
        <v>3379</v>
      </c>
      <c r="F1354" s="192" t="s">
        <v>6</v>
      </c>
      <c r="G1354" s="192">
        <v>2165821</v>
      </c>
      <c r="H1354" s="68"/>
      <c r="I1354" s="198" t="s">
        <v>4413</v>
      </c>
      <c r="J1354" s="68"/>
      <c r="K1354" s="68"/>
      <c r="L1354" s="68"/>
      <c r="M1354" s="68"/>
      <c r="N1354" s="366"/>
      <c r="O1354" s="366"/>
      <c r="P1354" s="216">
        <v>0</v>
      </c>
      <c r="Q1354" s="216">
        <v>39551.67</v>
      </c>
      <c r="R1354" s="68" t="s">
        <v>638</v>
      </c>
      <c r="S1354" s="368"/>
      <c r="T1354" s="278"/>
    </row>
    <row r="1355" spans="1:20" ht="76.5">
      <c r="A1355" s="192">
        <v>86</v>
      </c>
      <c r="B1355" s="68"/>
      <c r="C1355" s="214" t="s">
        <v>50</v>
      </c>
      <c r="D1355" s="215">
        <v>44965</v>
      </c>
      <c r="E1355" s="192" t="s">
        <v>3380</v>
      </c>
      <c r="F1355" s="192" t="s">
        <v>6</v>
      </c>
      <c r="G1355" s="192">
        <v>1053968</v>
      </c>
      <c r="H1355" s="68"/>
      <c r="I1355" s="198" t="s">
        <v>4414</v>
      </c>
      <c r="J1355" s="68"/>
      <c r="K1355" s="68"/>
      <c r="L1355" s="68"/>
      <c r="M1355" s="68"/>
      <c r="N1355" s="366"/>
      <c r="O1355" s="366"/>
      <c r="P1355" s="216">
        <v>0</v>
      </c>
      <c r="Q1355" s="216">
        <v>257974.48</v>
      </c>
      <c r="R1355" s="68" t="s">
        <v>638</v>
      </c>
      <c r="S1355" s="368"/>
      <c r="T1355" s="278"/>
    </row>
    <row r="1356" spans="1:20" ht="63.75">
      <c r="A1356" s="192">
        <v>513</v>
      </c>
      <c r="B1356" s="68"/>
      <c r="C1356" s="214" t="s">
        <v>160</v>
      </c>
      <c r="D1356" s="215">
        <v>44965</v>
      </c>
      <c r="E1356" s="192" t="s">
        <v>3381</v>
      </c>
      <c r="F1356" s="192" t="s">
        <v>10</v>
      </c>
      <c r="G1356" s="192">
        <v>1053956</v>
      </c>
      <c r="H1356" s="68"/>
      <c r="I1356" s="198" t="s">
        <v>4415</v>
      </c>
      <c r="J1356" s="68"/>
      <c r="K1356" s="68"/>
      <c r="L1356" s="68"/>
      <c r="M1356" s="68"/>
      <c r="N1356" s="366"/>
      <c r="O1356" s="366"/>
      <c r="P1356" s="216">
        <v>50</v>
      </c>
      <c r="Q1356" s="216">
        <v>0</v>
      </c>
      <c r="R1356" s="68" t="s">
        <v>638</v>
      </c>
      <c r="S1356" s="368"/>
      <c r="T1356" s="278"/>
    </row>
    <row r="1357" spans="1:20" ht="89.25">
      <c r="A1357" s="192">
        <v>389</v>
      </c>
      <c r="B1357" s="68"/>
      <c r="C1357" s="214" t="s">
        <v>1428</v>
      </c>
      <c r="D1357" s="215">
        <v>44965</v>
      </c>
      <c r="E1357" s="192" t="s">
        <v>3382</v>
      </c>
      <c r="F1357" s="192" t="s">
        <v>10</v>
      </c>
      <c r="G1357" s="192">
        <v>1053957</v>
      </c>
      <c r="H1357" s="68"/>
      <c r="I1357" s="198" t="s">
        <v>4416</v>
      </c>
      <c r="J1357" s="68"/>
      <c r="K1357" s="68"/>
      <c r="L1357" s="68"/>
      <c r="M1357" s="68"/>
      <c r="N1357" s="366"/>
      <c r="O1357" s="366"/>
      <c r="P1357" s="216">
        <v>50</v>
      </c>
      <c r="Q1357" s="216">
        <v>0</v>
      </c>
      <c r="R1357" s="68" t="s">
        <v>638</v>
      </c>
      <c r="S1357" s="368"/>
      <c r="T1357" s="278"/>
    </row>
    <row r="1358" spans="1:20" ht="76.5">
      <c r="A1358" s="192">
        <v>10</v>
      </c>
      <c r="B1358" s="68"/>
      <c r="C1358" s="214" t="s">
        <v>38</v>
      </c>
      <c r="D1358" s="215">
        <v>44965</v>
      </c>
      <c r="E1358" s="192" t="s">
        <v>3383</v>
      </c>
      <c r="F1358" s="192" t="s">
        <v>14</v>
      </c>
      <c r="G1358" s="192">
        <v>2165822</v>
      </c>
      <c r="H1358" s="68"/>
      <c r="I1358" s="198" t="s">
        <v>4417</v>
      </c>
      <c r="J1358" s="68"/>
      <c r="K1358" s="68"/>
      <c r="L1358" s="68"/>
      <c r="M1358" s="68"/>
      <c r="N1358" s="366"/>
      <c r="O1358" s="366"/>
      <c r="P1358" s="216">
        <v>50</v>
      </c>
      <c r="Q1358" s="216">
        <v>0</v>
      </c>
      <c r="R1358" s="68" t="s">
        <v>638</v>
      </c>
      <c r="S1358" s="368"/>
      <c r="T1358" s="278"/>
    </row>
    <row r="1359" spans="1:20" ht="51">
      <c r="A1359" s="192" t="s">
        <v>541</v>
      </c>
      <c r="B1359" s="68"/>
      <c r="C1359" s="214" t="s">
        <v>590</v>
      </c>
      <c r="D1359" s="215">
        <v>44966</v>
      </c>
      <c r="E1359" s="192" t="s">
        <v>3384</v>
      </c>
      <c r="F1359" s="192" t="s">
        <v>6</v>
      </c>
      <c r="G1359" s="192">
        <v>1760714</v>
      </c>
      <c r="H1359" s="68"/>
      <c r="I1359" s="198" t="s">
        <v>4418</v>
      </c>
      <c r="J1359" s="68"/>
      <c r="K1359" s="68"/>
      <c r="L1359" s="68"/>
      <c r="M1359" s="68"/>
      <c r="N1359" s="366"/>
      <c r="O1359" s="366"/>
      <c r="P1359" s="216">
        <v>0</v>
      </c>
      <c r="Q1359" s="216">
        <v>3663712.76</v>
      </c>
      <c r="R1359" s="68" t="s">
        <v>638</v>
      </c>
      <c r="S1359" s="368"/>
      <c r="T1359" s="278"/>
    </row>
    <row r="1360" spans="1:20" ht="102">
      <c r="A1360" s="192">
        <v>599</v>
      </c>
      <c r="B1360" s="68"/>
      <c r="C1360" s="214" t="s">
        <v>1249</v>
      </c>
      <c r="D1360" s="215">
        <v>44966</v>
      </c>
      <c r="E1360" s="192" t="s">
        <v>3385</v>
      </c>
      <c r="F1360" s="192" t="s">
        <v>601</v>
      </c>
      <c r="G1360" s="192">
        <v>17683</v>
      </c>
      <c r="H1360" s="68"/>
      <c r="I1360" s="198" t="s">
        <v>4419</v>
      </c>
      <c r="J1360" s="68"/>
      <c r="K1360" s="68"/>
      <c r="L1360" s="68"/>
      <c r="M1360" s="68"/>
      <c r="N1360" s="366"/>
      <c r="O1360" s="366"/>
      <c r="P1360" s="216">
        <v>71.5</v>
      </c>
      <c r="Q1360" s="216">
        <v>0</v>
      </c>
      <c r="R1360" s="68" t="s">
        <v>638</v>
      </c>
      <c r="S1360" s="368"/>
      <c r="T1360" s="278"/>
    </row>
    <row r="1361" spans="1:20" ht="76.5">
      <c r="A1361" s="192">
        <v>291</v>
      </c>
      <c r="B1361" s="68"/>
      <c r="C1361" s="214" t="s">
        <v>119</v>
      </c>
      <c r="D1361" s="215">
        <v>44966</v>
      </c>
      <c r="E1361" s="192" t="s">
        <v>3386</v>
      </c>
      <c r="F1361" s="192" t="s">
        <v>10</v>
      </c>
      <c r="G1361" s="192">
        <v>1053996</v>
      </c>
      <c r="H1361" s="68"/>
      <c r="I1361" s="198" t="s">
        <v>4420</v>
      </c>
      <c r="J1361" s="68"/>
      <c r="K1361" s="68"/>
      <c r="L1361" s="68"/>
      <c r="M1361" s="68"/>
      <c r="N1361" s="366"/>
      <c r="O1361" s="366"/>
      <c r="P1361" s="216">
        <v>270</v>
      </c>
      <c r="Q1361" s="216">
        <v>0</v>
      </c>
      <c r="R1361" s="68" t="s">
        <v>638</v>
      </c>
      <c r="S1361" s="368"/>
      <c r="T1361" s="278"/>
    </row>
    <row r="1362" spans="1:20" ht="76.5">
      <c r="A1362" s="192">
        <v>117</v>
      </c>
      <c r="B1362" s="68"/>
      <c r="C1362" s="214" t="s">
        <v>54</v>
      </c>
      <c r="D1362" s="215">
        <v>44966</v>
      </c>
      <c r="E1362" s="192" t="s">
        <v>3387</v>
      </c>
      <c r="F1362" s="192" t="s">
        <v>10</v>
      </c>
      <c r="G1362" s="192">
        <v>1054009</v>
      </c>
      <c r="H1362" s="68"/>
      <c r="I1362" s="198" t="s">
        <v>4421</v>
      </c>
      <c r="J1362" s="68"/>
      <c r="K1362" s="68"/>
      <c r="L1362" s="68"/>
      <c r="M1362" s="68"/>
      <c r="N1362" s="366"/>
      <c r="O1362" s="366"/>
      <c r="P1362" s="216">
        <v>50</v>
      </c>
      <c r="Q1362" s="216">
        <v>0</v>
      </c>
      <c r="R1362" s="68" t="s">
        <v>638</v>
      </c>
      <c r="S1362" s="368"/>
      <c r="T1362" s="278"/>
    </row>
    <row r="1363" spans="1:20" ht="63.75">
      <c r="A1363" s="192">
        <v>16</v>
      </c>
      <c r="B1363" s="68"/>
      <c r="C1363" s="214" t="s">
        <v>40</v>
      </c>
      <c r="D1363" s="215">
        <v>44966</v>
      </c>
      <c r="E1363" s="192" t="s">
        <v>3388</v>
      </c>
      <c r="F1363" s="192" t="s">
        <v>10</v>
      </c>
      <c r="G1363" s="192">
        <v>1054011</v>
      </c>
      <c r="H1363" s="68"/>
      <c r="I1363" s="198" t="s">
        <v>4422</v>
      </c>
      <c r="J1363" s="68"/>
      <c r="K1363" s="68"/>
      <c r="L1363" s="68"/>
      <c r="M1363" s="68"/>
      <c r="N1363" s="366"/>
      <c r="O1363" s="366"/>
      <c r="P1363" s="216">
        <v>50</v>
      </c>
      <c r="Q1363" s="216">
        <v>0</v>
      </c>
      <c r="R1363" s="68" t="s">
        <v>638</v>
      </c>
      <c r="S1363" s="368"/>
      <c r="T1363" s="278"/>
    </row>
    <row r="1364" spans="1:20" ht="89.25">
      <c r="A1364" s="192">
        <v>117</v>
      </c>
      <c r="B1364" s="68"/>
      <c r="C1364" s="214" t="s">
        <v>54</v>
      </c>
      <c r="D1364" s="215">
        <v>44966</v>
      </c>
      <c r="E1364" s="192" t="s">
        <v>3389</v>
      </c>
      <c r="F1364" s="192" t="s">
        <v>10</v>
      </c>
      <c r="G1364" s="192">
        <v>1054027</v>
      </c>
      <c r="H1364" s="68"/>
      <c r="I1364" s="198" t="s">
        <v>4423</v>
      </c>
      <c r="J1364" s="68"/>
      <c r="K1364" s="68"/>
      <c r="L1364" s="68"/>
      <c r="M1364" s="68"/>
      <c r="N1364" s="366"/>
      <c r="O1364" s="366"/>
      <c r="P1364" s="216">
        <v>50</v>
      </c>
      <c r="Q1364" s="216">
        <v>0</v>
      </c>
      <c r="R1364" s="68" t="s">
        <v>638</v>
      </c>
      <c r="S1364" s="368"/>
      <c r="T1364" s="278"/>
    </row>
    <row r="1365" spans="1:20" ht="89.25">
      <c r="A1365" s="192">
        <v>117</v>
      </c>
      <c r="B1365" s="68"/>
      <c r="C1365" s="214" t="s">
        <v>54</v>
      </c>
      <c r="D1365" s="215">
        <v>44966</v>
      </c>
      <c r="E1365" s="192" t="s">
        <v>3390</v>
      </c>
      <c r="F1365" s="192" t="s">
        <v>10</v>
      </c>
      <c r="G1365" s="192">
        <v>1054028</v>
      </c>
      <c r="H1365" s="68"/>
      <c r="I1365" s="198" t="s">
        <v>4424</v>
      </c>
      <c r="J1365" s="68"/>
      <c r="K1365" s="68"/>
      <c r="L1365" s="68"/>
      <c r="M1365" s="68"/>
      <c r="N1365" s="366"/>
      <c r="O1365" s="366"/>
      <c r="P1365" s="216">
        <v>50</v>
      </c>
      <c r="Q1365" s="216">
        <v>0</v>
      </c>
      <c r="R1365" s="68" t="s">
        <v>638</v>
      </c>
      <c r="S1365" s="368"/>
      <c r="T1365" s="278"/>
    </row>
    <row r="1366" spans="1:20" ht="89.25">
      <c r="A1366" s="192">
        <v>117</v>
      </c>
      <c r="B1366" s="68"/>
      <c r="C1366" s="214" t="s">
        <v>54</v>
      </c>
      <c r="D1366" s="215">
        <v>44966</v>
      </c>
      <c r="E1366" s="192" t="s">
        <v>3391</v>
      </c>
      <c r="F1366" s="192" t="s">
        <v>10</v>
      </c>
      <c r="G1366" s="192">
        <v>1054029</v>
      </c>
      <c r="H1366" s="68"/>
      <c r="I1366" s="198" t="s">
        <v>4425</v>
      </c>
      <c r="J1366" s="68"/>
      <c r="K1366" s="68"/>
      <c r="L1366" s="68"/>
      <c r="M1366" s="68"/>
      <c r="N1366" s="366"/>
      <c r="O1366" s="366"/>
      <c r="P1366" s="216">
        <v>50</v>
      </c>
      <c r="Q1366" s="216">
        <v>0</v>
      </c>
      <c r="R1366" s="68" t="s">
        <v>638</v>
      </c>
      <c r="S1366" s="368"/>
      <c r="T1366" s="278"/>
    </row>
    <row r="1367" spans="1:20" ht="102">
      <c r="A1367" s="192">
        <v>117</v>
      </c>
      <c r="B1367" s="68"/>
      <c r="C1367" s="214" t="s">
        <v>54</v>
      </c>
      <c r="D1367" s="215">
        <v>44966</v>
      </c>
      <c r="E1367" s="192" t="s">
        <v>3392</v>
      </c>
      <c r="F1367" s="192" t="s">
        <v>10</v>
      </c>
      <c r="G1367" s="192">
        <v>1054030</v>
      </c>
      <c r="H1367" s="68"/>
      <c r="I1367" s="198" t="s">
        <v>4426</v>
      </c>
      <c r="J1367" s="68"/>
      <c r="K1367" s="68"/>
      <c r="L1367" s="68"/>
      <c r="M1367" s="68"/>
      <c r="N1367" s="366"/>
      <c r="O1367" s="366"/>
      <c r="P1367" s="216">
        <v>50</v>
      </c>
      <c r="Q1367" s="216">
        <v>0</v>
      </c>
      <c r="R1367" s="68" t="s">
        <v>638</v>
      </c>
      <c r="S1367" s="368"/>
      <c r="T1367" s="278"/>
    </row>
    <row r="1368" spans="1:20" ht="102">
      <c r="A1368" s="192">
        <v>117</v>
      </c>
      <c r="B1368" s="68"/>
      <c r="C1368" s="214" t="s">
        <v>54</v>
      </c>
      <c r="D1368" s="215">
        <v>44966</v>
      </c>
      <c r="E1368" s="192" t="s">
        <v>3393</v>
      </c>
      <c r="F1368" s="192" t="s">
        <v>10</v>
      </c>
      <c r="G1368" s="192">
        <v>1054031</v>
      </c>
      <c r="H1368" s="68"/>
      <c r="I1368" s="198" t="s">
        <v>4427</v>
      </c>
      <c r="J1368" s="68"/>
      <c r="K1368" s="68"/>
      <c r="L1368" s="68"/>
      <c r="M1368" s="68"/>
      <c r="N1368" s="366"/>
      <c r="O1368" s="366"/>
      <c r="P1368" s="216">
        <v>50</v>
      </c>
      <c r="Q1368" s="216">
        <v>0</v>
      </c>
      <c r="R1368" s="68" t="s">
        <v>638</v>
      </c>
      <c r="S1368" s="368"/>
      <c r="T1368" s="278"/>
    </row>
    <row r="1369" spans="1:20" ht="89.25">
      <c r="A1369" s="192">
        <v>862</v>
      </c>
      <c r="B1369" s="68"/>
      <c r="C1369" s="214" t="s">
        <v>187</v>
      </c>
      <c r="D1369" s="215">
        <v>44966</v>
      </c>
      <c r="E1369" s="192" t="s">
        <v>3394</v>
      </c>
      <c r="F1369" s="192" t="s">
        <v>10</v>
      </c>
      <c r="G1369" s="192">
        <v>1054042</v>
      </c>
      <c r="H1369" s="68"/>
      <c r="I1369" s="198" t="s">
        <v>4428</v>
      </c>
      <c r="J1369" s="68"/>
      <c r="K1369" s="68"/>
      <c r="L1369" s="68"/>
      <c r="M1369" s="68"/>
      <c r="N1369" s="366"/>
      <c r="O1369" s="366"/>
      <c r="P1369" s="216">
        <v>50</v>
      </c>
      <c r="Q1369" s="216">
        <v>0</v>
      </c>
      <c r="R1369" s="68" t="s">
        <v>638</v>
      </c>
      <c r="S1369" s="368"/>
      <c r="T1369" s="278"/>
    </row>
    <row r="1370" spans="1:20" ht="89.25">
      <c r="A1370" s="192">
        <v>35</v>
      </c>
      <c r="B1370" s="68"/>
      <c r="C1370" s="214" t="s">
        <v>43</v>
      </c>
      <c r="D1370" s="215">
        <v>44967</v>
      </c>
      <c r="E1370" s="192" t="s">
        <v>3395</v>
      </c>
      <c r="F1370" s="192" t="s">
        <v>639</v>
      </c>
      <c r="G1370" s="192">
        <v>5170445</v>
      </c>
      <c r="H1370" s="68"/>
      <c r="I1370" s="198" t="s">
        <v>4429</v>
      </c>
      <c r="J1370" s="68"/>
      <c r="K1370" s="68"/>
      <c r="L1370" s="68"/>
      <c r="M1370" s="68"/>
      <c r="N1370" s="366"/>
      <c r="O1370" s="366"/>
      <c r="P1370" s="216">
        <v>0</v>
      </c>
      <c r="Q1370" s="216">
        <v>56840</v>
      </c>
      <c r="R1370" s="68" t="s">
        <v>638</v>
      </c>
      <c r="S1370" s="368"/>
      <c r="T1370" s="278"/>
    </row>
    <row r="1371" spans="1:20" ht="76.5">
      <c r="A1371" s="192" t="s">
        <v>541</v>
      </c>
      <c r="B1371" s="68"/>
      <c r="C1371" s="214" t="s">
        <v>590</v>
      </c>
      <c r="D1371" s="215">
        <v>44967</v>
      </c>
      <c r="E1371" s="192" t="s">
        <v>3396</v>
      </c>
      <c r="F1371" s="192" t="s">
        <v>6</v>
      </c>
      <c r="G1371" s="192">
        <v>1761166</v>
      </c>
      <c r="H1371" s="68"/>
      <c r="I1371" s="198" t="s">
        <v>4430</v>
      </c>
      <c r="J1371" s="68"/>
      <c r="K1371" s="68"/>
      <c r="L1371" s="68"/>
      <c r="M1371" s="68"/>
      <c r="N1371" s="366"/>
      <c r="O1371" s="366"/>
      <c r="P1371" s="216">
        <v>0</v>
      </c>
      <c r="Q1371" s="216">
        <v>23219313.77</v>
      </c>
      <c r="R1371" s="68" t="s">
        <v>638</v>
      </c>
      <c r="S1371" s="368"/>
      <c r="T1371" s="278"/>
    </row>
    <row r="1372" spans="1:20" ht="89.25">
      <c r="A1372" s="192">
        <v>86</v>
      </c>
      <c r="B1372" s="68"/>
      <c r="C1372" s="214" t="s">
        <v>50</v>
      </c>
      <c r="D1372" s="215">
        <v>44967</v>
      </c>
      <c r="E1372" s="192" t="s">
        <v>3397</v>
      </c>
      <c r="F1372" s="192" t="s">
        <v>6</v>
      </c>
      <c r="G1372" s="192">
        <v>1761309</v>
      </c>
      <c r="H1372" s="68"/>
      <c r="I1372" s="198" t="s">
        <v>4431</v>
      </c>
      <c r="J1372" s="68"/>
      <c r="K1372" s="68"/>
      <c r="L1372" s="68"/>
      <c r="M1372" s="68"/>
      <c r="N1372" s="366"/>
      <c r="O1372" s="366"/>
      <c r="P1372" s="216">
        <v>0</v>
      </c>
      <c r="Q1372" s="216">
        <v>676288</v>
      </c>
      <c r="R1372" s="68" t="s">
        <v>638</v>
      </c>
      <c r="S1372" s="368"/>
      <c r="T1372" s="278"/>
    </row>
    <row r="1373" spans="1:20" ht="89.25">
      <c r="A1373" s="192">
        <v>86</v>
      </c>
      <c r="B1373" s="68"/>
      <c r="C1373" s="214" t="s">
        <v>50</v>
      </c>
      <c r="D1373" s="215">
        <v>44967</v>
      </c>
      <c r="E1373" s="192" t="s">
        <v>3398</v>
      </c>
      <c r="F1373" s="192" t="s">
        <v>6</v>
      </c>
      <c r="G1373" s="192">
        <v>1761310</v>
      </c>
      <c r="H1373" s="68"/>
      <c r="I1373" s="198" t="s">
        <v>4432</v>
      </c>
      <c r="J1373" s="68"/>
      <c r="K1373" s="68"/>
      <c r="L1373" s="68"/>
      <c r="M1373" s="68"/>
      <c r="N1373" s="366"/>
      <c r="O1373" s="366"/>
      <c r="P1373" s="216">
        <v>0</v>
      </c>
      <c r="Q1373" s="216">
        <v>350999.34</v>
      </c>
      <c r="R1373" s="68" t="s">
        <v>638</v>
      </c>
      <c r="S1373" s="368"/>
      <c r="T1373" s="278"/>
    </row>
    <row r="1374" spans="1:20" ht="51">
      <c r="A1374" s="192">
        <v>514</v>
      </c>
      <c r="B1374" s="68"/>
      <c r="C1374" s="214" t="s">
        <v>161</v>
      </c>
      <c r="D1374" s="215">
        <v>44967</v>
      </c>
      <c r="E1374" s="192" t="s">
        <v>3399</v>
      </c>
      <c r="F1374" s="192" t="s">
        <v>639</v>
      </c>
      <c r="G1374" s="192">
        <v>5175198</v>
      </c>
      <c r="H1374" s="68"/>
      <c r="I1374" s="198" t="s">
        <v>4433</v>
      </c>
      <c r="J1374" s="68"/>
      <c r="K1374" s="68"/>
      <c r="L1374" s="68"/>
      <c r="M1374" s="68"/>
      <c r="N1374" s="366"/>
      <c r="O1374" s="366"/>
      <c r="P1374" s="216">
        <v>0</v>
      </c>
      <c r="Q1374" s="216">
        <v>1074956.48</v>
      </c>
      <c r="R1374" s="68" t="s">
        <v>638</v>
      </c>
      <c r="S1374" s="368"/>
      <c r="T1374" s="278"/>
    </row>
    <row r="1375" spans="1:20" ht="89.25">
      <c r="A1375" s="192">
        <v>389</v>
      </c>
      <c r="B1375" s="68"/>
      <c r="C1375" s="214" t="s">
        <v>1428</v>
      </c>
      <c r="D1375" s="215">
        <v>44967</v>
      </c>
      <c r="E1375" s="192" t="s">
        <v>3400</v>
      </c>
      <c r="F1375" s="192" t="s">
        <v>10</v>
      </c>
      <c r="G1375" s="192">
        <v>1054057</v>
      </c>
      <c r="H1375" s="68"/>
      <c r="I1375" s="198" t="s">
        <v>4434</v>
      </c>
      <c r="J1375" s="68"/>
      <c r="K1375" s="68"/>
      <c r="L1375" s="68"/>
      <c r="M1375" s="68"/>
      <c r="N1375" s="366"/>
      <c r="O1375" s="366"/>
      <c r="P1375" s="216">
        <v>50</v>
      </c>
      <c r="Q1375" s="216">
        <v>0</v>
      </c>
      <c r="R1375" s="68" t="s">
        <v>638</v>
      </c>
      <c r="S1375" s="368"/>
      <c r="T1375" s="278"/>
    </row>
    <row r="1376" spans="1:20" ht="89.25">
      <c r="A1376" s="192">
        <v>389</v>
      </c>
      <c r="B1376" s="68"/>
      <c r="C1376" s="214" t="s">
        <v>1428</v>
      </c>
      <c r="D1376" s="215">
        <v>44967</v>
      </c>
      <c r="E1376" s="192" t="s">
        <v>3401</v>
      </c>
      <c r="F1376" s="192" t="s">
        <v>10</v>
      </c>
      <c r="G1376" s="192">
        <v>1054054</v>
      </c>
      <c r="H1376" s="68"/>
      <c r="I1376" s="198" t="s">
        <v>4435</v>
      </c>
      <c r="J1376" s="68"/>
      <c r="K1376" s="68"/>
      <c r="L1376" s="68"/>
      <c r="M1376" s="68"/>
      <c r="N1376" s="366"/>
      <c r="O1376" s="366"/>
      <c r="P1376" s="216">
        <v>50</v>
      </c>
      <c r="Q1376" s="216">
        <v>0</v>
      </c>
      <c r="R1376" s="68" t="s">
        <v>638</v>
      </c>
      <c r="S1376" s="368"/>
      <c r="T1376" s="278"/>
    </row>
    <row r="1377" spans="1:20" ht="76.5">
      <c r="A1377" s="192">
        <v>389</v>
      </c>
      <c r="B1377" s="68"/>
      <c r="C1377" s="214" t="s">
        <v>1428</v>
      </c>
      <c r="D1377" s="215">
        <v>44967</v>
      </c>
      <c r="E1377" s="192" t="s">
        <v>3402</v>
      </c>
      <c r="F1377" s="192" t="s">
        <v>10</v>
      </c>
      <c r="G1377" s="192">
        <v>1054051</v>
      </c>
      <c r="H1377" s="68"/>
      <c r="I1377" s="198" t="s">
        <v>4436</v>
      </c>
      <c r="J1377" s="68"/>
      <c r="K1377" s="68"/>
      <c r="L1377" s="68"/>
      <c r="M1377" s="68"/>
      <c r="N1377" s="366"/>
      <c r="O1377" s="366"/>
      <c r="P1377" s="216">
        <v>50</v>
      </c>
      <c r="Q1377" s="216">
        <v>0</v>
      </c>
      <c r="R1377" s="68" t="s">
        <v>638</v>
      </c>
      <c r="S1377" s="368"/>
      <c r="T1377" s="278"/>
    </row>
    <row r="1378" spans="1:20" ht="102">
      <c r="A1378" s="192">
        <v>389</v>
      </c>
      <c r="B1378" s="68"/>
      <c r="C1378" s="214" t="s">
        <v>1428</v>
      </c>
      <c r="D1378" s="215">
        <v>44967</v>
      </c>
      <c r="E1378" s="192" t="s">
        <v>3403</v>
      </c>
      <c r="F1378" s="192" t="s">
        <v>10</v>
      </c>
      <c r="G1378" s="192">
        <v>1054055</v>
      </c>
      <c r="H1378" s="68"/>
      <c r="I1378" s="198" t="s">
        <v>4437</v>
      </c>
      <c r="J1378" s="68"/>
      <c r="K1378" s="68"/>
      <c r="L1378" s="68"/>
      <c r="M1378" s="68"/>
      <c r="N1378" s="366"/>
      <c r="O1378" s="366"/>
      <c r="P1378" s="216">
        <v>50</v>
      </c>
      <c r="Q1378" s="216">
        <v>0</v>
      </c>
      <c r="R1378" s="68" t="s">
        <v>638</v>
      </c>
      <c r="S1378" s="368"/>
      <c r="T1378" s="278"/>
    </row>
    <row r="1379" spans="1:20" ht="76.5">
      <c r="A1379" s="192">
        <v>513</v>
      </c>
      <c r="B1379" s="68"/>
      <c r="C1379" s="214" t="s">
        <v>160</v>
      </c>
      <c r="D1379" s="215">
        <v>44967</v>
      </c>
      <c r="E1379" s="192" t="s">
        <v>3405</v>
      </c>
      <c r="F1379" s="192" t="s">
        <v>10</v>
      </c>
      <c r="G1379" s="192">
        <v>1054073</v>
      </c>
      <c r="H1379" s="68"/>
      <c r="I1379" s="198" t="s">
        <v>4439</v>
      </c>
      <c r="J1379" s="68"/>
      <c r="K1379" s="68"/>
      <c r="L1379" s="68"/>
      <c r="M1379" s="68"/>
      <c r="N1379" s="366"/>
      <c r="O1379" s="366"/>
      <c r="P1379" s="216">
        <v>50</v>
      </c>
      <c r="Q1379" s="216">
        <v>0</v>
      </c>
      <c r="R1379" s="68" t="s">
        <v>638</v>
      </c>
      <c r="S1379" s="368"/>
      <c r="T1379" s="278"/>
    </row>
    <row r="1380" spans="1:20" ht="76.5">
      <c r="A1380" s="192">
        <v>117</v>
      </c>
      <c r="B1380" s="68"/>
      <c r="C1380" s="214" t="s">
        <v>54</v>
      </c>
      <c r="D1380" s="215">
        <v>44967</v>
      </c>
      <c r="E1380" s="192" t="s">
        <v>3406</v>
      </c>
      <c r="F1380" s="192" t="s">
        <v>10</v>
      </c>
      <c r="G1380" s="192">
        <v>1054075</v>
      </c>
      <c r="H1380" s="68"/>
      <c r="I1380" s="198" t="s">
        <v>4440</v>
      </c>
      <c r="J1380" s="68"/>
      <c r="K1380" s="68"/>
      <c r="L1380" s="68"/>
      <c r="M1380" s="68"/>
      <c r="N1380" s="366"/>
      <c r="O1380" s="366"/>
      <c r="P1380" s="216">
        <v>50</v>
      </c>
      <c r="Q1380" s="216">
        <v>0</v>
      </c>
      <c r="R1380" s="68" t="s">
        <v>638</v>
      </c>
      <c r="S1380" s="368"/>
      <c r="T1380" s="278"/>
    </row>
    <row r="1381" spans="1:20" ht="76.5">
      <c r="A1381" s="192">
        <v>383</v>
      </c>
      <c r="B1381" s="68"/>
      <c r="C1381" s="214" t="s">
        <v>1246</v>
      </c>
      <c r="D1381" s="215">
        <v>44967</v>
      </c>
      <c r="E1381" s="192" t="s">
        <v>3407</v>
      </c>
      <c r="F1381" s="192" t="s">
        <v>10</v>
      </c>
      <c r="G1381" s="192">
        <v>1054077</v>
      </c>
      <c r="H1381" s="68"/>
      <c r="I1381" s="198" t="s">
        <v>4441</v>
      </c>
      <c r="J1381" s="68"/>
      <c r="K1381" s="68"/>
      <c r="L1381" s="68"/>
      <c r="M1381" s="68"/>
      <c r="N1381" s="366"/>
      <c r="O1381" s="366"/>
      <c r="P1381" s="216">
        <v>50</v>
      </c>
      <c r="Q1381" s="216">
        <v>0</v>
      </c>
      <c r="R1381" s="68" t="s">
        <v>638</v>
      </c>
      <c r="S1381" s="368"/>
      <c r="T1381" s="278"/>
    </row>
    <row r="1382" spans="1:20" ht="63.75">
      <c r="A1382" s="192">
        <v>513</v>
      </c>
      <c r="B1382" s="68"/>
      <c r="C1382" s="214" t="s">
        <v>160</v>
      </c>
      <c r="D1382" s="215">
        <v>44967</v>
      </c>
      <c r="E1382" s="192" t="s">
        <v>3408</v>
      </c>
      <c r="F1382" s="192" t="s">
        <v>10</v>
      </c>
      <c r="G1382" s="192">
        <v>1054079</v>
      </c>
      <c r="H1382" s="68"/>
      <c r="I1382" s="198" t="s">
        <v>4442</v>
      </c>
      <c r="J1382" s="68"/>
      <c r="K1382" s="68"/>
      <c r="L1382" s="68"/>
      <c r="M1382" s="68"/>
      <c r="N1382" s="366"/>
      <c r="O1382" s="366"/>
      <c r="P1382" s="216">
        <v>50</v>
      </c>
      <c r="Q1382" s="216">
        <v>0</v>
      </c>
      <c r="R1382" s="68" t="s">
        <v>638</v>
      </c>
      <c r="S1382" s="368"/>
      <c r="T1382" s="278"/>
    </row>
    <row r="1383" spans="1:20" ht="76.5">
      <c r="A1383" s="192">
        <v>513</v>
      </c>
      <c r="B1383" s="68"/>
      <c r="C1383" s="214" t="s">
        <v>160</v>
      </c>
      <c r="D1383" s="215">
        <v>44967</v>
      </c>
      <c r="E1383" s="192" t="s">
        <v>3409</v>
      </c>
      <c r="F1383" s="192" t="s">
        <v>10</v>
      </c>
      <c r="G1383" s="192">
        <v>1054093</v>
      </c>
      <c r="H1383" s="68"/>
      <c r="I1383" s="198" t="s">
        <v>4443</v>
      </c>
      <c r="J1383" s="68"/>
      <c r="K1383" s="68"/>
      <c r="L1383" s="68"/>
      <c r="M1383" s="68"/>
      <c r="N1383" s="366"/>
      <c r="O1383" s="366"/>
      <c r="P1383" s="216">
        <v>50</v>
      </c>
      <c r="Q1383" s="216">
        <v>0</v>
      </c>
      <c r="R1383" s="68" t="s">
        <v>638</v>
      </c>
      <c r="S1383" s="368"/>
      <c r="T1383" s="278"/>
    </row>
    <row r="1384" spans="1:20" ht="76.5">
      <c r="A1384" s="192">
        <v>10</v>
      </c>
      <c r="B1384" s="68"/>
      <c r="C1384" s="214" t="s">
        <v>38</v>
      </c>
      <c r="D1384" s="215">
        <v>44967</v>
      </c>
      <c r="E1384" s="192" t="s">
        <v>3410</v>
      </c>
      <c r="F1384" s="192" t="s">
        <v>6</v>
      </c>
      <c r="G1384" s="192">
        <v>2169191</v>
      </c>
      <c r="H1384" s="68"/>
      <c r="I1384" s="198" t="s">
        <v>4444</v>
      </c>
      <c r="J1384" s="68"/>
      <c r="K1384" s="68"/>
      <c r="L1384" s="68"/>
      <c r="M1384" s="68"/>
      <c r="N1384" s="366"/>
      <c r="O1384" s="366"/>
      <c r="P1384" s="216">
        <v>0</v>
      </c>
      <c r="Q1384" s="216">
        <v>13945.56</v>
      </c>
      <c r="R1384" s="68" t="s">
        <v>638</v>
      </c>
      <c r="S1384" s="368"/>
      <c r="T1384" s="278"/>
    </row>
    <row r="1385" spans="1:20" ht="63.75">
      <c r="A1385" s="192">
        <v>10</v>
      </c>
      <c r="B1385" s="68"/>
      <c r="C1385" s="214" t="s">
        <v>38</v>
      </c>
      <c r="D1385" s="215">
        <v>44967</v>
      </c>
      <c r="E1385" s="192" t="s">
        <v>3411</v>
      </c>
      <c r="F1385" s="192" t="s">
        <v>6</v>
      </c>
      <c r="G1385" s="192">
        <v>2169193</v>
      </c>
      <c r="H1385" s="68"/>
      <c r="I1385" s="198" t="s">
        <v>4445</v>
      </c>
      <c r="J1385" s="68"/>
      <c r="K1385" s="68"/>
      <c r="L1385" s="68"/>
      <c r="M1385" s="68"/>
      <c r="N1385" s="366"/>
      <c r="O1385" s="366"/>
      <c r="P1385" s="216">
        <v>0</v>
      </c>
      <c r="Q1385" s="216">
        <v>22303.85</v>
      </c>
      <c r="R1385" s="68" t="s">
        <v>638</v>
      </c>
      <c r="S1385" s="368"/>
      <c r="T1385" s="278"/>
    </row>
    <row r="1386" spans="1:20" ht="63.75">
      <c r="A1386" s="192">
        <v>10</v>
      </c>
      <c r="B1386" s="68"/>
      <c r="C1386" s="214" t="s">
        <v>38</v>
      </c>
      <c r="D1386" s="215">
        <v>44967</v>
      </c>
      <c r="E1386" s="192" t="s">
        <v>3412</v>
      </c>
      <c r="F1386" s="192" t="s">
        <v>14</v>
      </c>
      <c r="G1386" s="192">
        <v>2169192</v>
      </c>
      <c r="H1386" s="68"/>
      <c r="I1386" s="198" t="s">
        <v>4446</v>
      </c>
      <c r="J1386" s="68"/>
      <c r="K1386" s="68"/>
      <c r="L1386" s="68"/>
      <c r="M1386" s="68"/>
      <c r="N1386" s="366"/>
      <c r="O1386" s="366"/>
      <c r="P1386" s="216">
        <v>50</v>
      </c>
      <c r="Q1386" s="216">
        <v>0</v>
      </c>
      <c r="R1386" s="68" t="s">
        <v>638</v>
      </c>
      <c r="S1386" s="368"/>
      <c r="T1386" s="278"/>
    </row>
    <row r="1387" spans="1:20" ht="63.75">
      <c r="A1387" s="192">
        <v>10</v>
      </c>
      <c r="B1387" s="68"/>
      <c r="C1387" s="214" t="s">
        <v>38</v>
      </c>
      <c r="D1387" s="215">
        <v>44967</v>
      </c>
      <c r="E1387" s="192" t="s">
        <v>3413</v>
      </c>
      <c r="F1387" s="192" t="s">
        <v>14</v>
      </c>
      <c r="G1387" s="192">
        <v>2169194</v>
      </c>
      <c r="H1387" s="68"/>
      <c r="I1387" s="198" t="s">
        <v>4447</v>
      </c>
      <c r="J1387" s="68"/>
      <c r="K1387" s="68"/>
      <c r="L1387" s="68"/>
      <c r="M1387" s="68"/>
      <c r="N1387" s="366"/>
      <c r="O1387" s="366"/>
      <c r="P1387" s="216">
        <v>50</v>
      </c>
      <c r="Q1387" s="216">
        <v>0</v>
      </c>
      <c r="R1387" s="68" t="s">
        <v>638</v>
      </c>
      <c r="S1387" s="368"/>
      <c r="T1387" s="278"/>
    </row>
    <row r="1388" spans="1:20" ht="51">
      <c r="A1388" s="192">
        <v>201</v>
      </c>
      <c r="B1388" s="68"/>
      <c r="C1388" s="214" t="s">
        <v>85</v>
      </c>
      <c r="D1388" s="215">
        <v>44970</v>
      </c>
      <c r="E1388" s="192" t="s">
        <v>3414</v>
      </c>
      <c r="F1388" s="192" t="s">
        <v>639</v>
      </c>
      <c r="G1388" s="192">
        <v>5144179</v>
      </c>
      <c r="H1388" s="68"/>
      <c r="I1388" s="198" t="s">
        <v>4448</v>
      </c>
      <c r="J1388" s="68"/>
      <c r="K1388" s="68"/>
      <c r="L1388" s="68"/>
      <c r="M1388" s="68"/>
      <c r="N1388" s="366"/>
      <c r="O1388" s="366"/>
      <c r="P1388" s="216">
        <v>16632.14</v>
      </c>
      <c r="Q1388" s="216">
        <v>0</v>
      </c>
      <c r="R1388" s="68" t="s">
        <v>638</v>
      </c>
      <c r="S1388" s="368"/>
      <c r="T1388" s="278"/>
    </row>
    <row r="1389" spans="1:20" ht="63.75">
      <c r="A1389" s="192">
        <v>340</v>
      </c>
      <c r="B1389" s="68"/>
      <c r="C1389" s="214" t="s">
        <v>136</v>
      </c>
      <c r="D1389" s="215">
        <v>44970</v>
      </c>
      <c r="E1389" s="192" t="s">
        <v>3415</v>
      </c>
      <c r="F1389" s="192" t="s">
        <v>6</v>
      </c>
      <c r="G1389" s="192">
        <v>2170612</v>
      </c>
      <c r="H1389" s="68"/>
      <c r="I1389" s="198" t="s">
        <v>4449</v>
      </c>
      <c r="J1389" s="68"/>
      <c r="K1389" s="68"/>
      <c r="L1389" s="68"/>
      <c r="M1389" s="68"/>
      <c r="N1389" s="366"/>
      <c r="O1389" s="366"/>
      <c r="P1389" s="216">
        <v>0</v>
      </c>
      <c r="Q1389" s="216">
        <v>36369.39</v>
      </c>
      <c r="R1389" s="68" t="s">
        <v>638</v>
      </c>
      <c r="S1389" s="368"/>
      <c r="T1389" s="278"/>
    </row>
    <row r="1390" spans="1:20" ht="76.5">
      <c r="A1390" s="192">
        <v>10</v>
      </c>
      <c r="B1390" s="68"/>
      <c r="C1390" s="214" t="s">
        <v>38</v>
      </c>
      <c r="D1390" s="215">
        <v>44970</v>
      </c>
      <c r="E1390" s="192" t="s">
        <v>3416</v>
      </c>
      <c r="F1390" s="192" t="s">
        <v>6</v>
      </c>
      <c r="G1390" s="192">
        <v>2170606</v>
      </c>
      <c r="H1390" s="68"/>
      <c r="I1390" s="198" t="s">
        <v>4450</v>
      </c>
      <c r="J1390" s="68"/>
      <c r="K1390" s="68"/>
      <c r="L1390" s="68"/>
      <c r="M1390" s="68"/>
      <c r="N1390" s="366"/>
      <c r="O1390" s="366"/>
      <c r="P1390" s="216">
        <v>0</v>
      </c>
      <c r="Q1390" s="216">
        <v>6928.6</v>
      </c>
      <c r="R1390" s="68" t="s">
        <v>638</v>
      </c>
      <c r="S1390" s="368"/>
      <c r="T1390" s="278"/>
    </row>
    <row r="1391" spans="1:20" ht="63.75">
      <c r="A1391" s="192">
        <v>10</v>
      </c>
      <c r="B1391" s="68"/>
      <c r="C1391" s="214" t="s">
        <v>38</v>
      </c>
      <c r="D1391" s="215">
        <v>44970</v>
      </c>
      <c r="E1391" s="192" t="s">
        <v>3417</v>
      </c>
      <c r="F1391" s="192" t="s">
        <v>6</v>
      </c>
      <c r="G1391" s="192">
        <v>2170608</v>
      </c>
      <c r="H1391" s="68"/>
      <c r="I1391" s="198" t="s">
        <v>4451</v>
      </c>
      <c r="J1391" s="68"/>
      <c r="K1391" s="68"/>
      <c r="L1391" s="68"/>
      <c r="M1391" s="68"/>
      <c r="N1391" s="366"/>
      <c r="O1391" s="366"/>
      <c r="P1391" s="216">
        <v>0</v>
      </c>
      <c r="Q1391" s="216">
        <v>25328.42</v>
      </c>
      <c r="R1391" s="68" t="s">
        <v>638</v>
      </c>
      <c r="S1391" s="368"/>
      <c r="T1391" s="278"/>
    </row>
    <row r="1392" spans="1:20" ht="76.5">
      <c r="A1392" s="192">
        <v>10</v>
      </c>
      <c r="B1392" s="68"/>
      <c r="C1392" s="214" t="s">
        <v>38</v>
      </c>
      <c r="D1392" s="215">
        <v>44970</v>
      </c>
      <c r="E1392" s="192" t="s">
        <v>3418</v>
      </c>
      <c r="F1392" s="192" t="s">
        <v>6</v>
      </c>
      <c r="G1392" s="192">
        <v>2170610</v>
      </c>
      <c r="H1392" s="68"/>
      <c r="I1392" s="198" t="s">
        <v>4452</v>
      </c>
      <c r="J1392" s="68"/>
      <c r="K1392" s="68"/>
      <c r="L1392" s="68"/>
      <c r="M1392" s="68"/>
      <c r="N1392" s="366"/>
      <c r="O1392" s="366"/>
      <c r="P1392" s="216">
        <v>0</v>
      </c>
      <c r="Q1392" s="216">
        <v>263698.40000000002</v>
      </c>
      <c r="R1392" s="68" t="s">
        <v>638</v>
      </c>
      <c r="S1392" s="368"/>
      <c r="T1392" s="278"/>
    </row>
    <row r="1393" spans="1:20" ht="76.5">
      <c r="A1393" s="192">
        <v>10</v>
      </c>
      <c r="B1393" s="68"/>
      <c r="C1393" s="214" t="s">
        <v>38</v>
      </c>
      <c r="D1393" s="215">
        <v>44970</v>
      </c>
      <c r="E1393" s="192" t="s">
        <v>3419</v>
      </c>
      <c r="F1393" s="192" t="s">
        <v>6</v>
      </c>
      <c r="G1393" s="192">
        <v>2170614</v>
      </c>
      <c r="H1393" s="68"/>
      <c r="I1393" s="198" t="s">
        <v>4453</v>
      </c>
      <c r="J1393" s="68"/>
      <c r="K1393" s="68"/>
      <c r="L1393" s="68"/>
      <c r="M1393" s="68"/>
      <c r="N1393" s="366"/>
      <c r="O1393" s="366"/>
      <c r="P1393" s="216">
        <v>0</v>
      </c>
      <c r="Q1393" s="216">
        <v>32143.759999999998</v>
      </c>
      <c r="R1393" s="68" t="s">
        <v>638</v>
      </c>
      <c r="S1393" s="368"/>
      <c r="T1393" s="278"/>
    </row>
    <row r="1394" spans="1:20" ht="76.5">
      <c r="A1394" s="192">
        <v>10</v>
      </c>
      <c r="B1394" s="68"/>
      <c r="C1394" s="214" t="s">
        <v>38</v>
      </c>
      <c r="D1394" s="215">
        <v>44970</v>
      </c>
      <c r="E1394" s="192" t="s">
        <v>3420</v>
      </c>
      <c r="F1394" s="192" t="s">
        <v>6</v>
      </c>
      <c r="G1394" s="192">
        <v>2170616</v>
      </c>
      <c r="H1394" s="68"/>
      <c r="I1394" s="198" t="s">
        <v>4454</v>
      </c>
      <c r="J1394" s="68"/>
      <c r="K1394" s="68"/>
      <c r="L1394" s="68"/>
      <c r="M1394" s="68"/>
      <c r="N1394" s="366"/>
      <c r="O1394" s="366"/>
      <c r="P1394" s="216">
        <v>0</v>
      </c>
      <c r="Q1394" s="216">
        <v>23399.46</v>
      </c>
      <c r="R1394" s="68" t="s">
        <v>638</v>
      </c>
      <c r="S1394" s="368"/>
      <c r="T1394" s="278"/>
    </row>
    <row r="1395" spans="1:20" ht="76.5">
      <c r="A1395" s="192">
        <v>10</v>
      </c>
      <c r="B1395" s="68"/>
      <c r="C1395" s="214" t="s">
        <v>38</v>
      </c>
      <c r="D1395" s="215">
        <v>44970</v>
      </c>
      <c r="E1395" s="192" t="s">
        <v>3421</v>
      </c>
      <c r="F1395" s="192" t="s">
        <v>6</v>
      </c>
      <c r="G1395" s="192">
        <v>2170618</v>
      </c>
      <c r="H1395" s="68"/>
      <c r="I1395" s="198" t="s">
        <v>4455</v>
      </c>
      <c r="J1395" s="68"/>
      <c r="K1395" s="68"/>
      <c r="L1395" s="68"/>
      <c r="M1395" s="68"/>
      <c r="N1395" s="366"/>
      <c r="O1395" s="366"/>
      <c r="P1395" s="216">
        <v>0</v>
      </c>
      <c r="Q1395" s="216">
        <v>32576.91</v>
      </c>
      <c r="R1395" s="68" t="s">
        <v>638</v>
      </c>
      <c r="S1395" s="368"/>
      <c r="T1395" s="278"/>
    </row>
    <row r="1396" spans="1:20" ht="76.5">
      <c r="A1396" s="192">
        <v>10</v>
      </c>
      <c r="B1396" s="68"/>
      <c r="C1396" s="214" t="s">
        <v>38</v>
      </c>
      <c r="D1396" s="215">
        <v>44970</v>
      </c>
      <c r="E1396" s="192" t="s">
        <v>3422</v>
      </c>
      <c r="F1396" s="192" t="s">
        <v>6</v>
      </c>
      <c r="G1396" s="192">
        <v>2170620</v>
      </c>
      <c r="H1396" s="68"/>
      <c r="I1396" s="198" t="s">
        <v>4456</v>
      </c>
      <c r="J1396" s="68"/>
      <c r="K1396" s="68"/>
      <c r="L1396" s="68"/>
      <c r="M1396" s="68"/>
      <c r="N1396" s="366"/>
      <c r="O1396" s="366"/>
      <c r="P1396" s="216">
        <v>0</v>
      </c>
      <c r="Q1396" s="216">
        <v>26498.05</v>
      </c>
      <c r="R1396" s="68" t="s">
        <v>638</v>
      </c>
      <c r="S1396" s="368"/>
      <c r="T1396" s="278"/>
    </row>
    <row r="1397" spans="1:20" ht="76.5">
      <c r="A1397" s="192">
        <v>10</v>
      </c>
      <c r="B1397" s="68"/>
      <c r="C1397" s="214" t="s">
        <v>38</v>
      </c>
      <c r="D1397" s="215">
        <v>44970</v>
      </c>
      <c r="E1397" s="192" t="s">
        <v>3423</v>
      </c>
      <c r="F1397" s="192" t="s">
        <v>14</v>
      </c>
      <c r="G1397" s="192">
        <v>2170607</v>
      </c>
      <c r="H1397" s="68"/>
      <c r="I1397" s="198" t="s">
        <v>4457</v>
      </c>
      <c r="J1397" s="68"/>
      <c r="K1397" s="68"/>
      <c r="L1397" s="68"/>
      <c r="M1397" s="68"/>
      <c r="N1397" s="366"/>
      <c r="O1397" s="366"/>
      <c r="P1397" s="216">
        <v>50</v>
      </c>
      <c r="Q1397" s="216">
        <v>0</v>
      </c>
      <c r="R1397" s="68" t="s">
        <v>638</v>
      </c>
      <c r="S1397" s="368"/>
      <c r="T1397" s="278"/>
    </row>
    <row r="1398" spans="1:20" ht="63.75">
      <c r="A1398" s="192">
        <v>10</v>
      </c>
      <c r="B1398" s="68"/>
      <c r="C1398" s="214" t="s">
        <v>38</v>
      </c>
      <c r="D1398" s="215">
        <v>44970</v>
      </c>
      <c r="E1398" s="192" t="s">
        <v>3424</v>
      </c>
      <c r="F1398" s="192" t="s">
        <v>14</v>
      </c>
      <c r="G1398" s="192">
        <v>2170609</v>
      </c>
      <c r="H1398" s="68"/>
      <c r="I1398" s="198" t="s">
        <v>4458</v>
      </c>
      <c r="J1398" s="68"/>
      <c r="K1398" s="68"/>
      <c r="L1398" s="68"/>
      <c r="M1398" s="68"/>
      <c r="N1398" s="366"/>
      <c r="O1398" s="366"/>
      <c r="P1398" s="216">
        <v>50</v>
      </c>
      <c r="Q1398" s="216">
        <v>0</v>
      </c>
      <c r="R1398" s="68" t="s">
        <v>638</v>
      </c>
      <c r="S1398" s="368"/>
      <c r="T1398" s="278"/>
    </row>
    <row r="1399" spans="1:20" ht="76.5">
      <c r="A1399" s="192">
        <v>10</v>
      </c>
      <c r="B1399" s="68"/>
      <c r="C1399" s="214" t="s">
        <v>38</v>
      </c>
      <c r="D1399" s="215">
        <v>44970</v>
      </c>
      <c r="E1399" s="192" t="s">
        <v>3425</v>
      </c>
      <c r="F1399" s="192" t="s">
        <v>14</v>
      </c>
      <c r="G1399" s="192">
        <v>2170617</v>
      </c>
      <c r="H1399" s="68"/>
      <c r="I1399" s="198" t="s">
        <v>4459</v>
      </c>
      <c r="J1399" s="68"/>
      <c r="K1399" s="68"/>
      <c r="L1399" s="68"/>
      <c r="M1399" s="68"/>
      <c r="N1399" s="366"/>
      <c r="O1399" s="366"/>
      <c r="P1399" s="216">
        <v>50</v>
      </c>
      <c r="Q1399" s="216">
        <v>0</v>
      </c>
      <c r="R1399" s="68" t="s">
        <v>638</v>
      </c>
      <c r="S1399" s="368"/>
      <c r="T1399" s="278"/>
    </row>
    <row r="1400" spans="1:20" ht="76.5">
      <c r="A1400" s="192">
        <v>10</v>
      </c>
      <c r="B1400" s="68"/>
      <c r="C1400" s="214" t="s">
        <v>38</v>
      </c>
      <c r="D1400" s="215">
        <v>44970</v>
      </c>
      <c r="E1400" s="192" t="s">
        <v>3426</v>
      </c>
      <c r="F1400" s="192" t="s">
        <v>14</v>
      </c>
      <c r="G1400" s="192">
        <v>2170611</v>
      </c>
      <c r="H1400" s="68"/>
      <c r="I1400" s="198" t="s">
        <v>4460</v>
      </c>
      <c r="J1400" s="68"/>
      <c r="K1400" s="68"/>
      <c r="L1400" s="68"/>
      <c r="M1400" s="68"/>
      <c r="N1400" s="366"/>
      <c r="O1400" s="366"/>
      <c r="P1400" s="216">
        <v>50</v>
      </c>
      <c r="Q1400" s="216">
        <v>0</v>
      </c>
      <c r="R1400" s="68" t="s">
        <v>638</v>
      </c>
      <c r="S1400" s="368"/>
      <c r="T1400" s="278"/>
    </row>
    <row r="1401" spans="1:20" ht="63.75">
      <c r="A1401" s="192">
        <v>340</v>
      </c>
      <c r="B1401" s="68"/>
      <c r="C1401" s="214" t="s">
        <v>136</v>
      </c>
      <c r="D1401" s="215">
        <v>44970</v>
      </c>
      <c r="E1401" s="192" t="s">
        <v>3427</v>
      </c>
      <c r="F1401" s="192" t="s">
        <v>14</v>
      </c>
      <c r="G1401" s="192">
        <v>2170613</v>
      </c>
      <c r="H1401" s="68"/>
      <c r="I1401" s="198" t="s">
        <v>4461</v>
      </c>
      <c r="J1401" s="68"/>
      <c r="K1401" s="68"/>
      <c r="L1401" s="68"/>
      <c r="M1401" s="68"/>
      <c r="N1401" s="366"/>
      <c r="O1401" s="366"/>
      <c r="P1401" s="216">
        <v>50</v>
      </c>
      <c r="Q1401" s="216">
        <v>0</v>
      </c>
      <c r="R1401" s="68" t="s">
        <v>638</v>
      </c>
      <c r="S1401" s="368"/>
      <c r="T1401" s="278"/>
    </row>
    <row r="1402" spans="1:20" ht="76.5">
      <c r="A1402" s="192">
        <v>10</v>
      </c>
      <c r="B1402" s="68"/>
      <c r="C1402" s="214" t="s">
        <v>38</v>
      </c>
      <c r="D1402" s="215">
        <v>44970</v>
      </c>
      <c r="E1402" s="192" t="s">
        <v>3428</v>
      </c>
      <c r="F1402" s="192" t="s">
        <v>14</v>
      </c>
      <c r="G1402" s="192">
        <v>2170615</v>
      </c>
      <c r="H1402" s="68"/>
      <c r="I1402" s="198" t="s">
        <v>4462</v>
      </c>
      <c r="J1402" s="68"/>
      <c r="K1402" s="68"/>
      <c r="L1402" s="68"/>
      <c r="M1402" s="68"/>
      <c r="N1402" s="366"/>
      <c r="O1402" s="366"/>
      <c r="P1402" s="216">
        <v>50</v>
      </c>
      <c r="Q1402" s="216">
        <v>0</v>
      </c>
      <c r="R1402" s="68" t="s">
        <v>638</v>
      </c>
      <c r="S1402" s="368"/>
      <c r="T1402" s="278"/>
    </row>
    <row r="1403" spans="1:20" ht="63.75">
      <c r="A1403" s="192">
        <v>10</v>
      </c>
      <c r="B1403" s="68"/>
      <c r="C1403" s="214" t="s">
        <v>38</v>
      </c>
      <c r="D1403" s="215">
        <v>44970</v>
      </c>
      <c r="E1403" s="192" t="s">
        <v>3429</v>
      </c>
      <c r="F1403" s="192" t="s">
        <v>14</v>
      </c>
      <c r="G1403" s="192">
        <v>2170619</v>
      </c>
      <c r="H1403" s="68"/>
      <c r="I1403" s="198" t="s">
        <v>4463</v>
      </c>
      <c r="J1403" s="68"/>
      <c r="K1403" s="68"/>
      <c r="L1403" s="68"/>
      <c r="M1403" s="68"/>
      <c r="N1403" s="366"/>
      <c r="O1403" s="366"/>
      <c r="P1403" s="216">
        <v>50</v>
      </c>
      <c r="Q1403" s="216">
        <v>0</v>
      </c>
      <c r="R1403" s="68" t="s">
        <v>638</v>
      </c>
      <c r="S1403" s="368"/>
      <c r="T1403" s="278"/>
    </row>
    <row r="1404" spans="1:20" ht="76.5">
      <c r="A1404" s="192">
        <v>10</v>
      </c>
      <c r="B1404" s="68"/>
      <c r="C1404" s="214" t="s">
        <v>38</v>
      </c>
      <c r="D1404" s="215">
        <v>44970</v>
      </c>
      <c r="E1404" s="192" t="s">
        <v>3430</v>
      </c>
      <c r="F1404" s="192" t="s">
        <v>14</v>
      </c>
      <c r="G1404" s="192">
        <v>2170621</v>
      </c>
      <c r="H1404" s="68"/>
      <c r="I1404" s="198" t="s">
        <v>4464</v>
      </c>
      <c r="J1404" s="68"/>
      <c r="K1404" s="68"/>
      <c r="L1404" s="68"/>
      <c r="M1404" s="68"/>
      <c r="N1404" s="366"/>
      <c r="O1404" s="366"/>
      <c r="P1404" s="216">
        <v>50</v>
      </c>
      <c r="Q1404" s="216">
        <v>0</v>
      </c>
      <c r="R1404" s="68" t="s">
        <v>638</v>
      </c>
      <c r="S1404" s="368"/>
      <c r="T1404" s="278"/>
    </row>
    <row r="1405" spans="1:20" ht="89.25">
      <c r="A1405" s="192">
        <v>389</v>
      </c>
      <c r="B1405" s="68"/>
      <c r="C1405" s="214" t="s">
        <v>1428</v>
      </c>
      <c r="D1405" s="215">
        <v>44970</v>
      </c>
      <c r="E1405" s="192" t="s">
        <v>3431</v>
      </c>
      <c r="F1405" s="192" t="s">
        <v>10</v>
      </c>
      <c r="G1405" s="192">
        <v>1054137</v>
      </c>
      <c r="H1405" s="68"/>
      <c r="I1405" s="198" t="s">
        <v>4465</v>
      </c>
      <c r="J1405" s="68"/>
      <c r="K1405" s="68"/>
      <c r="L1405" s="68"/>
      <c r="M1405" s="68"/>
      <c r="N1405" s="366"/>
      <c r="O1405" s="366"/>
      <c r="P1405" s="216">
        <v>50</v>
      </c>
      <c r="Q1405" s="216">
        <v>0</v>
      </c>
      <c r="R1405" s="68" t="s">
        <v>638</v>
      </c>
      <c r="S1405" s="368"/>
      <c r="T1405" s="278"/>
    </row>
    <row r="1406" spans="1:20" ht="63.75">
      <c r="A1406" s="192">
        <v>513</v>
      </c>
      <c r="B1406" s="68"/>
      <c r="C1406" s="214" t="s">
        <v>160</v>
      </c>
      <c r="D1406" s="215">
        <v>44970</v>
      </c>
      <c r="E1406" s="192" t="s">
        <v>3432</v>
      </c>
      <c r="F1406" s="192" t="s">
        <v>10</v>
      </c>
      <c r="G1406" s="192">
        <v>1054138</v>
      </c>
      <c r="H1406" s="68"/>
      <c r="I1406" s="198" t="s">
        <v>4466</v>
      </c>
      <c r="J1406" s="68"/>
      <c r="K1406" s="68"/>
      <c r="L1406" s="68"/>
      <c r="M1406" s="68"/>
      <c r="N1406" s="366"/>
      <c r="O1406" s="366"/>
      <c r="P1406" s="216">
        <v>50</v>
      </c>
      <c r="Q1406" s="216">
        <v>0</v>
      </c>
      <c r="R1406" s="68" t="s">
        <v>638</v>
      </c>
      <c r="S1406" s="368"/>
      <c r="T1406" s="278"/>
    </row>
    <row r="1407" spans="1:20" ht="76.5">
      <c r="A1407" s="192">
        <v>117</v>
      </c>
      <c r="B1407" s="68"/>
      <c r="C1407" s="214" t="s">
        <v>54</v>
      </c>
      <c r="D1407" s="215">
        <v>44970</v>
      </c>
      <c r="E1407" s="192" t="s">
        <v>3433</v>
      </c>
      <c r="F1407" s="192" t="s">
        <v>10</v>
      </c>
      <c r="G1407" s="192">
        <v>1054139</v>
      </c>
      <c r="H1407" s="68"/>
      <c r="I1407" s="198" t="s">
        <v>4467</v>
      </c>
      <c r="J1407" s="68"/>
      <c r="K1407" s="68"/>
      <c r="L1407" s="68"/>
      <c r="M1407" s="68"/>
      <c r="N1407" s="366"/>
      <c r="O1407" s="366"/>
      <c r="P1407" s="216">
        <v>50</v>
      </c>
      <c r="Q1407" s="216">
        <v>0</v>
      </c>
      <c r="R1407" s="68" t="s">
        <v>638</v>
      </c>
      <c r="S1407" s="368"/>
      <c r="T1407" s="278"/>
    </row>
    <row r="1408" spans="1:20" ht="76.5">
      <c r="A1408" s="192">
        <v>513</v>
      </c>
      <c r="B1408" s="68"/>
      <c r="C1408" s="214" t="s">
        <v>160</v>
      </c>
      <c r="D1408" s="215">
        <v>44970</v>
      </c>
      <c r="E1408" s="192" t="s">
        <v>3434</v>
      </c>
      <c r="F1408" s="192" t="s">
        <v>10</v>
      </c>
      <c r="G1408" s="192">
        <v>1054144</v>
      </c>
      <c r="H1408" s="68"/>
      <c r="I1408" s="198" t="s">
        <v>4468</v>
      </c>
      <c r="J1408" s="68"/>
      <c r="K1408" s="68"/>
      <c r="L1408" s="68"/>
      <c r="M1408" s="68"/>
      <c r="N1408" s="366"/>
      <c r="O1408" s="366"/>
      <c r="P1408" s="216">
        <v>50</v>
      </c>
      <c r="Q1408" s="216">
        <v>0</v>
      </c>
      <c r="R1408" s="68" t="s">
        <v>638</v>
      </c>
      <c r="S1408" s="368"/>
      <c r="T1408" s="278"/>
    </row>
    <row r="1409" spans="1:20" ht="76.5">
      <c r="A1409" s="192">
        <v>513</v>
      </c>
      <c r="B1409" s="68"/>
      <c r="C1409" s="214" t="s">
        <v>160</v>
      </c>
      <c r="D1409" s="215">
        <v>44970</v>
      </c>
      <c r="E1409" s="192" t="s">
        <v>3435</v>
      </c>
      <c r="F1409" s="192" t="s">
        <v>10</v>
      </c>
      <c r="G1409" s="192">
        <v>1054165</v>
      </c>
      <c r="H1409" s="68"/>
      <c r="I1409" s="198" t="s">
        <v>4469</v>
      </c>
      <c r="J1409" s="68"/>
      <c r="K1409" s="68"/>
      <c r="L1409" s="68"/>
      <c r="M1409" s="68"/>
      <c r="N1409" s="366"/>
      <c r="O1409" s="366"/>
      <c r="P1409" s="216">
        <v>50</v>
      </c>
      <c r="Q1409" s="216">
        <v>0</v>
      </c>
      <c r="R1409" s="68" t="s">
        <v>638</v>
      </c>
      <c r="S1409" s="368"/>
      <c r="T1409" s="278"/>
    </row>
    <row r="1410" spans="1:20" ht="63.75">
      <c r="A1410" s="192">
        <v>10</v>
      </c>
      <c r="B1410" s="68"/>
      <c r="C1410" s="214" t="s">
        <v>38</v>
      </c>
      <c r="D1410" s="215">
        <v>44970</v>
      </c>
      <c r="E1410" s="192" t="s">
        <v>3436</v>
      </c>
      <c r="F1410" s="192" t="s">
        <v>6</v>
      </c>
      <c r="G1410" s="192">
        <v>2170934</v>
      </c>
      <c r="H1410" s="68"/>
      <c r="I1410" s="198" t="s">
        <v>4470</v>
      </c>
      <c r="J1410" s="68"/>
      <c r="K1410" s="68"/>
      <c r="L1410" s="68"/>
      <c r="M1410" s="68"/>
      <c r="N1410" s="366"/>
      <c r="O1410" s="366"/>
      <c r="P1410" s="216">
        <v>0</v>
      </c>
      <c r="Q1410" s="216">
        <v>6627.24</v>
      </c>
      <c r="R1410" s="68" t="s">
        <v>638</v>
      </c>
      <c r="S1410" s="368"/>
      <c r="T1410" s="278"/>
    </row>
    <row r="1411" spans="1:20" ht="76.5">
      <c r="A1411" s="192">
        <v>10</v>
      </c>
      <c r="B1411" s="68"/>
      <c r="C1411" s="214" t="s">
        <v>38</v>
      </c>
      <c r="D1411" s="215">
        <v>44970</v>
      </c>
      <c r="E1411" s="192" t="s">
        <v>3437</v>
      </c>
      <c r="F1411" s="192" t="s">
        <v>6</v>
      </c>
      <c r="G1411" s="192">
        <v>2170936</v>
      </c>
      <c r="H1411" s="68"/>
      <c r="I1411" s="198" t="s">
        <v>4471</v>
      </c>
      <c r="J1411" s="68"/>
      <c r="K1411" s="68"/>
      <c r="L1411" s="68"/>
      <c r="M1411" s="68"/>
      <c r="N1411" s="366"/>
      <c r="O1411" s="366"/>
      <c r="P1411" s="216">
        <v>0</v>
      </c>
      <c r="Q1411" s="216">
        <v>16352.04</v>
      </c>
      <c r="R1411" s="68" t="s">
        <v>638</v>
      </c>
      <c r="S1411" s="368"/>
      <c r="T1411" s="278"/>
    </row>
    <row r="1412" spans="1:20" ht="63.75">
      <c r="A1412" s="192">
        <v>10</v>
      </c>
      <c r="B1412" s="68"/>
      <c r="C1412" s="214" t="s">
        <v>38</v>
      </c>
      <c r="D1412" s="215">
        <v>44970</v>
      </c>
      <c r="E1412" s="192" t="s">
        <v>3438</v>
      </c>
      <c r="F1412" s="192" t="s">
        <v>14</v>
      </c>
      <c r="G1412" s="192">
        <v>2170935</v>
      </c>
      <c r="H1412" s="68"/>
      <c r="I1412" s="198" t="s">
        <v>4472</v>
      </c>
      <c r="J1412" s="68"/>
      <c r="K1412" s="68"/>
      <c r="L1412" s="68"/>
      <c r="M1412" s="68"/>
      <c r="N1412" s="366"/>
      <c r="O1412" s="366"/>
      <c r="P1412" s="216">
        <v>50</v>
      </c>
      <c r="Q1412" s="216">
        <v>0</v>
      </c>
      <c r="R1412" s="68" t="s">
        <v>638</v>
      </c>
      <c r="S1412" s="368"/>
      <c r="T1412" s="278"/>
    </row>
    <row r="1413" spans="1:20" ht="76.5">
      <c r="A1413" s="192">
        <v>10</v>
      </c>
      <c r="B1413" s="68"/>
      <c r="C1413" s="214" t="s">
        <v>38</v>
      </c>
      <c r="D1413" s="215">
        <v>44970</v>
      </c>
      <c r="E1413" s="192" t="s">
        <v>3439</v>
      </c>
      <c r="F1413" s="192" t="s">
        <v>14</v>
      </c>
      <c r="G1413" s="192">
        <v>2170937</v>
      </c>
      <c r="H1413" s="68"/>
      <c r="I1413" s="198" t="s">
        <v>4473</v>
      </c>
      <c r="J1413" s="68"/>
      <c r="K1413" s="68"/>
      <c r="L1413" s="68"/>
      <c r="M1413" s="68"/>
      <c r="N1413" s="366"/>
      <c r="O1413" s="366"/>
      <c r="P1413" s="216">
        <v>50</v>
      </c>
      <c r="Q1413" s="216">
        <v>0</v>
      </c>
      <c r="R1413" s="68" t="s">
        <v>638</v>
      </c>
      <c r="S1413" s="368"/>
      <c r="T1413" s="278"/>
    </row>
    <row r="1414" spans="1:20" ht="76.5">
      <c r="A1414" s="192">
        <v>373</v>
      </c>
      <c r="B1414" s="68"/>
      <c r="C1414" s="214" t="s">
        <v>607</v>
      </c>
      <c r="D1414" s="215">
        <v>44971</v>
      </c>
      <c r="E1414" s="192" t="s">
        <v>3440</v>
      </c>
      <c r="F1414" s="192" t="s">
        <v>639</v>
      </c>
      <c r="G1414" s="192">
        <v>5179509</v>
      </c>
      <c r="H1414" s="68"/>
      <c r="I1414" s="198" t="s">
        <v>4474</v>
      </c>
      <c r="J1414" s="68"/>
      <c r="K1414" s="68"/>
      <c r="L1414" s="68"/>
      <c r="M1414" s="68"/>
      <c r="N1414" s="366"/>
      <c r="O1414" s="366"/>
      <c r="P1414" s="216">
        <v>0</v>
      </c>
      <c r="Q1414" s="216">
        <v>3762413.37</v>
      </c>
      <c r="R1414" s="68" t="s">
        <v>638</v>
      </c>
      <c r="S1414" s="368"/>
      <c r="T1414" s="278"/>
    </row>
    <row r="1415" spans="1:20" ht="76.5">
      <c r="A1415" s="192">
        <v>373</v>
      </c>
      <c r="B1415" s="68"/>
      <c r="C1415" s="214" t="s">
        <v>607</v>
      </c>
      <c r="D1415" s="215">
        <v>44971</v>
      </c>
      <c r="E1415" s="192" t="s">
        <v>3441</v>
      </c>
      <c r="F1415" s="192" t="s">
        <v>639</v>
      </c>
      <c r="G1415" s="192">
        <v>5179480</v>
      </c>
      <c r="H1415" s="68"/>
      <c r="I1415" s="198" t="s">
        <v>4475</v>
      </c>
      <c r="J1415" s="68"/>
      <c r="K1415" s="68"/>
      <c r="L1415" s="68"/>
      <c r="M1415" s="68"/>
      <c r="N1415" s="366"/>
      <c r="O1415" s="366"/>
      <c r="P1415" s="216">
        <v>0</v>
      </c>
      <c r="Q1415" s="216">
        <v>1128724.01</v>
      </c>
      <c r="R1415" s="68" t="s">
        <v>638</v>
      </c>
      <c r="S1415" s="368"/>
      <c r="T1415" s="278"/>
    </row>
    <row r="1416" spans="1:20" ht="38.25">
      <c r="A1416" s="192">
        <v>283</v>
      </c>
      <c r="B1416" s="68"/>
      <c r="C1416" s="214" t="s">
        <v>115</v>
      </c>
      <c r="D1416" s="215">
        <v>44971</v>
      </c>
      <c r="E1416" s="192" t="s">
        <v>3442</v>
      </c>
      <c r="F1416" s="192" t="s">
        <v>6</v>
      </c>
      <c r="G1416" s="192">
        <v>1762971</v>
      </c>
      <c r="H1416" s="68"/>
      <c r="I1416" s="198" t="s">
        <v>2417</v>
      </c>
      <c r="J1416" s="68"/>
      <c r="K1416" s="68"/>
      <c r="L1416" s="68"/>
      <c r="M1416" s="68"/>
      <c r="N1416" s="366"/>
      <c r="O1416" s="366"/>
      <c r="P1416" s="216">
        <v>0</v>
      </c>
      <c r="Q1416" s="216">
        <v>2582915.4300000002</v>
      </c>
      <c r="R1416" s="68" t="s">
        <v>638</v>
      </c>
      <c r="S1416" s="368"/>
      <c r="T1416" s="278"/>
    </row>
    <row r="1417" spans="1:20" ht="38.25">
      <c r="A1417" s="192">
        <v>283</v>
      </c>
      <c r="B1417" s="68"/>
      <c r="C1417" s="214" t="s">
        <v>115</v>
      </c>
      <c r="D1417" s="215">
        <v>44971</v>
      </c>
      <c r="E1417" s="192" t="s">
        <v>3443</v>
      </c>
      <c r="F1417" s="192" t="s">
        <v>6</v>
      </c>
      <c r="G1417" s="192">
        <v>1762972</v>
      </c>
      <c r="H1417" s="68"/>
      <c r="I1417" s="198" t="s">
        <v>2417</v>
      </c>
      <c r="J1417" s="68"/>
      <c r="K1417" s="68"/>
      <c r="L1417" s="68"/>
      <c r="M1417" s="68"/>
      <c r="N1417" s="366"/>
      <c r="O1417" s="366"/>
      <c r="P1417" s="216">
        <v>0</v>
      </c>
      <c r="Q1417" s="216">
        <v>414487.66</v>
      </c>
      <c r="R1417" s="68" t="s">
        <v>638</v>
      </c>
      <c r="S1417" s="368"/>
      <c r="T1417" s="278"/>
    </row>
    <row r="1418" spans="1:20" ht="89.25">
      <c r="A1418" s="192">
        <v>10</v>
      </c>
      <c r="B1418" s="68"/>
      <c r="C1418" s="214" t="s">
        <v>38</v>
      </c>
      <c r="D1418" s="215">
        <v>44971</v>
      </c>
      <c r="E1418" s="192" t="s">
        <v>3444</v>
      </c>
      <c r="F1418" s="192" t="s">
        <v>6</v>
      </c>
      <c r="G1418" s="192">
        <v>2172205</v>
      </c>
      <c r="H1418" s="68"/>
      <c r="I1418" s="198" t="s">
        <v>4476</v>
      </c>
      <c r="J1418" s="68"/>
      <c r="K1418" s="68"/>
      <c r="L1418" s="68"/>
      <c r="M1418" s="68"/>
      <c r="N1418" s="366"/>
      <c r="O1418" s="366"/>
      <c r="P1418" s="216">
        <v>0</v>
      </c>
      <c r="Q1418" s="216">
        <v>10916.52</v>
      </c>
      <c r="R1418" s="68" t="s">
        <v>638</v>
      </c>
      <c r="S1418" s="368"/>
      <c r="T1418" s="278"/>
    </row>
    <row r="1419" spans="1:20" ht="76.5">
      <c r="A1419" s="192">
        <v>10</v>
      </c>
      <c r="B1419" s="68"/>
      <c r="C1419" s="214" t="s">
        <v>38</v>
      </c>
      <c r="D1419" s="215">
        <v>44971</v>
      </c>
      <c r="E1419" s="192" t="s">
        <v>3445</v>
      </c>
      <c r="F1419" s="192" t="s">
        <v>6</v>
      </c>
      <c r="G1419" s="192">
        <v>2172207</v>
      </c>
      <c r="H1419" s="68"/>
      <c r="I1419" s="198" t="s">
        <v>4477</v>
      </c>
      <c r="J1419" s="68"/>
      <c r="K1419" s="68"/>
      <c r="L1419" s="68"/>
      <c r="M1419" s="68"/>
      <c r="N1419" s="366"/>
      <c r="O1419" s="366"/>
      <c r="P1419" s="216">
        <v>0</v>
      </c>
      <c r="Q1419" s="216">
        <v>9975.67</v>
      </c>
      <c r="R1419" s="68" t="s">
        <v>638</v>
      </c>
      <c r="S1419" s="368"/>
      <c r="T1419" s="278"/>
    </row>
    <row r="1420" spans="1:20" ht="76.5">
      <c r="A1420" s="192">
        <v>10</v>
      </c>
      <c r="B1420" s="68"/>
      <c r="C1420" s="214" t="s">
        <v>38</v>
      </c>
      <c r="D1420" s="215">
        <v>44971</v>
      </c>
      <c r="E1420" s="192" t="s">
        <v>3446</v>
      </c>
      <c r="F1420" s="192" t="s">
        <v>6</v>
      </c>
      <c r="G1420" s="192">
        <v>2172209</v>
      </c>
      <c r="H1420" s="68"/>
      <c r="I1420" s="198" t="s">
        <v>4478</v>
      </c>
      <c r="J1420" s="68"/>
      <c r="K1420" s="68"/>
      <c r="L1420" s="68"/>
      <c r="M1420" s="68"/>
      <c r="N1420" s="366"/>
      <c r="O1420" s="366"/>
      <c r="P1420" s="216">
        <v>0</v>
      </c>
      <c r="Q1420" s="216">
        <v>8503.7199999999993</v>
      </c>
      <c r="R1420" s="68" t="s">
        <v>638</v>
      </c>
      <c r="S1420" s="368"/>
      <c r="T1420" s="278"/>
    </row>
    <row r="1421" spans="1:20" ht="102">
      <c r="A1421" s="192">
        <v>222</v>
      </c>
      <c r="B1421" s="68"/>
      <c r="C1421" s="214" t="s">
        <v>93</v>
      </c>
      <c r="D1421" s="215">
        <v>44971</v>
      </c>
      <c r="E1421" s="192" t="s">
        <v>3447</v>
      </c>
      <c r="F1421" s="192" t="s">
        <v>601</v>
      </c>
      <c r="G1421" s="192">
        <v>17700</v>
      </c>
      <c r="H1421" s="68"/>
      <c r="I1421" s="198" t="s">
        <v>4479</v>
      </c>
      <c r="J1421" s="68"/>
      <c r="K1421" s="68"/>
      <c r="L1421" s="68"/>
      <c r="M1421" s="68"/>
      <c r="N1421" s="366"/>
      <c r="O1421" s="366"/>
      <c r="P1421" s="216">
        <v>337.61</v>
      </c>
      <c r="Q1421" s="216">
        <v>0</v>
      </c>
      <c r="R1421" s="68" t="s">
        <v>638</v>
      </c>
      <c r="S1421" s="368"/>
      <c r="T1421" s="278"/>
    </row>
    <row r="1422" spans="1:20" ht="76.5">
      <c r="A1422" s="192">
        <v>10</v>
      </c>
      <c r="B1422" s="68"/>
      <c r="C1422" s="214" t="s">
        <v>38</v>
      </c>
      <c r="D1422" s="215">
        <v>44971</v>
      </c>
      <c r="E1422" s="192" t="s">
        <v>3448</v>
      </c>
      <c r="F1422" s="192" t="s">
        <v>14</v>
      </c>
      <c r="G1422" s="192">
        <v>2172206</v>
      </c>
      <c r="H1422" s="68"/>
      <c r="I1422" s="198" t="s">
        <v>4480</v>
      </c>
      <c r="J1422" s="68"/>
      <c r="K1422" s="68"/>
      <c r="L1422" s="68"/>
      <c r="M1422" s="68"/>
      <c r="N1422" s="366"/>
      <c r="O1422" s="366"/>
      <c r="P1422" s="216">
        <v>50</v>
      </c>
      <c r="Q1422" s="216">
        <v>0</v>
      </c>
      <c r="R1422" s="68" t="s">
        <v>638</v>
      </c>
      <c r="S1422" s="368"/>
      <c r="T1422" s="278"/>
    </row>
    <row r="1423" spans="1:20" ht="76.5">
      <c r="A1423" s="192">
        <v>10</v>
      </c>
      <c r="B1423" s="68"/>
      <c r="C1423" s="214" t="s">
        <v>38</v>
      </c>
      <c r="D1423" s="215">
        <v>44971</v>
      </c>
      <c r="E1423" s="192" t="s">
        <v>3449</v>
      </c>
      <c r="F1423" s="192" t="s">
        <v>14</v>
      </c>
      <c r="G1423" s="192">
        <v>2172208</v>
      </c>
      <c r="H1423" s="68"/>
      <c r="I1423" s="198" t="s">
        <v>4481</v>
      </c>
      <c r="J1423" s="68"/>
      <c r="K1423" s="68"/>
      <c r="L1423" s="68"/>
      <c r="M1423" s="68"/>
      <c r="N1423" s="366"/>
      <c r="O1423" s="366"/>
      <c r="P1423" s="216">
        <v>50</v>
      </c>
      <c r="Q1423" s="216">
        <v>0</v>
      </c>
      <c r="R1423" s="68" t="s">
        <v>638</v>
      </c>
      <c r="S1423" s="368"/>
      <c r="T1423" s="278"/>
    </row>
    <row r="1424" spans="1:20" ht="76.5">
      <c r="A1424" s="192">
        <v>10</v>
      </c>
      <c r="B1424" s="68"/>
      <c r="C1424" s="214" t="s">
        <v>38</v>
      </c>
      <c r="D1424" s="215">
        <v>44971</v>
      </c>
      <c r="E1424" s="192" t="s">
        <v>3450</v>
      </c>
      <c r="F1424" s="192" t="s">
        <v>14</v>
      </c>
      <c r="G1424" s="192">
        <v>2172210</v>
      </c>
      <c r="H1424" s="68"/>
      <c r="I1424" s="198" t="s">
        <v>4482</v>
      </c>
      <c r="J1424" s="68"/>
      <c r="K1424" s="68"/>
      <c r="L1424" s="68"/>
      <c r="M1424" s="68"/>
      <c r="N1424" s="366"/>
      <c r="O1424" s="366"/>
      <c r="P1424" s="216">
        <v>50</v>
      </c>
      <c r="Q1424" s="216">
        <v>0</v>
      </c>
      <c r="R1424" s="68" t="s">
        <v>638</v>
      </c>
      <c r="S1424" s="368"/>
      <c r="T1424" s="278"/>
    </row>
    <row r="1425" spans="1:20" ht="89.25">
      <c r="A1425" s="192">
        <v>389</v>
      </c>
      <c r="B1425" s="68"/>
      <c r="C1425" s="214" t="s">
        <v>1428</v>
      </c>
      <c r="D1425" s="215">
        <v>44971</v>
      </c>
      <c r="E1425" s="192" t="s">
        <v>3451</v>
      </c>
      <c r="F1425" s="192" t="s">
        <v>10</v>
      </c>
      <c r="G1425" s="192">
        <v>1054209</v>
      </c>
      <c r="H1425" s="68"/>
      <c r="I1425" s="198" t="s">
        <v>4483</v>
      </c>
      <c r="J1425" s="68"/>
      <c r="K1425" s="68"/>
      <c r="L1425" s="68"/>
      <c r="M1425" s="68"/>
      <c r="N1425" s="366"/>
      <c r="O1425" s="366"/>
      <c r="P1425" s="216">
        <v>50</v>
      </c>
      <c r="Q1425" s="216">
        <v>0</v>
      </c>
      <c r="R1425" s="68" t="s">
        <v>638</v>
      </c>
      <c r="S1425" s="368"/>
      <c r="T1425" s="278"/>
    </row>
    <row r="1426" spans="1:20" ht="76.5">
      <c r="A1426" s="192">
        <v>117</v>
      </c>
      <c r="B1426" s="68"/>
      <c r="C1426" s="214" t="s">
        <v>54</v>
      </c>
      <c r="D1426" s="215">
        <v>44971</v>
      </c>
      <c r="E1426" s="192" t="s">
        <v>3452</v>
      </c>
      <c r="F1426" s="192" t="s">
        <v>10</v>
      </c>
      <c r="G1426" s="192">
        <v>1054210</v>
      </c>
      <c r="H1426" s="68"/>
      <c r="I1426" s="198" t="s">
        <v>4484</v>
      </c>
      <c r="J1426" s="68"/>
      <c r="K1426" s="68"/>
      <c r="L1426" s="68"/>
      <c r="M1426" s="68"/>
      <c r="N1426" s="366"/>
      <c r="O1426" s="366"/>
      <c r="P1426" s="216">
        <v>50</v>
      </c>
      <c r="Q1426" s="216">
        <v>0</v>
      </c>
      <c r="R1426" s="68" t="s">
        <v>638</v>
      </c>
      <c r="S1426" s="368"/>
      <c r="T1426" s="278"/>
    </row>
    <row r="1427" spans="1:20" ht="89.25">
      <c r="A1427" s="192">
        <v>117</v>
      </c>
      <c r="B1427" s="68"/>
      <c r="C1427" s="214" t="s">
        <v>54</v>
      </c>
      <c r="D1427" s="215">
        <v>44971</v>
      </c>
      <c r="E1427" s="192" t="s">
        <v>3453</v>
      </c>
      <c r="F1427" s="192" t="s">
        <v>10</v>
      </c>
      <c r="G1427" s="192">
        <v>1054219</v>
      </c>
      <c r="H1427" s="68"/>
      <c r="I1427" s="198" t="s">
        <v>4485</v>
      </c>
      <c r="J1427" s="68"/>
      <c r="K1427" s="68"/>
      <c r="L1427" s="68"/>
      <c r="M1427" s="68"/>
      <c r="N1427" s="366"/>
      <c r="O1427" s="366"/>
      <c r="P1427" s="216">
        <v>50</v>
      </c>
      <c r="Q1427" s="216">
        <v>0</v>
      </c>
      <c r="R1427" s="68" t="s">
        <v>638</v>
      </c>
      <c r="S1427" s="368"/>
      <c r="T1427" s="278"/>
    </row>
    <row r="1428" spans="1:20" ht="76.5">
      <c r="A1428" s="192">
        <v>513</v>
      </c>
      <c r="B1428" s="68"/>
      <c r="C1428" s="214" t="s">
        <v>160</v>
      </c>
      <c r="D1428" s="215">
        <v>44971</v>
      </c>
      <c r="E1428" s="192" t="s">
        <v>3454</v>
      </c>
      <c r="F1428" s="192" t="s">
        <v>10</v>
      </c>
      <c r="G1428" s="192">
        <v>1054222</v>
      </c>
      <c r="H1428" s="68"/>
      <c r="I1428" s="198" t="s">
        <v>4486</v>
      </c>
      <c r="J1428" s="68"/>
      <c r="K1428" s="68"/>
      <c r="L1428" s="68"/>
      <c r="M1428" s="68"/>
      <c r="N1428" s="366"/>
      <c r="O1428" s="366"/>
      <c r="P1428" s="216">
        <v>50</v>
      </c>
      <c r="Q1428" s="216">
        <v>0</v>
      </c>
      <c r="R1428" s="68" t="s">
        <v>638</v>
      </c>
      <c r="S1428" s="368"/>
      <c r="T1428" s="278"/>
    </row>
    <row r="1429" spans="1:20" ht="63.75">
      <c r="A1429" s="192" t="s">
        <v>542</v>
      </c>
      <c r="B1429" s="68"/>
      <c r="C1429" s="214" t="s">
        <v>691</v>
      </c>
      <c r="D1429" s="215">
        <v>44972</v>
      </c>
      <c r="E1429" s="192" t="s">
        <v>3455</v>
      </c>
      <c r="F1429" s="192" t="s">
        <v>10</v>
      </c>
      <c r="G1429" s="192">
        <v>16984</v>
      </c>
      <c r="H1429" s="68"/>
      <c r="I1429" s="198" t="s">
        <v>4487</v>
      </c>
      <c r="J1429" s="68"/>
      <c r="K1429" s="68"/>
      <c r="L1429" s="68"/>
      <c r="M1429" s="68"/>
      <c r="N1429" s="366"/>
      <c r="O1429" s="366"/>
      <c r="P1429" s="216">
        <v>5779.61</v>
      </c>
      <c r="Q1429" s="216">
        <v>0</v>
      </c>
      <c r="R1429" s="68" t="s">
        <v>638</v>
      </c>
      <c r="S1429" s="368"/>
      <c r="T1429" s="278"/>
    </row>
    <row r="1430" spans="1:20" ht="51">
      <c r="A1430" s="192" t="s">
        <v>542</v>
      </c>
      <c r="B1430" s="68"/>
      <c r="C1430" s="214" t="s">
        <v>691</v>
      </c>
      <c r="D1430" s="215">
        <v>44972</v>
      </c>
      <c r="E1430" s="192" t="s">
        <v>3456</v>
      </c>
      <c r="F1430" s="192" t="s">
        <v>10</v>
      </c>
      <c r="G1430" s="192">
        <v>16981</v>
      </c>
      <c r="H1430" s="68"/>
      <c r="I1430" s="198" t="s">
        <v>4488</v>
      </c>
      <c r="J1430" s="68"/>
      <c r="K1430" s="68"/>
      <c r="L1430" s="68"/>
      <c r="M1430" s="68"/>
      <c r="N1430" s="366"/>
      <c r="O1430" s="366"/>
      <c r="P1430" s="216">
        <v>4565.8</v>
      </c>
      <c r="Q1430" s="216">
        <v>0</v>
      </c>
      <c r="R1430" s="68" t="s">
        <v>638</v>
      </c>
      <c r="S1430" s="368"/>
      <c r="T1430" s="278"/>
    </row>
    <row r="1431" spans="1:20" ht="51">
      <c r="A1431" s="192" t="s">
        <v>542</v>
      </c>
      <c r="B1431" s="68"/>
      <c r="C1431" s="214" t="s">
        <v>691</v>
      </c>
      <c r="D1431" s="215">
        <v>44972</v>
      </c>
      <c r="E1431" s="192" t="s">
        <v>3457</v>
      </c>
      <c r="F1431" s="192" t="s">
        <v>10</v>
      </c>
      <c r="G1431" s="192">
        <v>16982</v>
      </c>
      <c r="H1431" s="68"/>
      <c r="I1431" s="198" t="s">
        <v>4489</v>
      </c>
      <c r="J1431" s="68"/>
      <c r="K1431" s="68"/>
      <c r="L1431" s="68"/>
      <c r="M1431" s="68"/>
      <c r="N1431" s="366"/>
      <c r="O1431" s="366"/>
      <c r="P1431" s="216">
        <v>628.44000000000005</v>
      </c>
      <c r="Q1431" s="216">
        <v>0</v>
      </c>
      <c r="R1431" s="68" t="s">
        <v>638</v>
      </c>
      <c r="S1431" s="368"/>
      <c r="T1431" s="278"/>
    </row>
    <row r="1432" spans="1:20" ht="51">
      <c r="A1432" s="192" t="s">
        <v>542</v>
      </c>
      <c r="B1432" s="68"/>
      <c r="C1432" s="214" t="s">
        <v>691</v>
      </c>
      <c r="D1432" s="215">
        <v>44972</v>
      </c>
      <c r="E1432" s="192" t="s">
        <v>3458</v>
      </c>
      <c r="F1432" s="192" t="s">
        <v>10</v>
      </c>
      <c r="G1432" s="192">
        <v>16983</v>
      </c>
      <c r="H1432" s="68"/>
      <c r="I1432" s="198" t="s">
        <v>4490</v>
      </c>
      <c r="J1432" s="68"/>
      <c r="K1432" s="68"/>
      <c r="L1432" s="68"/>
      <c r="M1432" s="68"/>
      <c r="N1432" s="366"/>
      <c r="O1432" s="366"/>
      <c r="P1432" s="216">
        <v>2345.0100000000002</v>
      </c>
      <c r="Q1432" s="216">
        <v>0</v>
      </c>
      <c r="R1432" s="68" t="s">
        <v>638</v>
      </c>
      <c r="S1432" s="368"/>
      <c r="T1432" s="278"/>
    </row>
    <row r="1433" spans="1:20" ht="51">
      <c r="A1433" s="192" t="s">
        <v>541</v>
      </c>
      <c r="B1433" s="68"/>
      <c r="C1433" s="214" t="s">
        <v>590</v>
      </c>
      <c r="D1433" s="215">
        <v>44972</v>
      </c>
      <c r="E1433" s="192" t="s">
        <v>3459</v>
      </c>
      <c r="F1433" s="192" t="s">
        <v>6</v>
      </c>
      <c r="G1433" s="192">
        <v>1763671</v>
      </c>
      <c r="H1433" s="68"/>
      <c r="I1433" s="198" t="s">
        <v>4491</v>
      </c>
      <c r="J1433" s="68"/>
      <c r="K1433" s="68"/>
      <c r="L1433" s="68"/>
      <c r="M1433" s="68"/>
      <c r="N1433" s="366"/>
      <c r="O1433" s="366"/>
      <c r="P1433" s="216">
        <v>0</v>
      </c>
      <c r="Q1433" s="216">
        <v>189745.18</v>
      </c>
      <c r="R1433" s="68" t="s">
        <v>638</v>
      </c>
      <c r="S1433" s="368"/>
      <c r="T1433" s="278"/>
    </row>
    <row r="1434" spans="1:20" ht="76.5">
      <c r="A1434" s="192">
        <v>10</v>
      </c>
      <c r="B1434" s="68"/>
      <c r="C1434" s="214" t="s">
        <v>38</v>
      </c>
      <c r="D1434" s="215">
        <v>44972</v>
      </c>
      <c r="E1434" s="192" t="s">
        <v>3460</v>
      </c>
      <c r="F1434" s="192" t="s">
        <v>6</v>
      </c>
      <c r="G1434" s="192">
        <v>2173923</v>
      </c>
      <c r="H1434" s="68"/>
      <c r="I1434" s="198" t="s">
        <v>4492</v>
      </c>
      <c r="J1434" s="68"/>
      <c r="K1434" s="68"/>
      <c r="L1434" s="68"/>
      <c r="M1434" s="68"/>
      <c r="N1434" s="366"/>
      <c r="O1434" s="366"/>
      <c r="P1434" s="216">
        <v>0</v>
      </c>
      <c r="Q1434" s="216">
        <v>231041.64</v>
      </c>
      <c r="R1434" s="68" t="s">
        <v>638</v>
      </c>
      <c r="S1434" s="368"/>
      <c r="T1434" s="278"/>
    </row>
    <row r="1435" spans="1:20" ht="76.5">
      <c r="A1435" s="192">
        <v>10</v>
      </c>
      <c r="B1435" s="68"/>
      <c r="C1435" s="214" t="s">
        <v>38</v>
      </c>
      <c r="D1435" s="215">
        <v>44972</v>
      </c>
      <c r="E1435" s="192" t="s">
        <v>3461</v>
      </c>
      <c r="F1435" s="192" t="s">
        <v>6</v>
      </c>
      <c r="G1435" s="192">
        <v>2173925</v>
      </c>
      <c r="H1435" s="68"/>
      <c r="I1435" s="198" t="s">
        <v>4493</v>
      </c>
      <c r="J1435" s="68"/>
      <c r="K1435" s="68"/>
      <c r="L1435" s="68"/>
      <c r="M1435" s="68"/>
      <c r="N1435" s="366"/>
      <c r="O1435" s="366"/>
      <c r="P1435" s="216">
        <v>0</v>
      </c>
      <c r="Q1435" s="216">
        <v>17682.060000000001</v>
      </c>
      <c r="R1435" s="68" t="s">
        <v>638</v>
      </c>
      <c r="S1435" s="368"/>
      <c r="T1435" s="278"/>
    </row>
    <row r="1436" spans="1:20" ht="76.5">
      <c r="A1436" s="192">
        <v>597</v>
      </c>
      <c r="B1436" s="68"/>
      <c r="C1436" s="214" t="s">
        <v>677</v>
      </c>
      <c r="D1436" s="215">
        <v>44972</v>
      </c>
      <c r="E1436" s="192" t="s">
        <v>3462</v>
      </c>
      <c r="F1436" s="192" t="s">
        <v>6</v>
      </c>
      <c r="G1436" s="192">
        <v>2173929</v>
      </c>
      <c r="H1436" s="68"/>
      <c r="I1436" s="198" t="s">
        <v>4494</v>
      </c>
      <c r="J1436" s="68"/>
      <c r="K1436" s="68"/>
      <c r="L1436" s="68"/>
      <c r="M1436" s="68"/>
      <c r="N1436" s="366"/>
      <c r="O1436" s="366"/>
      <c r="P1436" s="216">
        <v>0</v>
      </c>
      <c r="Q1436" s="216">
        <v>1824.76</v>
      </c>
      <c r="R1436" s="68" t="s">
        <v>638</v>
      </c>
      <c r="S1436" s="368"/>
      <c r="T1436" s="278"/>
    </row>
    <row r="1437" spans="1:20" ht="63.75">
      <c r="A1437" s="192">
        <v>597</v>
      </c>
      <c r="B1437" s="68"/>
      <c r="C1437" s="214" t="s">
        <v>677</v>
      </c>
      <c r="D1437" s="215">
        <v>44972</v>
      </c>
      <c r="E1437" s="192" t="s">
        <v>3463</v>
      </c>
      <c r="F1437" s="192" t="s">
        <v>6</v>
      </c>
      <c r="G1437" s="192">
        <v>2173931</v>
      </c>
      <c r="H1437" s="68"/>
      <c r="I1437" s="198" t="s">
        <v>4495</v>
      </c>
      <c r="J1437" s="68"/>
      <c r="K1437" s="68"/>
      <c r="L1437" s="68"/>
      <c r="M1437" s="68"/>
      <c r="N1437" s="366"/>
      <c r="O1437" s="366"/>
      <c r="P1437" s="216">
        <v>0</v>
      </c>
      <c r="Q1437" s="216">
        <v>610540</v>
      </c>
      <c r="R1437" s="68" t="s">
        <v>638</v>
      </c>
      <c r="S1437" s="368"/>
      <c r="T1437" s="278"/>
    </row>
    <row r="1438" spans="1:20" ht="51">
      <c r="A1438" s="192" t="s">
        <v>544</v>
      </c>
      <c r="B1438" s="68"/>
      <c r="C1438" s="214" t="s">
        <v>683</v>
      </c>
      <c r="D1438" s="215">
        <v>44972</v>
      </c>
      <c r="E1438" s="192" t="s">
        <v>3464</v>
      </c>
      <c r="F1438" s="192" t="s">
        <v>6</v>
      </c>
      <c r="G1438" s="192">
        <v>1763778</v>
      </c>
      <c r="H1438" s="68"/>
      <c r="I1438" s="198" t="s">
        <v>4496</v>
      </c>
      <c r="J1438" s="68"/>
      <c r="K1438" s="68"/>
      <c r="L1438" s="68"/>
      <c r="M1438" s="68"/>
      <c r="N1438" s="366"/>
      <c r="O1438" s="366"/>
      <c r="P1438" s="216">
        <v>0</v>
      </c>
      <c r="Q1438" s="216">
        <v>329254.59999999998</v>
      </c>
      <c r="R1438" s="68" t="s">
        <v>638</v>
      </c>
      <c r="S1438" s="368"/>
      <c r="T1438" s="278"/>
    </row>
    <row r="1439" spans="1:20" ht="51">
      <c r="A1439" s="192" t="s">
        <v>542</v>
      </c>
      <c r="B1439" s="68"/>
      <c r="C1439" s="214" t="s">
        <v>691</v>
      </c>
      <c r="D1439" s="215">
        <v>44972</v>
      </c>
      <c r="E1439" s="192" t="s">
        <v>3465</v>
      </c>
      <c r="F1439" s="192" t="s">
        <v>10</v>
      </c>
      <c r="G1439" s="192">
        <v>17098</v>
      </c>
      <c r="H1439" s="68"/>
      <c r="I1439" s="198" t="s">
        <v>4497</v>
      </c>
      <c r="J1439" s="68"/>
      <c r="K1439" s="68"/>
      <c r="L1439" s="68"/>
      <c r="M1439" s="68"/>
      <c r="N1439" s="366"/>
      <c r="O1439" s="366"/>
      <c r="P1439" s="216">
        <v>657.18</v>
      </c>
      <c r="Q1439" s="216">
        <v>0</v>
      </c>
      <c r="R1439" s="68" t="s">
        <v>638</v>
      </c>
      <c r="S1439" s="368"/>
      <c r="T1439" s="278"/>
    </row>
    <row r="1440" spans="1:20" ht="63.75">
      <c r="A1440" s="192" t="s">
        <v>542</v>
      </c>
      <c r="B1440" s="68"/>
      <c r="C1440" s="214" t="s">
        <v>691</v>
      </c>
      <c r="D1440" s="215">
        <v>44972</v>
      </c>
      <c r="E1440" s="192" t="s">
        <v>3466</v>
      </c>
      <c r="F1440" s="192" t="s">
        <v>10</v>
      </c>
      <c r="G1440" s="192">
        <v>17099</v>
      </c>
      <c r="H1440" s="68"/>
      <c r="I1440" s="198" t="s">
        <v>4498</v>
      </c>
      <c r="J1440" s="68"/>
      <c r="K1440" s="68"/>
      <c r="L1440" s="68"/>
      <c r="M1440" s="68"/>
      <c r="N1440" s="366"/>
      <c r="O1440" s="366"/>
      <c r="P1440" s="216">
        <v>7971.17</v>
      </c>
      <c r="Q1440" s="216">
        <v>0</v>
      </c>
      <c r="R1440" s="68" t="s">
        <v>638</v>
      </c>
      <c r="S1440" s="368"/>
      <c r="T1440" s="278"/>
    </row>
    <row r="1441" spans="1:20" ht="51">
      <c r="A1441" s="192" t="s">
        <v>542</v>
      </c>
      <c r="B1441" s="68"/>
      <c r="C1441" s="214" t="s">
        <v>691</v>
      </c>
      <c r="D1441" s="215">
        <v>44972</v>
      </c>
      <c r="E1441" s="192" t="s">
        <v>3467</v>
      </c>
      <c r="F1441" s="192" t="s">
        <v>10</v>
      </c>
      <c r="G1441" s="192">
        <v>17097</v>
      </c>
      <c r="H1441" s="68"/>
      <c r="I1441" s="198" t="s">
        <v>4499</v>
      </c>
      <c r="J1441" s="68"/>
      <c r="K1441" s="68"/>
      <c r="L1441" s="68"/>
      <c r="M1441" s="68"/>
      <c r="N1441" s="366"/>
      <c r="O1441" s="366"/>
      <c r="P1441" s="216">
        <v>330.16</v>
      </c>
      <c r="Q1441" s="216">
        <v>0</v>
      </c>
      <c r="R1441" s="68" t="s">
        <v>638</v>
      </c>
      <c r="S1441" s="368"/>
      <c r="T1441" s="278"/>
    </row>
    <row r="1442" spans="1:20" ht="76.5">
      <c r="A1442" s="192">
        <v>10</v>
      </c>
      <c r="B1442" s="68"/>
      <c r="C1442" s="214" t="s">
        <v>38</v>
      </c>
      <c r="D1442" s="215">
        <v>44972</v>
      </c>
      <c r="E1442" s="192" t="s">
        <v>3468</v>
      </c>
      <c r="F1442" s="192" t="s">
        <v>14</v>
      </c>
      <c r="G1442" s="192">
        <v>2173924</v>
      </c>
      <c r="H1442" s="68"/>
      <c r="I1442" s="198" t="s">
        <v>4500</v>
      </c>
      <c r="J1442" s="68"/>
      <c r="K1442" s="68"/>
      <c r="L1442" s="68"/>
      <c r="M1442" s="68"/>
      <c r="N1442" s="366"/>
      <c r="O1442" s="366"/>
      <c r="P1442" s="216">
        <v>50</v>
      </c>
      <c r="Q1442" s="216">
        <v>0</v>
      </c>
      <c r="R1442" s="68" t="s">
        <v>638</v>
      </c>
      <c r="S1442" s="368"/>
      <c r="T1442" s="278"/>
    </row>
    <row r="1443" spans="1:20" ht="89.25">
      <c r="A1443" s="192">
        <v>513</v>
      </c>
      <c r="B1443" s="68"/>
      <c r="C1443" s="214" t="s">
        <v>160</v>
      </c>
      <c r="D1443" s="215">
        <v>44972</v>
      </c>
      <c r="E1443" s="192" t="s">
        <v>3469</v>
      </c>
      <c r="F1443" s="192" t="s">
        <v>10</v>
      </c>
      <c r="G1443" s="192">
        <v>1054621</v>
      </c>
      <c r="H1443" s="68"/>
      <c r="I1443" s="198" t="s">
        <v>4501</v>
      </c>
      <c r="J1443" s="68"/>
      <c r="K1443" s="68"/>
      <c r="L1443" s="68"/>
      <c r="M1443" s="68"/>
      <c r="N1443" s="366"/>
      <c r="O1443" s="366"/>
      <c r="P1443" s="216">
        <v>1232.46</v>
      </c>
      <c r="Q1443" s="216">
        <v>0</v>
      </c>
      <c r="R1443" s="68" t="s">
        <v>638</v>
      </c>
      <c r="S1443" s="368"/>
      <c r="T1443" s="278"/>
    </row>
    <row r="1444" spans="1:20" ht="63.75">
      <c r="A1444" s="192">
        <v>597</v>
      </c>
      <c r="B1444" s="68"/>
      <c r="C1444" s="214" t="s">
        <v>677</v>
      </c>
      <c r="D1444" s="215">
        <v>44972</v>
      </c>
      <c r="E1444" s="192" t="s">
        <v>3470</v>
      </c>
      <c r="F1444" s="192" t="s">
        <v>14</v>
      </c>
      <c r="G1444" s="192">
        <v>2173930</v>
      </c>
      <c r="H1444" s="68"/>
      <c r="I1444" s="198" t="s">
        <v>4502</v>
      </c>
      <c r="J1444" s="68"/>
      <c r="K1444" s="68"/>
      <c r="L1444" s="68"/>
      <c r="M1444" s="68"/>
      <c r="N1444" s="366"/>
      <c r="O1444" s="366"/>
      <c r="P1444" s="216">
        <v>50</v>
      </c>
      <c r="Q1444" s="216">
        <v>0</v>
      </c>
      <c r="R1444" s="68" t="s">
        <v>638</v>
      </c>
      <c r="S1444" s="368"/>
      <c r="T1444" s="278"/>
    </row>
    <row r="1445" spans="1:20" ht="63.75">
      <c r="A1445" s="192">
        <v>597</v>
      </c>
      <c r="B1445" s="68"/>
      <c r="C1445" s="214" t="s">
        <v>677</v>
      </c>
      <c r="D1445" s="215">
        <v>44972</v>
      </c>
      <c r="E1445" s="192" t="s">
        <v>3471</v>
      </c>
      <c r="F1445" s="192" t="s">
        <v>14</v>
      </c>
      <c r="G1445" s="192">
        <v>2173932</v>
      </c>
      <c r="H1445" s="68"/>
      <c r="I1445" s="198" t="s">
        <v>4503</v>
      </c>
      <c r="J1445" s="68"/>
      <c r="K1445" s="68"/>
      <c r="L1445" s="68"/>
      <c r="M1445" s="68"/>
      <c r="N1445" s="366"/>
      <c r="O1445" s="366"/>
      <c r="P1445" s="216">
        <v>50</v>
      </c>
      <c r="Q1445" s="216">
        <v>0</v>
      </c>
      <c r="R1445" s="68" t="s">
        <v>638</v>
      </c>
      <c r="S1445" s="368"/>
      <c r="T1445" s="278"/>
    </row>
    <row r="1446" spans="1:20" ht="89.25">
      <c r="A1446" s="192">
        <v>513</v>
      </c>
      <c r="B1446" s="68"/>
      <c r="C1446" s="214" t="s">
        <v>160</v>
      </c>
      <c r="D1446" s="215">
        <v>44972</v>
      </c>
      <c r="E1446" s="192" t="s">
        <v>3472</v>
      </c>
      <c r="F1446" s="192" t="s">
        <v>10</v>
      </c>
      <c r="G1446" s="192">
        <v>1054618</v>
      </c>
      <c r="H1446" s="68"/>
      <c r="I1446" s="198" t="s">
        <v>4504</v>
      </c>
      <c r="J1446" s="68"/>
      <c r="K1446" s="68"/>
      <c r="L1446" s="68"/>
      <c r="M1446" s="68"/>
      <c r="N1446" s="366"/>
      <c r="O1446" s="366"/>
      <c r="P1446" s="216">
        <v>3305.55</v>
      </c>
      <c r="Q1446" s="216">
        <v>0</v>
      </c>
      <c r="R1446" s="68" t="s">
        <v>638</v>
      </c>
      <c r="S1446" s="368"/>
      <c r="T1446" s="278"/>
    </row>
    <row r="1447" spans="1:20" ht="76.5">
      <c r="A1447" s="192">
        <v>10</v>
      </c>
      <c r="B1447" s="68"/>
      <c r="C1447" s="214" t="s">
        <v>38</v>
      </c>
      <c r="D1447" s="215">
        <v>44972</v>
      </c>
      <c r="E1447" s="192" t="s">
        <v>3473</v>
      </c>
      <c r="F1447" s="192" t="s">
        <v>14</v>
      </c>
      <c r="G1447" s="192">
        <v>2173926</v>
      </c>
      <c r="H1447" s="68"/>
      <c r="I1447" s="198" t="s">
        <v>4505</v>
      </c>
      <c r="J1447" s="68"/>
      <c r="K1447" s="68"/>
      <c r="L1447" s="68"/>
      <c r="M1447" s="68"/>
      <c r="N1447" s="366"/>
      <c r="O1447" s="366"/>
      <c r="P1447" s="216">
        <v>50</v>
      </c>
      <c r="Q1447" s="216">
        <v>0</v>
      </c>
      <c r="R1447" s="68" t="s">
        <v>638</v>
      </c>
      <c r="S1447" s="368"/>
      <c r="T1447" s="278"/>
    </row>
    <row r="1448" spans="1:20" ht="76.5">
      <c r="A1448" s="192">
        <v>513</v>
      </c>
      <c r="B1448" s="68"/>
      <c r="C1448" s="214" t="s">
        <v>160</v>
      </c>
      <c r="D1448" s="215">
        <v>44972</v>
      </c>
      <c r="E1448" s="192" t="s">
        <v>3474</v>
      </c>
      <c r="F1448" s="192" t="s">
        <v>10</v>
      </c>
      <c r="G1448" s="192">
        <v>1054622</v>
      </c>
      <c r="H1448" s="68"/>
      <c r="I1448" s="198" t="s">
        <v>4506</v>
      </c>
      <c r="J1448" s="68"/>
      <c r="K1448" s="68"/>
      <c r="L1448" s="68"/>
      <c r="M1448" s="68"/>
      <c r="N1448" s="366"/>
      <c r="O1448" s="366"/>
      <c r="P1448" s="216">
        <v>50</v>
      </c>
      <c r="Q1448" s="216">
        <v>0</v>
      </c>
      <c r="R1448" s="68" t="s">
        <v>638</v>
      </c>
      <c r="S1448" s="368"/>
      <c r="T1448" s="278"/>
    </row>
    <row r="1449" spans="1:20" ht="63.75">
      <c r="A1449" s="192">
        <v>513</v>
      </c>
      <c r="B1449" s="68"/>
      <c r="C1449" s="214" t="s">
        <v>160</v>
      </c>
      <c r="D1449" s="215">
        <v>44972</v>
      </c>
      <c r="E1449" s="192" t="s">
        <v>3475</v>
      </c>
      <c r="F1449" s="192" t="s">
        <v>10</v>
      </c>
      <c r="G1449" s="192">
        <v>1054613</v>
      </c>
      <c r="H1449" s="68"/>
      <c r="I1449" s="198" t="s">
        <v>4507</v>
      </c>
      <c r="J1449" s="68"/>
      <c r="K1449" s="68"/>
      <c r="L1449" s="68"/>
      <c r="M1449" s="68"/>
      <c r="N1449" s="366"/>
      <c r="O1449" s="366"/>
      <c r="P1449" s="216">
        <v>50</v>
      </c>
      <c r="Q1449" s="216">
        <v>0</v>
      </c>
      <c r="R1449" s="68" t="s">
        <v>638</v>
      </c>
      <c r="S1449" s="368"/>
      <c r="T1449" s="278"/>
    </row>
    <row r="1450" spans="1:20" ht="89.25">
      <c r="A1450" s="192">
        <v>373</v>
      </c>
      <c r="B1450" s="68"/>
      <c r="C1450" s="214" t="s">
        <v>607</v>
      </c>
      <c r="D1450" s="215">
        <v>44973</v>
      </c>
      <c r="E1450" s="192" t="s">
        <v>3476</v>
      </c>
      <c r="F1450" s="192" t="s">
        <v>639</v>
      </c>
      <c r="G1450" s="192">
        <v>5186964</v>
      </c>
      <c r="H1450" s="68"/>
      <c r="I1450" s="198" t="s">
        <v>4508</v>
      </c>
      <c r="J1450" s="68"/>
      <c r="K1450" s="68"/>
      <c r="L1450" s="68"/>
      <c r="M1450" s="68"/>
      <c r="N1450" s="366"/>
      <c r="O1450" s="366"/>
      <c r="P1450" s="216">
        <v>0</v>
      </c>
      <c r="Q1450" s="216">
        <v>1283661.54</v>
      </c>
      <c r="R1450" s="68" t="s">
        <v>638</v>
      </c>
      <c r="S1450" s="368"/>
      <c r="T1450" s="278"/>
    </row>
    <row r="1451" spans="1:20" ht="51">
      <c r="A1451" s="192">
        <v>342</v>
      </c>
      <c r="B1451" s="68"/>
      <c r="C1451" s="214" t="s">
        <v>137</v>
      </c>
      <c r="D1451" s="215">
        <v>44973</v>
      </c>
      <c r="E1451" s="192" t="s">
        <v>3477</v>
      </c>
      <c r="F1451" s="192" t="s">
        <v>6</v>
      </c>
      <c r="G1451" s="192">
        <v>1764158</v>
      </c>
      <c r="H1451" s="68"/>
      <c r="I1451" s="198" t="s">
        <v>2416</v>
      </c>
      <c r="J1451" s="68"/>
      <c r="K1451" s="68"/>
      <c r="L1451" s="68"/>
      <c r="M1451" s="68"/>
      <c r="N1451" s="366"/>
      <c r="O1451" s="366"/>
      <c r="P1451" s="216">
        <v>0</v>
      </c>
      <c r="Q1451" s="216">
        <v>784075.78</v>
      </c>
      <c r="R1451" s="68" t="s">
        <v>638</v>
      </c>
      <c r="S1451" s="368"/>
      <c r="T1451" s="278"/>
    </row>
    <row r="1452" spans="1:20" ht="76.5">
      <c r="A1452" s="192">
        <v>373</v>
      </c>
      <c r="B1452" s="68"/>
      <c r="C1452" s="214" t="s">
        <v>607</v>
      </c>
      <c r="D1452" s="215">
        <v>44973</v>
      </c>
      <c r="E1452" s="192" t="s">
        <v>3478</v>
      </c>
      <c r="F1452" s="192" t="s">
        <v>639</v>
      </c>
      <c r="G1452" s="192">
        <v>5186997</v>
      </c>
      <c r="H1452" s="68"/>
      <c r="I1452" s="198" t="s">
        <v>4509</v>
      </c>
      <c r="J1452" s="68"/>
      <c r="K1452" s="68"/>
      <c r="L1452" s="68"/>
      <c r="M1452" s="68"/>
      <c r="N1452" s="366"/>
      <c r="O1452" s="366"/>
      <c r="P1452" s="216">
        <v>0</v>
      </c>
      <c r="Q1452" s="216">
        <v>3767</v>
      </c>
      <c r="R1452" s="68" t="s">
        <v>638</v>
      </c>
      <c r="S1452" s="368"/>
      <c r="T1452" s="278"/>
    </row>
    <row r="1453" spans="1:20" ht="89.25">
      <c r="A1453" s="192">
        <v>590</v>
      </c>
      <c r="B1453" s="68"/>
      <c r="C1453" s="214" t="s">
        <v>1287</v>
      </c>
      <c r="D1453" s="215">
        <v>44973</v>
      </c>
      <c r="E1453" s="192" t="s">
        <v>3479</v>
      </c>
      <c r="F1453" s="192" t="s">
        <v>10</v>
      </c>
      <c r="G1453" s="192">
        <v>1054663</v>
      </c>
      <c r="H1453" s="68"/>
      <c r="I1453" s="198" t="s">
        <v>4510</v>
      </c>
      <c r="J1453" s="68"/>
      <c r="K1453" s="68"/>
      <c r="L1453" s="68"/>
      <c r="M1453" s="68"/>
      <c r="N1453" s="366"/>
      <c r="O1453" s="366"/>
      <c r="P1453" s="216">
        <v>283.86</v>
      </c>
      <c r="Q1453" s="216">
        <v>0</v>
      </c>
      <c r="R1453" s="68" t="s">
        <v>638</v>
      </c>
      <c r="S1453" s="368"/>
      <c r="T1453" s="278"/>
    </row>
    <row r="1454" spans="1:20" ht="89.25">
      <c r="A1454" s="192">
        <v>590</v>
      </c>
      <c r="B1454" s="68"/>
      <c r="C1454" s="214" t="s">
        <v>1287</v>
      </c>
      <c r="D1454" s="215">
        <v>44973</v>
      </c>
      <c r="E1454" s="192" t="s">
        <v>3480</v>
      </c>
      <c r="F1454" s="192" t="s">
        <v>10</v>
      </c>
      <c r="G1454" s="192">
        <v>1054667</v>
      </c>
      <c r="H1454" s="68"/>
      <c r="I1454" s="198" t="s">
        <v>4511</v>
      </c>
      <c r="J1454" s="68"/>
      <c r="K1454" s="68"/>
      <c r="L1454" s="68"/>
      <c r="M1454" s="68"/>
      <c r="N1454" s="366"/>
      <c r="O1454" s="366"/>
      <c r="P1454" s="216">
        <v>1992.07</v>
      </c>
      <c r="Q1454" s="216">
        <v>0</v>
      </c>
      <c r="R1454" s="68" t="s">
        <v>638</v>
      </c>
      <c r="S1454" s="368"/>
      <c r="T1454" s="278"/>
    </row>
    <row r="1455" spans="1:20" ht="76.5">
      <c r="A1455" s="192">
        <v>117</v>
      </c>
      <c r="B1455" s="68"/>
      <c r="C1455" s="214" t="s">
        <v>54</v>
      </c>
      <c r="D1455" s="215">
        <v>44973</v>
      </c>
      <c r="E1455" s="192" t="s">
        <v>3481</v>
      </c>
      <c r="F1455" s="192" t="s">
        <v>10</v>
      </c>
      <c r="G1455" s="192">
        <v>1054680</v>
      </c>
      <c r="H1455" s="68"/>
      <c r="I1455" s="198" t="s">
        <v>4512</v>
      </c>
      <c r="J1455" s="68"/>
      <c r="K1455" s="68"/>
      <c r="L1455" s="68"/>
      <c r="M1455" s="68"/>
      <c r="N1455" s="366"/>
      <c r="O1455" s="366"/>
      <c r="P1455" s="216">
        <v>50</v>
      </c>
      <c r="Q1455" s="216">
        <v>0</v>
      </c>
      <c r="R1455" s="68" t="s">
        <v>638</v>
      </c>
      <c r="S1455" s="368"/>
      <c r="T1455" s="278"/>
    </row>
    <row r="1456" spans="1:20" ht="76.5">
      <c r="A1456" s="192">
        <v>513</v>
      </c>
      <c r="B1456" s="68"/>
      <c r="C1456" s="214" t="s">
        <v>160</v>
      </c>
      <c r="D1456" s="215">
        <v>44973</v>
      </c>
      <c r="E1456" s="192" t="s">
        <v>3482</v>
      </c>
      <c r="F1456" s="192" t="s">
        <v>10</v>
      </c>
      <c r="G1456" s="192">
        <v>1054666</v>
      </c>
      <c r="H1456" s="68"/>
      <c r="I1456" s="198" t="s">
        <v>4513</v>
      </c>
      <c r="J1456" s="68"/>
      <c r="K1456" s="68"/>
      <c r="L1456" s="68"/>
      <c r="M1456" s="68"/>
      <c r="N1456" s="366"/>
      <c r="O1456" s="366"/>
      <c r="P1456" s="216">
        <v>50</v>
      </c>
      <c r="Q1456" s="216">
        <v>0</v>
      </c>
      <c r="R1456" s="68" t="s">
        <v>638</v>
      </c>
      <c r="S1456" s="368"/>
      <c r="T1456" s="278"/>
    </row>
    <row r="1457" spans="1:20" ht="63.75">
      <c r="A1457" s="192">
        <v>10</v>
      </c>
      <c r="B1457" s="68"/>
      <c r="C1457" s="214" t="s">
        <v>38</v>
      </c>
      <c r="D1457" s="215">
        <v>44973</v>
      </c>
      <c r="E1457" s="192" t="s">
        <v>3483</v>
      </c>
      <c r="F1457" s="192" t="s">
        <v>14</v>
      </c>
      <c r="G1457" s="192">
        <v>2175666</v>
      </c>
      <c r="H1457" s="68"/>
      <c r="I1457" s="198" t="s">
        <v>4514</v>
      </c>
      <c r="J1457" s="68"/>
      <c r="K1457" s="68"/>
      <c r="L1457" s="68"/>
      <c r="M1457" s="68"/>
      <c r="N1457" s="366"/>
      <c r="O1457" s="366"/>
      <c r="P1457" s="216">
        <v>50</v>
      </c>
      <c r="Q1457" s="216">
        <v>0</v>
      </c>
      <c r="R1457" s="68" t="s">
        <v>638</v>
      </c>
      <c r="S1457" s="368"/>
      <c r="T1457" s="278"/>
    </row>
    <row r="1458" spans="1:20" ht="63.75">
      <c r="A1458" s="192">
        <v>513</v>
      </c>
      <c r="B1458" s="68"/>
      <c r="C1458" s="214" t="s">
        <v>160</v>
      </c>
      <c r="D1458" s="215">
        <v>44973</v>
      </c>
      <c r="E1458" s="192" t="s">
        <v>3484</v>
      </c>
      <c r="F1458" s="192" t="s">
        <v>10</v>
      </c>
      <c r="G1458" s="192">
        <v>1054685</v>
      </c>
      <c r="H1458" s="68"/>
      <c r="I1458" s="198" t="s">
        <v>4515</v>
      </c>
      <c r="J1458" s="68"/>
      <c r="K1458" s="68"/>
      <c r="L1458" s="68"/>
      <c r="M1458" s="68"/>
      <c r="N1458" s="366"/>
      <c r="O1458" s="366"/>
      <c r="P1458" s="216">
        <v>50</v>
      </c>
      <c r="Q1458" s="216">
        <v>0</v>
      </c>
      <c r="R1458" s="68" t="s">
        <v>638</v>
      </c>
      <c r="S1458" s="368"/>
      <c r="T1458" s="278"/>
    </row>
    <row r="1459" spans="1:20" ht="89.25">
      <c r="A1459" s="192">
        <v>389</v>
      </c>
      <c r="B1459" s="68"/>
      <c r="C1459" s="214" t="s">
        <v>1428</v>
      </c>
      <c r="D1459" s="215">
        <v>44973</v>
      </c>
      <c r="E1459" s="192" t="s">
        <v>3485</v>
      </c>
      <c r="F1459" s="192" t="s">
        <v>10</v>
      </c>
      <c r="G1459" s="192">
        <v>1054692</v>
      </c>
      <c r="H1459" s="68"/>
      <c r="I1459" s="198" t="s">
        <v>4516</v>
      </c>
      <c r="J1459" s="68"/>
      <c r="K1459" s="68"/>
      <c r="L1459" s="68"/>
      <c r="M1459" s="68"/>
      <c r="N1459" s="366"/>
      <c r="O1459" s="366"/>
      <c r="P1459" s="216">
        <v>50</v>
      </c>
      <c r="Q1459" s="216">
        <v>0</v>
      </c>
      <c r="R1459" s="68" t="s">
        <v>638</v>
      </c>
      <c r="S1459" s="368"/>
      <c r="T1459" s="278"/>
    </row>
    <row r="1460" spans="1:20" ht="89.25">
      <c r="A1460" s="192">
        <v>132</v>
      </c>
      <c r="B1460" s="68"/>
      <c r="C1460" s="214" t="s">
        <v>59</v>
      </c>
      <c r="D1460" s="215">
        <v>44973</v>
      </c>
      <c r="E1460" s="192" t="s">
        <v>3486</v>
      </c>
      <c r="F1460" s="192" t="s">
        <v>10</v>
      </c>
      <c r="G1460" s="192">
        <v>1054696</v>
      </c>
      <c r="H1460" s="68"/>
      <c r="I1460" s="198" t="s">
        <v>4517</v>
      </c>
      <c r="J1460" s="68"/>
      <c r="K1460" s="68"/>
      <c r="L1460" s="68"/>
      <c r="M1460" s="68"/>
      <c r="N1460" s="366"/>
      <c r="O1460" s="366"/>
      <c r="P1460" s="216">
        <v>270</v>
      </c>
      <c r="Q1460" s="216">
        <v>0</v>
      </c>
      <c r="R1460" s="68" t="s">
        <v>638</v>
      </c>
      <c r="S1460" s="368"/>
      <c r="T1460" s="278"/>
    </row>
    <row r="1461" spans="1:20" ht="76.5">
      <c r="A1461" s="192">
        <v>513</v>
      </c>
      <c r="B1461" s="68"/>
      <c r="C1461" s="214" t="s">
        <v>160</v>
      </c>
      <c r="D1461" s="215">
        <v>44973</v>
      </c>
      <c r="E1461" s="192" t="s">
        <v>3487</v>
      </c>
      <c r="F1461" s="192" t="s">
        <v>10</v>
      </c>
      <c r="G1461" s="192">
        <v>1054694</v>
      </c>
      <c r="H1461" s="68"/>
      <c r="I1461" s="198" t="s">
        <v>4518</v>
      </c>
      <c r="J1461" s="68"/>
      <c r="K1461" s="68"/>
      <c r="L1461" s="68"/>
      <c r="M1461" s="68"/>
      <c r="N1461" s="366"/>
      <c r="O1461" s="366"/>
      <c r="P1461" s="216">
        <v>50</v>
      </c>
      <c r="Q1461" s="216">
        <v>0</v>
      </c>
      <c r="R1461" s="68" t="s">
        <v>638</v>
      </c>
      <c r="S1461" s="368"/>
      <c r="T1461" s="278"/>
    </row>
    <row r="1462" spans="1:20" ht="63.75">
      <c r="A1462" s="192">
        <v>10</v>
      </c>
      <c r="B1462" s="68"/>
      <c r="C1462" s="214" t="s">
        <v>38</v>
      </c>
      <c r="D1462" s="215">
        <v>44973</v>
      </c>
      <c r="E1462" s="192" t="s">
        <v>3488</v>
      </c>
      <c r="F1462" s="192" t="s">
        <v>14</v>
      </c>
      <c r="G1462" s="192">
        <v>2175735</v>
      </c>
      <c r="H1462" s="68"/>
      <c r="I1462" s="198" t="s">
        <v>4519</v>
      </c>
      <c r="J1462" s="68"/>
      <c r="K1462" s="68"/>
      <c r="L1462" s="68"/>
      <c r="M1462" s="68"/>
      <c r="N1462" s="366"/>
      <c r="O1462" s="366"/>
      <c r="P1462" s="216">
        <v>50</v>
      </c>
      <c r="Q1462" s="216">
        <v>0</v>
      </c>
      <c r="R1462" s="68" t="s">
        <v>638</v>
      </c>
      <c r="S1462" s="368"/>
      <c r="T1462" s="278"/>
    </row>
    <row r="1463" spans="1:20" ht="63.75">
      <c r="A1463" s="192">
        <v>10</v>
      </c>
      <c r="B1463" s="68"/>
      <c r="C1463" s="214" t="s">
        <v>38</v>
      </c>
      <c r="D1463" s="215">
        <v>44973</v>
      </c>
      <c r="E1463" s="192" t="s">
        <v>3489</v>
      </c>
      <c r="F1463" s="192" t="s">
        <v>14</v>
      </c>
      <c r="G1463" s="192">
        <v>2175733</v>
      </c>
      <c r="H1463" s="68"/>
      <c r="I1463" s="198" t="s">
        <v>4520</v>
      </c>
      <c r="J1463" s="68"/>
      <c r="K1463" s="68"/>
      <c r="L1463" s="68"/>
      <c r="M1463" s="68"/>
      <c r="N1463" s="366"/>
      <c r="O1463" s="366"/>
      <c r="P1463" s="216">
        <v>50</v>
      </c>
      <c r="Q1463" s="216">
        <v>0</v>
      </c>
      <c r="R1463" s="68" t="s">
        <v>638</v>
      </c>
      <c r="S1463" s="368"/>
      <c r="T1463" s="278"/>
    </row>
    <row r="1464" spans="1:20" ht="76.5">
      <c r="A1464" s="192">
        <v>10</v>
      </c>
      <c r="B1464" s="68"/>
      <c r="C1464" s="214" t="s">
        <v>38</v>
      </c>
      <c r="D1464" s="215">
        <v>44974</v>
      </c>
      <c r="E1464" s="192" t="s">
        <v>3490</v>
      </c>
      <c r="F1464" s="192" t="s">
        <v>6</v>
      </c>
      <c r="G1464" s="192">
        <v>2176466</v>
      </c>
      <c r="H1464" s="68"/>
      <c r="I1464" s="198" t="s">
        <v>4521</v>
      </c>
      <c r="J1464" s="68"/>
      <c r="K1464" s="68"/>
      <c r="L1464" s="68"/>
      <c r="M1464" s="68"/>
      <c r="N1464" s="366"/>
      <c r="O1464" s="366"/>
      <c r="P1464" s="216">
        <v>0</v>
      </c>
      <c r="Q1464" s="216">
        <v>12964.1</v>
      </c>
      <c r="R1464" s="68" t="s">
        <v>638</v>
      </c>
      <c r="S1464" s="368"/>
      <c r="T1464" s="278"/>
    </row>
    <row r="1465" spans="1:20" ht="63.75">
      <c r="A1465" s="192">
        <v>10</v>
      </c>
      <c r="B1465" s="68"/>
      <c r="C1465" s="214" t="s">
        <v>38</v>
      </c>
      <c r="D1465" s="215">
        <v>44974</v>
      </c>
      <c r="E1465" s="192" t="s">
        <v>3491</v>
      </c>
      <c r="F1465" s="192" t="s">
        <v>14</v>
      </c>
      <c r="G1465" s="192">
        <v>2176317</v>
      </c>
      <c r="H1465" s="68"/>
      <c r="I1465" s="198" t="s">
        <v>4522</v>
      </c>
      <c r="J1465" s="68"/>
      <c r="K1465" s="68"/>
      <c r="L1465" s="68"/>
      <c r="M1465" s="68"/>
      <c r="N1465" s="366"/>
      <c r="O1465" s="366"/>
      <c r="P1465" s="216">
        <v>50</v>
      </c>
      <c r="Q1465" s="216">
        <v>0</v>
      </c>
      <c r="R1465" s="68" t="s">
        <v>638</v>
      </c>
      <c r="S1465" s="368"/>
      <c r="T1465" s="278"/>
    </row>
    <row r="1466" spans="1:20" ht="63.75">
      <c r="A1466" s="192">
        <v>10</v>
      </c>
      <c r="B1466" s="68"/>
      <c r="C1466" s="214" t="s">
        <v>38</v>
      </c>
      <c r="D1466" s="215">
        <v>44974</v>
      </c>
      <c r="E1466" s="192" t="s">
        <v>3492</v>
      </c>
      <c r="F1466" s="192" t="s">
        <v>14</v>
      </c>
      <c r="G1466" s="192">
        <v>2176323</v>
      </c>
      <c r="H1466" s="68"/>
      <c r="I1466" s="198" t="s">
        <v>4523</v>
      </c>
      <c r="J1466" s="68"/>
      <c r="K1466" s="68"/>
      <c r="L1466" s="68"/>
      <c r="M1466" s="68"/>
      <c r="N1466" s="366"/>
      <c r="O1466" s="366"/>
      <c r="P1466" s="216">
        <v>50</v>
      </c>
      <c r="Q1466" s="216">
        <v>0</v>
      </c>
      <c r="R1466" s="68" t="s">
        <v>638</v>
      </c>
      <c r="S1466" s="368"/>
      <c r="T1466" s="278"/>
    </row>
    <row r="1467" spans="1:20" ht="76.5">
      <c r="A1467" s="192">
        <v>10</v>
      </c>
      <c r="B1467" s="68"/>
      <c r="C1467" s="214" t="s">
        <v>38</v>
      </c>
      <c r="D1467" s="215">
        <v>44974</v>
      </c>
      <c r="E1467" s="192" t="s">
        <v>3493</v>
      </c>
      <c r="F1467" s="192" t="s">
        <v>14</v>
      </c>
      <c r="G1467" s="192">
        <v>2176467</v>
      </c>
      <c r="H1467" s="68"/>
      <c r="I1467" s="198" t="s">
        <v>4524</v>
      </c>
      <c r="J1467" s="68"/>
      <c r="K1467" s="68"/>
      <c r="L1467" s="68"/>
      <c r="M1467" s="68"/>
      <c r="N1467" s="366"/>
      <c r="O1467" s="366"/>
      <c r="P1467" s="216">
        <v>50</v>
      </c>
      <c r="Q1467" s="216">
        <v>0</v>
      </c>
      <c r="R1467" s="68" t="s">
        <v>638</v>
      </c>
      <c r="S1467" s="368"/>
      <c r="T1467" s="278"/>
    </row>
    <row r="1468" spans="1:20" ht="63.75">
      <c r="A1468" s="192">
        <v>10</v>
      </c>
      <c r="B1468" s="68"/>
      <c r="C1468" s="214" t="s">
        <v>38</v>
      </c>
      <c r="D1468" s="215">
        <v>44974</v>
      </c>
      <c r="E1468" s="192" t="s">
        <v>3494</v>
      </c>
      <c r="F1468" s="192" t="s">
        <v>14</v>
      </c>
      <c r="G1468" s="192">
        <v>2176469</v>
      </c>
      <c r="H1468" s="68"/>
      <c r="I1468" s="198" t="s">
        <v>4525</v>
      </c>
      <c r="J1468" s="68"/>
      <c r="K1468" s="68"/>
      <c r="L1468" s="68"/>
      <c r="M1468" s="68"/>
      <c r="N1468" s="366"/>
      <c r="O1468" s="366"/>
      <c r="P1468" s="216">
        <v>50</v>
      </c>
      <c r="Q1468" s="216">
        <v>0</v>
      </c>
      <c r="R1468" s="68" t="s">
        <v>638</v>
      </c>
      <c r="S1468" s="368"/>
      <c r="T1468" s="278"/>
    </row>
    <row r="1469" spans="1:20" ht="76.5">
      <c r="A1469" s="192">
        <v>10</v>
      </c>
      <c r="B1469" s="68"/>
      <c r="C1469" s="214" t="s">
        <v>38</v>
      </c>
      <c r="D1469" s="215">
        <v>44974</v>
      </c>
      <c r="E1469" s="192" t="s">
        <v>3495</v>
      </c>
      <c r="F1469" s="192" t="s">
        <v>14</v>
      </c>
      <c r="G1469" s="192">
        <v>2176471</v>
      </c>
      <c r="H1469" s="68"/>
      <c r="I1469" s="198" t="s">
        <v>4526</v>
      </c>
      <c r="J1469" s="68"/>
      <c r="K1469" s="68"/>
      <c r="L1469" s="68"/>
      <c r="M1469" s="68"/>
      <c r="N1469" s="366"/>
      <c r="O1469" s="366"/>
      <c r="P1469" s="216">
        <v>50</v>
      </c>
      <c r="Q1469" s="216">
        <v>0</v>
      </c>
      <c r="R1469" s="68" t="s">
        <v>638</v>
      </c>
      <c r="S1469" s="368"/>
      <c r="T1469" s="278"/>
    </row>
    <row r="1470" spans="1:20" ht="76.5">
      <c r="A1470" s="192">
        <v>10</v>
      </c>
      <c r="B1470" s="68"/>
      <c r="C1470" s="214" t="s">
        <v>38</v>
      </c>
      <c r="D1470" s="215">
        <v>44974</v>
      </c>
      <c r="E1470" s="192" t="s">
        <v>3496</v>
      </c>
      <c r="F1470" s="192" t="s">
        <v>6</v>
      </c>
      <c r="G1470" s="192">
        <v>2176633</v>
      </c>
      <c r="H1470" s="68"/>
      <c r="I1470" s="198" t="s">
        <v>4527</v>
      </c>
      <c r="J1470" s="68"/>
      <c r="K1470" s="68"/>
      <c r="L1470" s="68"/>
      <c r="M1470" s="68"/>
      <c r="N1470" s="366"/>
      <c r="O1470" s="366"/>
      <c r="P1470" s="216">
        <v>0</v>
      </c>
      <c r="Q1470" s="216">
        <v>11975.36</v>
      </c>
      <c r="R1470" s="68" t="s">
        <v>638</v>
      </c>
      <c r="S1470" s="368"/>
      <c r="T1470" s="278"/>
    </row>
    <row r="1471" spans="1:20" ht="63.75">
      <c r="A1471" s="192">
        <v>10</v>
      </c>
      <c r="B1471" s="68"/>
      <c r="C1471" s="214" t="s">
        <v>38</v>
      </c>
      <c r="D1471" s="215">
        <v>44974</v>
      </c>
      <c r="E1471" s="192" t="s">
        <v>3497</v>
      </c>
      <c r="F1471" s="192" t="s">
        <v>14</v>
      </c>
      <c r="G1471" s="192">
        <v>2176475</v>
      </c>
      <c r="H1471" s="68"/>
      <c r="I1471" s="198" t="s">
        <v>4528</v>
      </c>
      <c r="J1471" s="68"/>
      <c r="K1471" s="68"/>
      <c r="L1471" s="68"/>
      <c r="M1471" s="68"/>
      <c r="N1471" s="366"/>
      <c r="O1471" s="366"/>
      <c r="P1471" s="216">
        <v>50</v>
      </c>
      <c r="Q1471" s="216">
        <v>0</v>
      </c>
      <c r="R1471" s="68" t="s">
        <v>638</v>
      </c>
      <c r="S1471" s="368"/>
      <c r="T1471" s="278"/>
    </row>
    <row r="1472" spans="1:20" ht="76.5">
      <c r="A1472" s="192">
        <v>10</v>
      </c>
      <c r="B1472" s="68"/>
      <c r="C1472" s="214" t="s">
        <v>38</v>
      </c>
      <c r="D1472" s="215">
        <v>44974</v>
      </c>
      <c r="E1472" s="192" t="s">
        <v>3498</v>
      </c>
      <c r="F1472" s="192" t="s">
        <v>14</v>
      </c>
      <c r="G1472" s="192">
        <v>2176477</v>
      </c>
      <c r="H1472" s="68"/>
      <c r="I1472" s="198" t="s">
        <v>4529</v>
      </c>
      <c r="J1472" s="68"/>
      <c r="K1472" s="68"/>
      <c r="L1472" s="68"/>
      <c r="M1472" s="68"/>
      <c r="N1472" s="366"/>
      <c r="O1472" s="366"/>
      <c r="P1472" s="216">
        <v>50</v>
      </c>
      <c r="Q1472" s="216">
        <v>0</v>
      </c>
      <c r="R1472" s="68" t="s">
        <v>638</v>
      </c>
      <c r="S1472" s="368"/>
      <c r="T1472" s="278"/>
    </row>
    <row r="1473" spans="1:20" ht="76.5">
      <c r="A1473" s="192">
        <v>10</v>
      </c>
      <c r="B1473" s="68"/>
      <c r="C1473" s="214" t="s">
        <v>38</v>
      </c>
      <c r="D1473" s="215">
        <v>44974</v>
      </c>
      <c r="E1473" s="192" t="s">
        <v>3499</v>
      </c>
      <c r="F1473" s="192" t="s">
        <v>14</v>
      </c>
      <c r="G1473" s="192">
        <v>2176479</v>
      </c>
      <c r="H1473" s="68"/>
      <c r="I1473" s="198" t="s">
        <v>4530</v>
      </c>
      <c r="J1473" s="68"/>
      <c r="K1473" s="68"/>
      <c r="L1473" s="68"/>
      <c r="M1473" s="68"/>
      <c r="N1473" s="366"/>
      <c r="O1473" s="366"/>
      <c r="P1473" s="216">
        <v>50</v>
      </c>
      <c r="Q1473" s="216">
        <v>0</v>
      </c>
      <c r="R1473" s="68" t="s">
        <v>638</v>
      </c>
      <c r="S1473" s="368"/>
      <c r="T1473" s="278"/>
    </row>
    <row r="1474" spans="1:20" ht="63.75">
      <c r="A1474" s="192">
        <v>10</v>
      </c>
      <c r="B1474" s="68"/>
      <c r="C1474" s="214" t="s">
        <v>38</v>
      </c>
      <c r="D1474" s="215">
        <v>44974</v>
      </c>
      <c r="E1474" s="192" t="s">
        <v>3500</v>
      </c>
      <c r="F1474" s="192" t="s">
        <v>14</v>
      </c>
      <c r="G1474" s="192">
        <v>2176481</v>
      </c>
      <c r="H1474" s="68"/>
      <c r="I1474" s="198" t="s">
        <v>4531</v>
      </c>
      <c r="J1474" s="68"/>
      <c r="K1474" s="68"/>
      <c r="L1474" s="68"/>
      <c r="M1474" s="68"/>
      <c r="N1474" s="366"/>
      <c r="O1474" s="366"/>
      <c r="P1474" s="216">
        <v>50</v>
      </c>
      <c r="Q1474" s="216">
        <v>0</v>
      </c>
      <c r="R1474" s="68" t="s">
        <v>638</v>
      </c>
      <c r="S1474" s="368"/>
      <c r="T1474" s="278"/>
    </row>
    <row r="1475" spans="1:20" ht="76.5">
      <c r="A1475" s="192">
        <v>10</v>
      </c>
      <c r="B1475" s="68"/>
      <c r="C1475" s="214" t="s">
        <v>38</v>
      </c>
      <c r="D1475" s="215">
        <v>44974</v>
      </c>
      <c r="E1475" s="192" t="s">
        <v>3501</v>
      </c>
      <c r="F1475" s="192" t="s">
        <v>14</v>
      </c>
      <c r="G1475" s="192">
        <v>2176483</v>
      </c>
      <c r="H1475" s="68"/>
      <c r="I1475" s="198" t="s">
        <v>4532</v>
      </c>
      <c r="J1475" s="68"/>
      <c r="K1475" s="68"/>
      <c r="L1475" s="68"/>
      <c r="M1475" s="68"/>
      <c r="N1475" s="366"/>
      <c r="O1475" s="366"/>
      <c r="P1475" s="216">
        <v>50</v>
      </c>
      <c r="Q1475" s="216">
        <v>0</v>
      </c>
      <c r="R1475" s="68" t="s">
        <v>638</v>
      </c>
      <c r="S1475" s="368"/>
      <c r="T1475" s="278"/>
    </row>
    <row r="1476" spans="1:20" ht="63.75">
      <c r="A1476" s="192">
        <v>10</v>
      </c>
      <c r="B1476" s="68"/>
      <c r="C1476" s="214" t="s">
        <v>38</v>
      </c>
      <c r="D1476" s="215">
        <v>44974</v>
      </c>
      <c r="E1476" s="192" t="s">
        <v>3502</v>
      </c>
      <c r="F1476" s="192" t="s">
        <v>14</v>
      </c>
      <c r="G1476" s="192">
        <v>2176485</v>
      </c>
      <c r="H1476" s="68"/>
      <c r="I1476" s="198" t="s">
        <v>4533</v>
      </c>
      <c r="J1476" s="68"/>
      <c r="K1476" s="68"/>
      <c r="L1476" s="68"/>
      <c r="M1476" s="68"/>
      <c r="N1476" s="366"/>
      <c r="O1476" s="366"/>
      <c r="P1476" s="216">
        <v>50</v>
      </c>
      <c r="Q1476" s="216">
        <v>0</v>
      </c>
      <c r="R1476" s="68" t="s">
        <v>638</v>
      </c>
      <c r="S1476" s="368"/>
      <c r="T1476" s="278"/>
    </row>
    <row r="1477" spans="1:20" ht="76.5">
      <c r="A1477" s="192">
        <v>10</v>
      </c>
      <c r="B1477" s="68"/>
      <c r="C1477" s="214" t="s">
        <v>38</v>
      </c>
      <c r="D1477" s="215">
        <v>44974</v>
      </c>
      <c r="E1477" s="192" t="s">
        <v>3503</v>
      </c>
      <c r="F1477" s="192" t="s">
        <v>14</v>
      </c>
      <c r="G1477" s="192">
        <v>2176487</v>
      </c>
      <c r="H1477" s="68"/>
      <c r="I1477" s="198" t="s">
        <v>4534</v>
      </c>
      <c r="J1477" s="68"/>
      <c r="K1477" s="68"/>
      <c r="L1477" s="68"/>
      <c r="M1477" s="68"/>
      <c r="N1477" s="366"/>
      <c r="O1477" s="366"/>
      <c r="P1477" s="216">
        <v>50</v>
      </c>
      <c r="Q1477" s="216">
        <v>0</v>
      </c>
      <c r="R1477" s="68" t="s">
        <v>638</v>
      </c>
      <c r="S1477" s="368"/>
      <c r="T1477" s="278"/>
    </row>
    <row r="1478" spans="1:20" ht="76.5">
      <c r="A1478" s="192">
        <v>10</v>
      </c>
      <c r="B1478" s="68"/>
      <c r="C1478" s="214" t="s">
        <v>38</v>
      </c>
      <c r="D1478" s="215">
        <v>44974</v>
      </c>
      <c r="E1478" s="192" t="s">
        <v>3504</v>
      </c>
      <c r="F1478" s="192" t="s">
        <v>14</v>
      </c>
      <c r="G1478" s="192">
        <v>2176489</v>
      </c>
      <c r="H1478" s="68"/>
      <c r="I1478" s="198" t="s">
        <v>4535</v>
      </c>
      <c r="J1478" s="68"/>
      <c r="K1478" s="68"/>
      <c r="L1478" s="68"/>
      <c r="M1478" s="68"/>
      <c r="N1478" s="366"/>
      <c r="O1478" s="366"/>
      <c r="P1478" s="216">
        <v>50</v>
      </c>
      <c r="Q1478" s="216">
        <v>0</v>
      </c>
      <c r="R1478" s="68" t="s">
        <v>638</v>
      </c>
      <c r="S1478" s="368"/>
      <c r="T1478" s="278"/>
    </row>
    <row r="1479" spans="1:20" ht="76.5">
      <c r="A1479" s="192">
        <v>10</v>
      </c>
      <c r="B1479" s="68"/>
      <c r="C1479" s="214" t="s">
        <v>38</v>
      </c>
      <c r="D1479" s="215">
        <v>44974</v>
      </c>
      <c r="E1479" s="192" t="s">
        <v>3505</v>
      </c>
      <c r="F1479" s="192" t="s">
        <v>14</v>
      </c>
      <c r="G1479" s="192">
        <v>2176634</v>
      </c>
      <c r="H1479" s="68"/>
      <c r="I1479" s="198" t="s">
        <v>4536</v>
      </c>
      <c r="J1479" s="68"/>
      <c r="K1479" s="68"/>
      <c r="L1479" s="68"/>
      <c r="M1479" s="68"/>
      <c r="N1479" s="366"/>
      <c r="O1479" s="366"/>
      <c r="P1479" s="216">
        <v>50</v>
      </c>
      <c r="Q1479" s="216">
        <v>0</v>
      </c>
      <c r="R1479" s="68" t="s">
        <v>638</v>
      </c>
      <c r="S1479" s="368"/>
      <c r="T1479" s="278"/>
    </row>
    <row r="1480" spans="1:20" ht="63.75">
      <c r="A1480" s="192">
        <v>10</v>
      </c>
      <c r="B1480" s="68"/>
      <c r="C1480" s="214" t="s">
        <v>38</v>
      </c>
      <c r="D1480" s="215">
        <v>44974</v>
      </c>
      <c r="E1480" s="192" t="s">
        <v>3506</v>
      </c>
      <c r="F1480" s="192" t="s">
        <v>14</v>
      </c>
      <c r="G1480" s="192">
        <v>2176491</v>
      </c>
      <c r="H1480" s="68"/>
      <c r="I1480" s="198" t="s">
        <v>4531</v>
      </c>
      <c r="J1480" s="68"/>
      <c r="K1480" s="68"/>
      <c r="L1480" s="68"/>
      <c r="M1480" s="68"/>
      <c r="N1480" s="366"/>
      <c r="O1480" s="366"/>
      <c r="P1480" s="216">
        <v>50</v>
      </c>
      <c r="Q1480" s="216">
        <v>0</v>
      </c>
      <c r="R1480" s="68" t="s">
        <v>638</v>
      </c>
      <c r="S1480" s="368"/>
      <c r="T1480" s="278"/>
    </row>
    <row r="1481" spans="1:20" ht="63.75">
      <c r="A1481" s="192">
        <v>10</v>
      </c>
      <c r="B1481" s="68"/>
      <c r="C1481" s="214" t="s">
        <v>38</v>
      </c>
      <c r="D1481" s="215">
        <v>44974</v>
      </c>
      <c r="E1481" s="192" t="s">
        <v>3507</v>
      </c>
      <c r="F1481" s="192" t="s">
        <v>14</v>
      </c>
      <c r="G1481" s="192">
        <v>2176493</v>
      </c>
      <c r="H1481" s="68"/>
      <c r="I1481" s="198" t="s">
        <v>4537</v>
      </c>
      <c r="J1481" s="68"/>
      <c r="K1481" s="68"/>
      <c r="L1481" s="68"/>
      <c r="M1481" s="68"/>
      <c r="N1481" s="366"/>
      <c r="O1481" s="366"/>
      <c r="P1481" s="216">
        <v>50</v>
      </c>
      <c r="Q1481" s="216">
        <v>0</v>
      </c>
      <c r="R1481" s="68" t="s">
        <v>638</v>
      </c>
      <c r="S1481" s="368"/>
      <c r="T1481" s="278"/>
    </row>
    <row r="1482" spans="1:20" ht="76.5">
      <c r="A1482" s="192">
        <v>10</v>
      </c>
      <c r="B1482" s="68"/>
      <c r="C1482" s="214" t="s">
        <v>38</v>
      </c>
      <c r="D1482" s="215">
        <v>44974</v>
      </c>
      <c r="E1482" s="192" t="s">
        <v>3508</v>
      </c>
      <c r="F1482" s="192" t="s">
        <v>14</v>
      </c>
      <c r="G1482" s="192">
        <v>2176632</v>
      </c>
      <c r="H1482" s="68"/>
      <c r="I1482" s="198" t="s">
        <v>4538</v>
      </c>
      <c r="J1482" s="68"/>
      <c r="K1482" s="68"/>
      <c r="L1482" s="68"/>
      <c r="M1482" s="68"/>
      <c r="N1482" s="366"/>
      <c r="O1482" s="366"/>
      <c r="P1482" s="216">
        <v>50</v>
      </c>
      <c r="Q1482" s="216">
        <v>0</v>
      </c>
      <c r="R1482" s="68" t="s">
        <v>638</v>
      </c>
      <c r="S1482" s="368"/>
      <c r="T1482" s="278"/>
    </row>
    <row r="1483" spans="1:20" ht="76.5">
      <c r="A1483" s="192">
        <v>10</v>
      </c>
      <c r="B1483" s="68"/>
      <c r="C1483" s="214" t="s">
        <v>38</v>
      </c>
      <c r="D1483" s="215">
        <v>44974</v>
      </c>
      <c r="E1483" s="192" t="s">
        <v>3509</v>
      </c>
      <c r="F1483" s="192" t="s">
        <v>14</v>
      </c>
      <c r="G1483" s="192">
        <v>2176639</v>
      </c>
      <c r="H1483" s="68"/>
      <c r="I1483" s="198" t="s">
        <v>4539</v>
      </c>
      <c r="J1483" s="68"/>
      <c r="K1483" s="68"/>
      <c r="L1483" s="68"/>
      <c r="M1483" s="68"/>
      <c r="N1483" s="366"/>
      <c r="O1483" s="366"/>
      <c r="P1483" s="216">
        <v>50</v>
      </c>
      <c r="Q1483" s="216">
        <v>0</v>
      </c>
      <c r="R1483" s="68" t="s">
        <v>638</v>
      </c>
      <c r="S1483" s="368"/>
      <c r="T1483" s="278"/>
    </row>
    <row r="1484" spans="1:20" ht="63.75">
      <c r="A1484" s="192">
        <v>10</v>
      </c>
      <c r="B1484" s="68"/>
      <c r="C1484" s="214" t="s">
        <v>38</v>
      </c>
      <c r="D1484" s="215">
        <v>44974</v>
      </c>
      <c r="E1484" s="192" t="s">
        <v>3510</v>
      </c>
      <c r="F1484" s="192" t="s">
        <v>14</v>
      </c>
      <c r="G1484" s="192">
        <v>2176641</v>
      </c>
      <c r="H1484" s="68"/>
      <c r="I1484" s="198" t="s">
        <v>4540</v>
      </c>
      <c r="J1484" s="68"/>
      <c r="K1484" s="68"/>
      <c r="L1484" s="68"/>
      <c r="M1484" s="68"/>
      <c r="N1484" s="366"/>
      <c r="O1484" s="366"/>
      <c r="P1484" s="216">
        <v>50</v>
      </c>
      <c r="Q1484" s="216">
        <v>0</v>
      </c>
      <c r="R1484" s="68" t="s">
        <v>638</v>
      </c>
      <c r="S1484" s="368"/>
      <c r="T1484" s="278"/>
    </row>
    <row r="1485" spans="1:20" ht="63.75">
      <c r="A1485" s="192">
        <v>10</v>
      </c>
      <c r="B1485" s="68"/>
      <c r="C1485" s="214" t="s">
        <v>38</v>
      </c>
      <c r="D1485" s="215">
        <v>44974</v>
      </c>
      <c r="E1485" s="192" t="s">
        <v>3511</v>
      </c>
      <c r="F1485" s="192" t="s">
        <v>14</v>
      </c>
      <c r="G1485" s="192">
        <v>2176643</v>
      </c>
      <c r="H1485" s="68"/>
      <c r="I1485" s="198" t="s">
        <v>4541</v>
      </c>
      <c r="J1485" s="68"/>
      <c r="K1485" s="68"/>
      <c r="L1485" s="68"/>
      <c r="M1485" s="68"/>
      <c r="N1485" s="366"/>
      <c r="O1485" s="366"/>
      <c r="P1485" s="216">
        <v>50</v>
      </c>
      <c r="Q1485" s="216">
        <v>0</v>
      </c>
      <c r="R1485" s="68" t="s">
        <v>638</v>
      </c>
      <c r="S1485" s="368"/>
      <c r="T1485" s="278"/>
    </row>
    <row r="1486" spans="1:20" ht="63.75">
      <c r="A1486" s="192">
        <v>10</v>
      </c>
      <c r="B1486" s="68"/>
      <c r="C1486" s="214" t="s">
        <v>38</v>
      </c>
      <c r="D1486" s="215">
        <v>44974</v>
      </c>
      <c r="E1486" s="192" t="s">
        <v>3512</v>
      </c>
      <c r="F1486" s="192" t="s">
        <v>14</v>
      </c>
      <c r="G1486" s="192">
        <v>2176645</v>
      </c>
      <c r="H1486" s="68"/>
      <c r="I1486" s="198" t="s">
        <v>4541</v>
      </c>
      <c r="J1486" s="68"/>
      <c r="K1486" s="68"/>
      <c r="L1486" s="68"/>
      <c r="M1486" s="68"/>
      <c r="N1486" s="366"/>
      <c r="O1486" s="366"/>
      <c r="P1486" s="216">
        <v>50</v>
      </c>
      <c r="Q1486" s="216">
        <v>0</v>
      </c>
      <c r="R1486" s="68" t="s">
        <v>638</v>
      </c>
      <c r="S1486" s="368"/>
      <c r="T1486" s="278"/>
    </row>
    <row r="1487" spans="1:20" ht="76.5">
      <c r="A1487" s="192">
        <v>10</v>
      </c>
      <c r="B1487" s="68"/>
      <c r="C1487" s="214" t="s">
        <v>38</v>
      </c>
      <c r="D1487" s="215">
        <v>44974</v>
      </c>
      <c r="E1487" s="192" t="s">
        <v>3513</v>
      </c>
      <c r="F1487" s="192" t="s">
        <v>14</v>
      </c>
      <c r="G1487" s="192">
        <v>2176647</v>
      </c>
      <c r="H1487" s="68"/>
      <c r="I1487" s="198" t="s">
        <v>4542</v>
      </c>
      <c r="J1487" s="68"/>
      <c r="K1487" s="68"/>
      <c r="L1487" s="68"/>
      <c r="M1487" s="68"/>
      <c r="N1487" s="366"/>
      <c r="O1487" s="366"/>
      <c r="P1487" s="216">
        <v>50</v>
      </c>
      <c r="Q1487" s="216">
        <v>0</v>
      </c>
      <c r="R1487" s="68" t="s">
        <v>638</v>
      </c>
      <c r="S1487" s="368"/>
      <c r="T1487" s="278"/>
    </row>
    <row r="1488" spans="1:20" ht="76.5">
      <c r="A1488" s="192">
        <v>10</v>
      </c>
      <c r="B1488" s="68"/>
      <c r="C1488" s="214" t="s">
        <v>38</v>
      </c>
      <c r="D1488" s="215">
        <v>44974</v>
      </c>
      <c r="E1488" s="192" t="s">
        <v>3514</v>
      </c>
      <c r="F1488" s="192" t="s">
        <v>14</v>
      </c>
      <c r="G1488" s="192">
        <v>2176649</v>
      </c>
      <c r="H1488" s="68"/>
      <c r="I1488" s="198" t="s">
        <v>4543</v>
      </c>
      <c r="J1488" s="68"/>
      <c r="K1488" s="68"/>
      <c r="L1488" s="68"/>
      <c r="M1488" s="68"/>
      <c r="N1488" s="366"/>
      <c r="O1488" s="366"/>
      <c r="P1488" s="216">
        <v>50</v>
      </c>
      <c r="Q1488" s="216">
        <v>0</v>
      </c>
      <c r="R1488" s="68" t="s">
        <v>638</v>
      </c>
      <c r="S1488" s="368"/>
      <c r="T1488" s="278"/>
    </row>
    <row r="1489" spans="1:20" ht="76.5">
      <c r="A1489" s="192">
        <v>10</v>
      </c>
      <c r="B1489" s="68"/>
      <c r="C1489" s="214" t="s">
        <v>38</v>
      </c>
      <c r="D1489" s="215">
        <v>44974</v>
      </c>
      <c r="E1489" s="192" t="s">
        <v>3515</v>
      </c>
      <c r="F1489" s="192" t="s">
        <v>14</v>
      </c>
      <c r="G1489" s="192">
        <v>2176651</v>
      </c>
      <c r="H1489" s="68"/>
      <c r="I1489" s="198" t="s">
        <v>4544</v>
      </c>
      <c r="J1489" s="68"/>
      <c r="K1489" s="68"/>
      <c r="L1489" s="68"/>
      <c r="M1489" s="68"/>
      <c r="N1489" s="366"/>
      <c r="O1489" s="366"/>
      <c r="P1489" s="216">
        <v>50</v>
      </c>
      <c r="Q1489" s="216">
        <v>0</v>
      </c>
      <c r="R1489" s="68" t="s">
        <v>638</v>
      </c>
      <c r="S1489" s="368"/>
      <c r="T1489" s="278"/>
    </row>
    <row r="1490" spans="1:20" ht="76.5">
      <c r="A1490" s="192">
        <v>10</v>
      </c>
      <c r="B1490" s="68"/>
      <c r="C1490" s="214" t="s">
        <v>38</v>
      </c>
      <c r="D1490" s="215">
        <v>44974</v>
      </c>
      <c r="E1490" s="192" t="s">
        <v>3516</v>
      </c>
      <c r="F1490" s="192" t="s">
        <v>14</v>
      </c>
      <c r="G1490" s="192">
        <v>2176653</v>
      </c>
      <c r="H1490" s="68"/>
      <c r="I1490" s="198" t="s">
        <v>4529</v>
      </c>
      <c r="J1490" s="68"/>
      <c r="K1490" s="68"/>
      <c r="L1490" s="68"/>
      <c r="M1490" s="68"/>
      <c r="N1490" s="366"/>
      <c r="O1490" s="366"/>
      <c r="P1490" s="216">
        <v>50</v>
      </c>
      <c r="Q1490" s="216">
        <v>0</v>
      </c>
      <c r="R1490" s="68" t="s">
        <v>638</v>
      </c>
      <c r="S1490" s="368"/>
      <c r="T1490" s="278"/>
    </row>
    <row r="1491" spans="1:20" ht="63.75">
      <c r="A1491" s="192">
        <v>10</v>
      </c>
      <c r="B1491" s="68"/>
      <c r="C1491" s="214" t="s">
        <v>38</v>
      </c>
      <c r="D1491" s="215">
        <v>44974</v>
      </c>
      <c r="E1491" s="192" t="s">
        <v>3517</v>
      </c>
      <c r="F1491" s="192" t="s">
        <v>14</v>
      </c>
      <c r="G1491" s="192">
        <v>2176655</v>
      </c>
      <c r="H1491" s="68"/>
      <c r="I1491" s="198" t="s">
        <v>4545</v>
      </c>
      <c r="J1491" s="68"/>
      <c r="K1491" s="68"/>
      <c r="L1491" s="68"/>
      <c r="M1491" s="68"/>
      <c r="N1491" s="366"/>
      <c r="O1491" s="366"/>
      <c r="P1491" s="216">
        <v>50</v>
      </c>
      <c r="Q1491" s="216">
        <v>0</v>
      </c>
      <c r="R1491" s="68" t="s">
        <v>638</v>
      </c>
      <c r="S1491" s="368"/>
      <c r="T1491" s="278"/>
    </row>
    <row r="1492" spans="1:20" ht="76.5">
      <c r="A1492" s="192">
        <v>10</v>
      </c>
      <c r="B1492" s="68"/>
      <c r="C1492" s="214" t="s">
        <v>38</v>
      </c>
      <c r="D1492" s="215">
        <v>44974</v>
      </c>
      <c r="E1492" s="192" t="s">
        <v>3518</v>
      </c>
      <c r="F1492" s="192" t="s">
        <v>14</v>
      </c>
      <c r="G1492" s="192">
        <v>2176657</v>
      </c>
      <c r="H1492" s="68"/>
      <c r="I1492" s="198" t="s">
        <v>4546</v>
      </c>
      <c r="J1492" s="68"/>
      <c r="K1492" s="68"/>
      <c r="L1492" s="68"/>
      <c r="M1492" s="68"/>
      <c r="N1492" s="366"/>
      <c r="O1492" s="366"/>
      <c r="P1492" s="216">
        <v>50</v>
      </c>
      <c r="Q1492" s="216">
        <v>0</v>
      </c>
      <c r="R1492" s="68" t="s">
        <v>638</v>
      </c>
      <c r="S1492" s="368"/>
      <c r="T1492" s="278"/>
    </row>
    <row r="1493" spans="1:20" ht="76.5">
      <c r="A1493" s="192">
        <v>10</v>
      </c>
      <c r="B1493" s="68"/>
      <c r="C1493" s="214" t="s">
        <v>38</v>
      </c>
      <c r="D1493" s="215">
        <v>44974</v>
      </c>
      <c r="E1493" s="192" t="s">
        <v>3519</v>
      </c>
      <c r="F1493" s="192" t="s">
        <v>14</v>
      </c>
      <c r="G1493" s="192">
        <v>2176659</v>
      </c>
      <c r="H1493" s="68"/>
      <c r="I1493" s="198" t="s">
        <v>4547</v>
      </c>
      <c r="J1493" s="68"/>
      <c r="K1493" s="68"/>
      <c r="L1493" s="68"/>
      <c r="M1493" s="68"/>
      <c r="N1493" s="366"/>
      <c r="O1493" s="366"/>
      <c r="P1493" s="216">
        <v>50</v>
      </c>
      <c r="Q1493" s="216">
        <v>0</v>
      </c>
      <c r="R1493" s="68" t="s">
        <v>638</v>
      </c>
      <c r="S1493" s="368"/>
      <c r="T1493" s="278"/>
    </row>
    <row r="1494" spans="1:20" ht="76.5">
      <c r="A1494" s="192">
        <v>10</v>
      </c>
      <c r="B1494" s="68"/>
      <c r="C1494" s="214" t="s">
        <v>38</v>
      </c>
      <c r="D1494" s="215">
        <v>44974</v>
      </c>
      <c r="E1494" s="192" t="s">
        <v>3520</v>
      </c>
      <c r="F1494" s="192" t="s">
        <v>14</v>
      </c>
      <c r="G1494" s="192">
        <v>2176661</v>
      </c>
      <c r="H1494" s="68"/>
      <c r="I1494" s="198" t="s">
        <v>4548</v>
      </c>
      <c r="J1494" s="68"/>
      <c r="K1494" s="68"/>
      <c r="L1494" s="68"/>
      <c r="M1494" s="68"/>
      <c r="N1494" s="366"/>
      <c r="O1494" s="366"/>
      <c r="P1494" s="216">
        <v>50</v>
      </c>
      <c r="Q1494" s="216">
        <v>0</v>
      </c>
      <c r="R1494" s="68" t="s">
        <v>638</v>
      </c>
      <c r="S1494" s="368"/>
      <c r="T1494" s="278"/>
    </row>
    <row r="1495" spans="1:20" ht="76.5">
      <c r="A1495" s="192">
        <v>10</v>
      </c>
      <c r="B1495" s="68"/>
      <c r="C1495" s="214" t="s">
        <v>38</v>
      </c>
      <c r="D1495" s="215">
        <v>44974</v>
      </c>
      <c r="E1495" s="192" t="s">
        <v>3521</v>
      </c>
      <c r="F1495" s="192" t="s">
        <v>14</v>
      </c>
      <c r="G1495" s="192">
        <v>2176663</v>
      </c>
      <c r="H1495" s="68"/>
      <c r="I1495" s="198" t="s">
        <v>4549</v>
      </c>
      <c r="J1495" s="68"/>
      <c r="K1495" s="68"/>
      <c r="L1495" s="68"/>
      <c r="M1495" s="68"/>
      <c r="N1495" s="366"/>
      <c r="O1495" s="366"/>
      <c r="P1495" s="216">
        <v>50</v>
      </c>
      <c r="Q1495" s="216">
        <v>0</v>
      </c>
      <c r="R1495" s="68" t="s">
        <v>638</v>
      </c>
      <c r="S1495" s="368"/>
      <c r="T1495" s="278"/>
    </row>
    <row r="1496" spans="1:20" ht="51">
      <c r="A1496" s="192" t="s">
        <v>542</v>
      </c>
      <c r="B1496" s="68"/>
      <c r="C1496" s="214" t="s">
        <v>691</v>
      </c>
      <c r="D1496" s="215">
        <v>44974</v>
      </c>
      <c r="E1496" s="192" t="s">
        <v>3522</v>
      </c>
      <c r="F1496" s="192" t="s">
        <v>10</v>
      </c>
      <c r="G1496" s="192">
        <v>17003</v>
      </c>
      <c r="H1496" s="68"/>
      <c r="I1496" s="198" t="s">
        <v>4550</v>
      </c>
      <c r="J1496" s="68"/>
      <c r="K1496" s="68"/>
      <c r="L1496" s="68"/>
      <c r="M1496" s="68"/>
      <c r="N1496" s="366"/>
      <c r="O1496" s="366"/>
      <c r="P1496" s="216">
        <v>46081.77</v>
      </c>
      <c r="Q1496" s="216">
        <v>0</v>
      </c>
      <c r="R1496" s="68" t="s">
        <v>638</v>
      </c>
      <c r="S1496" s="368"/>
      <c r="T1496" s="278"/>
    </row>
    <row r="1497" spans="1:20" ht="63.75">
      <c r="A1497" s="192" t="s">
        <v>542</v>
      </c>
      <c r="B1497" s="68"/>
      <c r="C1497" s="214" t="s">
        <v>691</v>
      </c>
      <c r="D1497" s="215">
        <v>44974</v>
      </c>
      <c r="E1497" s="192" t="s">
        <v>3523</v>
      </c>
      <c r="F1497" s="192" t="s">
        <v>10</v>
      </c>
      <c r="G1497" s="192">
        <v>17002</v>
      </c>
      <c r="H1497" s="68"/>
      <c r="I1497" s="198" t="s">
        <v>4551</v>
      </c>
      <c r="J1497" s="68"/>
      <c r="K1497" s="68"/>
      <c r="L1497" s="68"/>
      <c r="M1497" s="68"/>
      <c r="N1497" s="366"/>
      <c r="O1497" s="366"/>
      <c r="P1497" s="216">
        <v>52653.17</v>
      </c>
      <c r="Q1497" s="216">
        <v>0</v>
      </c>
      <c r="R1497" s="68" t="s">
        <v>638</v>
      </c>
      <c r="S1497" s="368"/>
      <c r="T1497" s="278"/>
    </row>
    <row r="1498" spans="1:20" ht="63.75">
      <c r="A1498" s="192">
        <v>10</v>
      </c>
      <c r="B1498" s="68"/>
      <c r="C1498" s="214" t="s">
        <v>38</v>
      </c>
      <c r="D1498" s="215">
        <v>44974</v>
      </c>
      <c r="E1498" s="192" t="s">
        <v>3524</v>
      </c>
      <c r="F1498" s="192" t="s">
        <v>14</v>
      </c>
      <c r="G1498" s="192">
        <v>2176665</v>
      </c>
      <c r="H1498" s="68"/>
      <c r="I1498" s="198" t="s">
        <v>4552</v>
      </c>
      <c r="J1498" s="68"/>
      <c r="K1498" s="68"/>
      <c r="L1498" s="68"/>
      <c r="M1498" s="68"/>
      <c r="N1498" s="366"/>
      <c r="O1498" s="366"/>
      <c r="P1498" s="216">
        <v>50</v>
      </c>
      <c r="Q1498" s="216">
        <v>0</v>
      </c>
      <c r="R1498" s="68" t="s">
        <v>638</v>
      </c>
      <c r="S1498" s="368"/>
      <c r="T1498" s="278"/>
    </row>
    <row r="1499" spans="1:20" ht="76.5">
      <c r="A1499" s="192">
        <v>513</v>
      </c>
      <c r="B1499" s="68"/>
      <c r="C1499" s="214" t="s">
        <v>160</v>
      </c>
      <c r="D1499" s="215">
        <v>44974</v>
      </c>
      <c r="E1499" s="192" t="s">
        <v>3525</v>
      </c>
      <c r="F1499" s="192" t="s">
        <v>10</v>
      </c>
      <c r="G1499" s="192">
        <v>1054723</v>
      </c>
      <c r="H1499" s="68"/>
      <c r="I1499" s="198" t="s">
        <v>4553</v>
      </c>
      <c r="J1499" s="68"/>
      <c r="K1499" s="68"/>
      <c r="L1499" s="68"/>
      <c r="M1499" s="68"/>
      <c r="N1499" s="366"/>
      <c r="O1499" s="366"/>
      <c r="P1499" s="216">
        <v>50</v>
      </c>
      <c r="Q1499" s="216">
        <v>0</v>
      </c>
      <c r="R1499" s="68" t="s">
        <v>638</v>
      </c>
      <c r="S1499" s="368"/>
      <c r="T1499" s="278"/>
    </row>
    <row r="1500" spans="1:20" ht="63.75">
      <c r="A1500" s="192">
        <v>119</v>
      </c>
      <c r="B1500" s="68"/>
      <c r="C1500" s="214" t="s">
        <v>55</v>
      </c>
      <c r="D1500" s="215">
        <v>44974</v>
      </c>
      <c r="E1500" s="192" t="s">
        <v>3526</v>
      </c>
      <c r="F1500" s="192" t="s">
        <v>10</v>
      </c>
      <c r="G1500" s="192">
        <v>1054727</v>
      </c>
      <c r="H1500" s="68"/>
      <c r="I1500" s="198" t="s">
        <v>4554</v>
      </c>
      <c r="J1500" s="68"/>
      <c r="K1500" s="68"/>
      <c r="L1500" s="68"/>
      <c r="M1500" s="68"/>
      <c r="N1500" s="366"/>
      <c r="O1500" s="366"/>
      <c r="P1500" s="216">
        <v>50</v>
      </c>
      <c r="Q1500" s="216">
        <v>0</v>
      </c>
      <c r="R1500" s="68" t="s">
        <v>638</v>
      </c>
      <c r="S1500" s="368"/>
      <c r="T1500" s="278"/>
    </row>
    <row r="1501" spans="1:20" ht="63.75">
      <c r="A1501" s="192">
        <v>513</v>
      </c>
      <c r="B1501" s="68"/>
      <c r="C1501" s="214" t="s">
        <v>160</v>
      </c>
      <c r="D1501" s="215">
        <v>44974</v>
      </c>
      <c r="E1501" s="192" t="s">
        <v>3527</v>
      </c>
      <c r="F1501" s="192" t="s">
        <v>10</v>
      </c>
      <c r="G1501" s="192">
        <v>1054720</v>
      </c>
      <c r="H1501" s="68"/>
      <c r="I1501" s="198" t="s">
        <v>4555</v>
      </c>
      <c r="J1501" s="68"/>
      <c r="K1501" s="68"/>
      <c r="L1501" s="68"/>
      <c r="M1501" s="68"/>
      <c r="N1501" s="366"/>
      <c r="O1501" s="366"/>
      <c r="P1501" s="216">
        <v>50</v>
      </c>
      <c r="Q1501" s="216">
        <v>0</v>
      </c>
      <c r="R1501" s="68" t="s">
        <v>638</v>
      </c>
      <c r="S1501" s="368"/>
      <c r="T1501" s="278"/>
    </row>
    <row r="1502" spans="1:20" ht="76.5">
      <c r="A1502" s="192">
        <v>10</v>
      </c>
      <c r="B1502" s="68"/>
      <c r="C1502" s="214" t="s">
        <v>38</v>
      </c>
      <c r="D1502" s="215">
        <v>44974</v>
      </c>
      <c r="E1502" s="192" t="s">
        <v>3528</v>
      </c>
      <c r="F1502" s="192" t="s">
        <v>6</v>
      </c>
      <c r="G1502" s="192">
        <v>2176920</v>
      </c>
      <c r="H1502" s="68"/>
      <c r="I1502" s="198" t="s">
        <v>4556</v>
      </c>
      <c r="J1502" s="68"/>
      <c r="K1502" s="68"/>
      <c r="L1502" s="68"/>
      <c r="M1502" s="68"/>
      <c r="N1502" s="366"/>
      <c r="O1502" s="366"/>
      <c r="P1502" s="216">
        <v>0</v>
      </c>
      <c r="Q1502" s="216">
        <v>145915.63</v>
      </c>
      <c r="R1502" s="68" t="s">
        <v>638</v>
      </c>
      <c r="S1502" s="368"/>
      <c r="T1502" s="278"/>
    </row>
    <row r="1503" spans="1:20" ht="63.75">
      <c r="A1503" s="192">
        <v>340</v>
      </c>
      <c r="B1503" s="68"/>
      <c r="C1503" s="214" t="s">
        <v>136</v>
      </c>
      <c r="D1503" s="215">
        <v>44974</v>
      </c>
      <c r="E1503" s="192" t="s">
        <v>3529</v>
      </c>
      <c r="F1503" s="192" t="s">
        <v>6</v>
      </c>
      <c r="G1503" s="192">
        <v>2176922</v>
      </c>
      <c r="H1503" s="68"/>
      <c r="I1503" s="198" t="s">
        <v>4557</v>
      </c>
      <c r="J1503" s="68"/>
      <c r="K1503" s="68"/>
      <c r="L1503" s="68"/>
      <c r="M1503" s="68"/>
      <c r="N1503" s="366"/>
      <c r="O1503" s="366"/>
      <c r="P1503" s="216">
        <v>0</v>
      </c>
      <c r="Q1503" s="216">
        <v>54030.18</v>
      </c>
      <c r="R1503" s="68" t="s">
        <v>638</v>
      </c>
      <c r="S1503" s="368"/>
      <c r="T1503" s="278"/>
    </row>
    <row r="1504" spans="1:20" ht="51">
      <c r="A1504" s="192" t="s">
        <v>542</v>
      </c>
      <c r="B1504" s="68"/>
      <c r="C1504" s="214" t="s">
        <v>691</v>
      </c>
      <c r="D1504" s="215">
        <v>44974</v>
      </c>
      <c r="E1504" s="192" t="s">
        <v>3530</v>
      </c>
      <c r="F1504" s="192" t="s">
        <v>10</v>
      </c>
      <c r="G1504" s="192">
        <v>17154</v>
      </c>
      <c r="H1504" s="68"/>
      <c r="I1504" s="198" t="s">
        <v>4558</v>
      </c>
      <c r="J1504" s="68"/>
      <c r="K1504" s="68"/>
      <c r="L1504" s="68"/>
      <c r="M1504" s="68"/>
      <c r="N1504" s="366"/>
      <c r="O1504" s="366"/>
      <c r="P1504" s="216">
        <v>346.83</v>
      </c>
      <c r="Q1504" s="216">
        <v>0</v>
      </c>
      <c r="R1504" s="68" t="s">
        <v>638</v>
      </c>
      <c r="S1504" s="368"/>
      <c r="T1504" s="278"/>
    </row>
    <row r="1505" spans="1:20" ht="63.75">
      <c r="A1505" s="192">
        <v>10</v>
      </c>
      <c r="B1505" s="68"/>
      <c r="C1505" s="214" t="s">
        <v>38</v>
      </c>
      <c r="D1505" s="215">
        <v>44974</v>
      </c>
      <c r="E1505" s="192" t="s">
        <v>3531</v>
      </c>
      <c r="F1505" s="192" t="s">
        <v>14</v>
      </c>
      <c r="G1505" s="192">
        <v>2176915</v>
      </c>
      <c r="H1505" s="68"/>
      <c r="I1505" s="198" t="s">
        <v>4559</v>
      </c>
      <c r="J1505" s="68"/>
      <c r="K1505" s="68"/>
      <c r="L1505" s="68"/>
      <c r="M1505" s="68"/>
      <c r="N1505" s="366"/>
      <c r="O1505" s="366"/>
      <c r="P1505" s="216">
        <v>50</v>
      </c>
      <c r="Q1505" s="216">
        <v>0</v>
      </c>
      <c r="R1505" s="68" t="s">
        <v>638</v>
      </c>
      <c r="S1505" s="368"/>
      <c r="T1505" s="278"/>
    </row>
    <row r="1506" spans="1:20" ht="63.75">
      <c r="A1506" s="192">
        <v>10</v>
      </c>
      <c r="B1506" s="68"/>
      <c r="C1506" s="214" t="s">
        <v>38</v>
      </c>
      <c r="D1506" s="215">
        <v>44974</v>
      </c>
      <c r="E1506" s="192" t="s">
        <v>3532</v>
      </c>
      <c r="F1506" s="192" t="s">
        <v>14</v>
      </c>
      <c r="G1506" s="192">
        <v>2176917</v>
      </c>
      <c r="H1506" s="68"/>
      <c r="I1506" s="198" t="s">
        <v>4560</v>
      </c>
      <c r="J1506" s="68"/>
      <c r="K1506" s="68"/>
      <c r="L1506" s="68"/>
      <c r="M1506" s="68"/>
      <c r="N1506" s="366"/>
      <c r="O1506" s="366"/>
      <c r="P1506" s="216">
        <v>50</v>
      </c>
      <c r="Q1506" s="216">
        <v>0</v>
      </c>
      <c r="R1506" s="68" t="s">
        <v>638</v>
      </c>
      <c r="S1506" s="368"/>
      <c r="T1506" s="278"/>
    </row>
    <row r="1507" spans="1:20" ht="63.75">
      <c r="A1507" s="192">
        <v>10</v>
      </c>
      <c r="B1507" s="68"/>
      <c r="C1507" s="214" t="s">
        <v>38</v>
      </c>
      <c r="D1507" s="215">
        <v>44974</v>
      </c>
      <c r="E1507" s="192" t="s">
        <v>3533</v>
      </c>
      <c r="F1507" s="192" t="s">
        <v>14</v>
      </c>
      <c r="G1507" s="192">
        <v>2176919</v>
      </c>
      <c r="H1507" s="68"/>
      <c r="I1507" s="198" t="s">
        <v>4561</v>
      </c>
      <c r="J1507" s="68"/>
      <c r="K1507" s="68"/>
      <c r="L1507" s="68"/>
      <c r="M1507" s="68"/>
      <c r="N1507" s="366"/>
      <c r="O1507" s="366"/>
      <c r="P1507" s="216">
        <v>50</v>
      </c>
      <c r="Q1507" s="216">
        <v>0</v>
      </c>
      <c r="R1507" s="68" t="s">
        <v>638</v>
      </c>
      <c r="S1507" s="368"/>
      <c r="T1507" s="278"/>
    </row>
    <row r="1508" spans="1:20" ht="63.75">
      <c r="A1508" s="192">
        <v>10</v>
      </c>
      <c r="B1508" s="68"/>
      <c r="C1508" s="214" t="s">
        <v>38</v>
      </c>
      <c r="D1508" s="215">
        <v>44974</v>
      </c>
      <c r="E1508" s="192" t="s">
        <v>3534</v>
      </c>
      <c r="F1508" s="192" t="s">
        <v>14</v>
      </c>
      <c r="G1508" s="192">
        <v>2176921</v>
      </c>
      <c r="H1508" s="68"/>
      <c r="I1508" s="198" t="s">
        <v>4562</v>
      </c>
      <c r="J1508" s="68"/>
      <c r="K1508" s="68"/>
      <c r="L1508" s="68"/>
      <c r="M1508" s="68"/>
      <c r="N1508" s="366"/>
      <c r="O1508" s="366"/>
      <c r="P1508" s="216">
        <v>50</v>
      </c>
      <c r="Q1508" s="216">
        <v>0</v>
      </c>
      <c r="R1508" s="68" t="s">
        <v>638</v>
      </c>
      <c r="S1508" s="368"/>
      <c r="T1508" s="278"/>
    </row>
    <row r="1509" spans="1:20" ht="63.75">
      <c r="A1509" s="192">
        <v>340</v>
      </c>
      <c r="B1509" s="68"/>
      <c r="C1509" s="214" t="s">
        <v>136</v>
      </c>
      <c r="D1509" s="215">
        <v>44974</v>
      </c>
      <c r="E1509" s="192" t="s">
        <v>3535</v>
      </c>
      <c r="F1509" s="192" t="s">
        <v>14</v>
      </c>
      <c r="G1509" s="192">
        <v>2176923</v>
      </c>
      <c r="H1509" s="68"/>
      <c r="I1509" s="198" t="s">
        <v>4563</v>
      </c>
      <c r="J1509" s="68"/>
      <c r="K1509" s="68"/>
      <c r="L1509" s="68"/>
      <c r="M1509" s="68"/>
      <c r="N1509" s="366"/>
      <c r="O1509" s="366"/>
      <c r="P1509" s="216">
        <v>50</v>
      </c>
      <c r="Q1509" s="216">
        <v>0</v>
      </c>
      <c r="R1509" s="68" t="s">
        <v>638</v>
      </c>
      <c r="S1509" s="368"/>
      <c r="T1509" s="278"/>
    </row>
    <row r="1510" spans="1:20" ht="76.5">
      <c r="A1510" s="192">
        <v>10</v>
      </c>
      <c r="B1510" s="68"/>
      <c r="C1510" s="214" t="s">
        <v>38</v>
      </c>
      <c r="D1510" s="215">
        <v>44974</v>
      </c>
      <c r="E1510" s="192" t="s">
        <v>3536</v>
      </c>
      <c r="F1510" s="192" t="s">
        <v>14</v>
      </c>
      <c r="G1510" s="192">
        <v>2177047</v>
      </c>
      <c r="H1510" s="68"/>
      <c r="I1510" s="198" t="s">
        <v>4564</v>
      </c>
      <c r="J1510" s="68"/>
      <c r="K1510" s="68"/>
      <c r="L1510" s="68"/>
      <c r="M1510" s="68"/>
      <c r="N1510" s="366"/>
      <c r="O1510" s="366"/>
      <c r="P1510" s="216">
        <v>50</v>
      </c>
      <c r="Q1510" s="216">
        <v>0</v>
      </c>
      <c r="R1510" s="68" t="s">
        <v>638</v>
      </c>
      <c r="S1510" s="368"/>
      <c r="T1510" s="278"/>
    </row>
    <row r="1511" spans="1:20" ht="89.25">
      <c r="A1511" s="192">
        <v>862</v>
      </c>
      <c r="B1511" s="68"/>
      <c r="C1511" s="214" t="s">
        <v>187</v>
      </c>
      <c r="D1511" s="215">
        <v>44974</v>
      </c>
      <c r="E1511" s="192" t="s">
        <v>3537</v>
      </c>
      <c r="F1511" s="192" t="s">
        <v>10</v>
      </c>
      <c r="G1511" s="192">
        <v>1054755</v>
      </c>
      <c r="H1511" s="68"/>
      <c r="I1511" s="198" t="s">
        <v>4565</v>
      </c>
      <c r="J1511" s="68"/>
      <c r="K1511" s="68"/>
      <c r="L1511" s="68"/>
      <c r="M1511" s="68"/>
      <c r="N1511" s="366"/>
      <c r="O1511" s="366"/>
      <c r="P1511" s="216">
        <v>50</v>
      </c>
      <c r="Q1511" s="216">
        <v>0</v>
      </c>
      <c r="R1511" s="68" t="s">
        <v>638</v>
      </c>
      <c r="S1511" s="368"/>
      <c r="T1511" s="278"/>
    </row>
    <row r="1512" spans="1:20" ht="76.5">
      <c r="A1512" s="192">
        <v>862</v>
      </c>
      <c r="B1512" s="68"/>
      <c r="C1512" s="214" t="s">
        <v>187</v>
      </c>
      <c r="D1512" s="215">
        <v>44979</v>
      </c>
      <c r="E1512" s="192" t="s">
        <v>3538</v>
      </c>
      <c r="F1512" s="192" t="s">
        <v>639</v>
      </c>
      <c r="G1512" s="192">
        <v>5194495</v>
      </c>
      <c r="H1512" s="68"/>
      <c r="I1512" s="198" t="s">
        <v>4566</v>
      </c>
      <c r="J1512" s="68"/>
      <c r="K1512" s="68"/>
      <c r="L1512" s="68"/>
      <c r="M1512" s="68"/>
      <c r="N1512" s="366"/>
      <c r="O1512" s="366"/>
      <c r="P1512" s="216">
        <v>0</v>
      </c>
      <c r="Q1512" s="216">
        <v>1382.63</v>
      </c>
      <c r="R1512" s="68" t="s">
        <v>638</v>
      </c>
      <c r="S1512" s="368"/>
      <c r="T1512" s="278"/>
    </row>
    <row r="1513" spans="1:20" ht="63.75">
      <c r="A1513" s="192" t="s">
        <v>542</v>
      </c>
      <c r="B1513" s="68"/>
      <c r="C1513" s="214" t="s">
        <v>691</v>
      </c>
      <c r="D1513" s="215">
        <v>44979</v>
      </c>
      <c r="E1513" s="192" t="s">
        <v>3538</v>
      </c>
      <c r="F1513" s="192" t="s">
        <v>639</v>
      </c>
      <c r="G1513" s="192">
        <v>5194488</v>
      </c>
      <c r="H1513" s="68"/>
      <c r="I1513" s="198" t="s">
        <v>4567</v>
      </c>
      <c r="J1513" s="68"/>
      <c r="K1513" s="68"/>
      <c r="L1513" s="68"/>
      <c r="M1513" s="68"/>
      <c r="N1513" s="366"/>
      <c r="O1513" s="366"/>
      <c r="P1513" s="216">
        <v>0</v>
      </c>
      <c r="Q1513" s="216">
        <v>691.31</v>
      </c>
      <c r="R1513" s="68" t="s">
        <v>638</v>
      </c>
      <c r="S1513" s="368"/>
      <c r="T1513" s="278"/>
    </row>
    <row r="1514" spans="1:20" ht="63.75">
      <c r="A1514" s="192" t="s">
        <v>542</v>
      </c>
      <c r="B1514" s="68"/>
      <c r="C1514" s="214" t="s">
        <v>691</v>
      </c>
      <c r="D1514" s="215">
        <v>44979</v>
      </c>
      <c r="E1514" s="192" t="s">
        <v>3539</v>
      </c>
      <c r="F1514" s="192" t="s">
        <v>10</v>
      </c>
      <c r="G1514" s="192">
        <v>17089</v>
      </c>
      <c r="H1514" s="68"/>
      <c r="I1514" s="198" t="s">
        <v>4568</v>
      </c>
      <c r="J1514" s="68"/>
      <c r="K1514" s="68"/>
      <c r="L1514" s="68"/>
      <c r="M1514" s="68"/>
      <c r="N1514" s="366"/>
      <c r="O1514" s="366"/>
      <c r="P1514" s="216">
        <v>4088.96</v>
      </c>
      <c r="Q1514" s="216">
        <v>0</v>
      </c>
      <c r="R1514" s="68" t="s">
        <v>638</v>
      </c>
      <c r="S1514" s="368"/>
      <c r="T1514" s="278"/>
    </row>
    <row r="1515" spans="1:20" ht="63.75">
      <c r="A1515" s="192">
        <v>597</v>
      </c>
      <c r="B1515" s="68"/>
      <c r="C1515" s="214" t="s">
        <v>677</v>
      </c>
      <c r="D1515" s="215">
        <v>44979</v>
      </c>
      <c r="E1515" s="192" t="s">
        <v>3540</v>
      </c>
      <c r="F1515" s="192" t="s">
        <v>6</v>
      </c>
      <c r="G1515" s="192">
        <v>2178240</v>
      </c>
      <c r="H1515" s="68"/>
      <c r="I1515" s="198" t="s">
        <v>4569</v>
      </c>
      <c r="J1515" s="68"/>
      <c r="K1515" s="68"/>
      <c r="L1515" s="68"/>
      <c r="M1515" s="68"/>
      <c r="N1515" s="366"/>
      <c r="O1515" s="366"/>
      <c r="P1515" s="216">
        <v>0</v>
      </c>
      <c r="Q1515" s="216">
        <v>14289.38</v>
      </c>
      <c r="R1515" s="68" t="s">
        <v>638</v>
      </c>
      <c r="S1515" s="368"/>
      <c r="T1515" s="278"/>
    </row>
    <row r="1516" spans="1:20" ht="63.75">
      <c r="A1516" s="192" t="s">
        <v>542</v>
      </c>
      <c r="B1516" s="68"/>
      <c r="C1516" s="214" t="s">
        <v>691</v>
      </c>
      <c r="D1516" s="215">
        <v>44979</v>
      </c>
      <c r="E1516" s="192" t="s">
        <v>3541</v>
      </c>
      <c r="F1516" s="192" t="s">
        <v>10</v>
      </c>
      <c r="G1516" s="192">
        <v>17021</v>
      </c>
      <c r="H1516" s="68"/>
      <c r="I1516" s="198" t="s">
        <v>4570</v>
      </c>
      <c r="J1516" s="68"/>
      <c r="K1516" s="68"/>
      <c r="L1516" s="68"/>
      <c r="M1516" s="68"/>
      <c r="N1516" s="366"/>
      <c r="O1516" s="366"/>
      <c r="P1516" s="216">
        <v>9690.56</v>
      </c>
      <c r="Q1516" s="216">
        <v>0</v>
      </c>
      <c r="R1516" s="68" t="s">
        <v>638</v>
      </c>
      <c r="S1516" s="368"/>
      <c r="T1516" s="278"/>
    </row>
    <row r="1517" spans="1:20" ht="63.75">
      <c r="A1517" s="192" t="s">
        <v>542</v>
      </c>
      <c r="B1517" s="68"/>
      <c r="C1517" s="214" t="s">
        <v>691</v>
      </c>
      <c r="D1517" s="215">
        <v>44979</v>
      </c>
      <c r="E1517" s="192" t="s">
        <v>3542</v>
      </c>
      <c r="F1517" s="192" t="s">
        <v>10</v>
      </c>
      <c r="G1517" s="192">
        <v>17004</v>
      </c>
      <c r="H1517" s="68"/>
      <c r="I1517" s="198" t="s">
        <v>4571</v>
      </c>
      <c r="J1517" s="68"/>
      <c r="K1517" s="68"/>
      <c r="L1517" s="68"/>
      <c r="M1517" s="68"/>
      <c r="N1517" s="366"/>
      <c r="O1517" s="366"/>
      <c r="P1517" s="216">
        <v>23049.86</v>
      </c>
      <c r="Q1517" s="216">
        <v>0</v>
      </c>
      <c r="R1517" s="68" t="s">
        <v>638</v>
      </c>
      <c r="S1517" s="368"/>
      <c r="T1517" s="278"/>
    </row>
    <row r="1518" spans="1:20" ht="63.75">
      <c r="A1518" s="192" t="s">
        <v>542</v>
      </c>
      <c r="B1518" s="68"/>
      <c r="C1518" s="214" t="s">
        <v>691</v>
      </c>
      <c r="D1518" s="215">
        <v>44979</v>
      </c>
      <c r="E1518" s="192" t="s">
        <v>3543</v>
      </c>
      <c r="F1518" s="192" t="s">
        <v>10</v>
      </c>
      <c r="G1518" s="192">
        <v>17023</v>
      </c>
      <c r="H1518" s="68"/>
      <c r="I1518" s="198" t="s">
        <v>4572</v>
      </c>
      <c r="J1518" s="68"/>
      <c r="K1518" s="68"/>
      <c r="L1518" s="68"/>
      <c r="M1518" s="68"/>
      <c r="N1518" s="366"/>
      <c r="O1518" s="366"/>
      <c r="P1518" s="216">
        <v>9606.8700000000008</v>
      </c>
      <c r="Q1518" s="216">
        <v>0</v>
      </c>
      <c r="R1518" s="68" t="s">
        <v>638</v>
      </c>
      <c r="S1518" s="368"/>
      <c r="T1518" s="278"/>
    </row>
    <row r="1519" spans="1:20" ht="63.75">
      <c r="A1519" s="192">
        <v>597</v>
      </c>
      <c r="B1519" s="68"/>
      <c r="C1519" s="214" t="s">
        <v>677</v>
      </c>
      <c r="D1519" s="215">
        <v>44979</v>
      </c>
      <c r="E1519" s="192" t="s">
        <v>3544</v>
      </c>
      <c r="F1519" s="192" t="s">
        <v>14</v>
      </c>
      <c r="G1519" s="192">
        <v>2178241</v>
      </c>
      <c r="H1519" s="68"/>
      <c r="I1519" s="198" t="s">
        <v>4573</v>
      </c>
      <c r="J1519" s="68"/>
      <c r="K1519" s="68"/>
      <c r="L1519" s="68"/>
      <c r="M1519" s="68"/>
      <c r="N1519" s="366"/>
      <c r="O1519" s="366"/>
      <c r="P1519" s="216">
        <v>50</v>
      </c>
      <c r="Q1519" s="216">
        <v>0</v>
      </c>
      <c r="R1519" s="68" t="s">
        <v>638</v>
      </c>
      <c r="S1519" s="368"/>
      <c r="T1519" s="278"/>
    </row>
    <row r="1520" spans="1:20" ht="89.25">
      <c r="A1520" s="192">
        <v>389</v>
      </c>
      <c r="B1520" s="68"/>
      <c r="C1520" s="214" t="s">
        <v>1428</v>
      </c>
      <c r="D1520" s="215">
        <v>44979</v>
      </c>
      <c r="E1520" s="192" t="s">
        <v>3545</v>
      </c>
      <c r="F1520" s="192" t="s">
        <v>10</v>
      </c>
      <c r="G1520" s="192">
        <v>1054801</v>
      </c>
      <c r="H1520" s="68"/>
      <c r="I1520" s="198" t="s">
        <v>4574</v>
      </c>
      <c r="J1520" s="68"/>
      <c r="K1520" s="68"/>
      <c r="L1520" s="68"/>
      <c r="M1520" s="68"/>
      <c r="N1520" s="366"/>
      <c r="O1520" s="366"/>
      <c r="P1520" s="216">
        <v>50</v>
      </c>
      <c r="Q1520" s="216">
        <v>0</v>
      </c>
      <c r="R1520" s="68" t="s">
        <v>638</v>
      </c>
      <c r="S1520" s="368"/>
      <c r="T1520" s="278"/>
    </row>
    <row r="1521" spans="1:20" ht="76.5">
      <c r="A1521" s="192">
        <v>389</v>
      </c>
      <c r="B1521" s="68"/>
      <c r="C1521" s="214" t="s">
        <v>1428</v>
      </c>
      <c r="D1521" s="215">
        <v>44979</v>
      </c>
      <c r="E1521" s="192" t="s">
        <v>3546</v>
      </c>
      <c r="F1521" s="192" t="s">
        <v>10</v>
      </c>
      <c r="G1521" s="192">
        <v>1054802</v>
      </c>
      <c r="H1521" s="68"/>
      <c r="I1521" s="198" t="s">
        <v>4575</v>
      </c>
      <c r="J1521" s="68"/>
      <c r="K1521" s="68"/>
      <c r="L1521" s="68"/>
      <c r="M1521" s="68"/>
      <c r="N1521" s="366"/>
      <c r="O1521" s="366"/>
      <c r="P1521" s="216">
        <v>50</v>
      </c>
      <c r="Q1521" s="216">
        <v>0</v>
      </c>
      <c r="R1521" s="68" t="s">
        <v>638</v>
      </c>
      <c r="S1521" s="368"/>
      <c r="T1521" s="278"/>
    </row>
    <row r="1522" spans="1:20" ht="63.75">
      <c r="A1522" s="192">
        <v>117</v>
      </c>
      <c r="B1522" s="68"/>
      <c r="C1522" s="214" t="s">
        <v>54</v>
      </c>
      <c r="D1522" s="215">
        <v>44979</v>
      </c>
      <c r="E1522" s="192" t="s">
        <v>3547</v>
      </c>
      <c r="F1522" s="192" t="s">
        <v>10</v>
      </c>
      <c r="G1522" s="192">
        <v>1054803</v>
      </c>
      <c r="H1522" s="68"/>
      <c r="I1522" s="198" t="s">
        <v>4576</v>
      </c>
      <c r="J1522" s="68"/>
      <c r="K1522" s="68"/>
      <c r="L1522" s="68"/>
      <c r="M1522" s="68"/>
      <c r="N1522" s="366"/>
      <c r="O1522" s="366"/>
      <c r="P1522" s="216">
        <v>50</v>
      </c>
      <c r="Q1522" s="216">
        <v>0</v>
      </c>
      <c r="R1522" s="68" t="s">
        <v>638</v>
      </c>
      <c r="S1522" s="368"/>
      <c r="T1522" s="278"/>
    </row>
    <row r="1523" spans="1:20" ht="76.5">
      <c r="A1523" s="192">
        <v>389</v>
      </c>
      <c r="B1523" s="68"/>
      <c r="C1523" s="214" t="s">
        <v>1428</v>
      </c>
      <c r="D1523" s="215">
        <v>44979</v>
      </c>
      <c r="E1523" s="192" t="s">
        <v>3548</v>
      </c>
      <c r="F1523" s="192" t="s">
        <v>10</v>
      </c>
      <c r="G1523" s="192">
        <v>1054805</v>
      </c>
      <c r="H1523" s="68"/>
      <c r="I1523" s="198" t="s">
        <v>4577</v>
      </c>
      <c r="J1523" s="68"/>
      <c r="K1523" s="68"/>
      <c r="L1523" s="68"/>
      <c r="M1523" s="68"/>
      <c r="N1523" s="366"/>
      <c r="O1523" s="366"/>
      <c r="P1523" s="216">
        <v>50</v>
      </c>
      <c r="Q1523" s="216">
        <v>0</v>
      </c>
      <c r="R1523" s="68" t="s">
        <v>638</v>
      </c>
      <c r="S1523" s="368"/>
      <c r="T1523" s="278"/>
    </row>
    <row r="1524" spans="1:20" ht="63.75">
      <c r="A1524" s="192">
        <v>513</v>
      </c>
      <c r="B1524" s="68"/>
      <c r="C1524" s="214" t="s">
        <v>160</v>
      </c>
      <c r="D1524" s="215">
        <v>44979</v>
      </c>
      <c r="E1524" s="192" t="s">
        <v>3549</v>
      </c>
      <c r="F1524" s="192" t="s">
        <v>10</v>
      </c>
      <c r="G1524" s="192">
        <v>1054806</v>
      </c>
      <c r="H1524" s="68"/>
      <c r="I1524" s="198" t="s">
        <v>4578</v>
      </c>
      <c r="J1524" s="68"/>
      <c r="K1524" s="68"/>
      <c r="L1524" s="68"/>
      <c r="M1524" s="68"/>
      <c r="N1524" s="366"/>
      <c r="O1524" s="366"/>
      <c r="P1524" s="216">
        <v>50</v>
      </c>
      <c r="Q1524" s="216">
        <v>0</v>
      </c>
      <c r="R1524" s="68" t="s">
        <v>638</v>
      </c>
      <c r="S1524" s="368"/>
      <c r="T1524" s="278"/>
    </row>
    <row r="1525" spans="1:20" ht="63.75">
      <c r="A1525" s="192">
        <v>513</v>
      </c>
      <c r="B1525" s="68"/>
      <c r="C1525" s="214" t="s">
        <v>160</v>
      </c>
      <c r="D1525" s="215">
        <v>44979</v>
      </c>
      <c r="E1525" s="192" t="s">
        <v>3550</v>
      </c>
      <c r="F1525" s="192" t="s">
        <v>10</v>
      </c>
      <c r="G1525" s="192">
        <v>1054813</v>
      </c>
      <c r="H1525" s="68"/>
      <c r="I1525" s="198" t="s">
        <v>4579</v>
      </c>
      <c r="J1525" s="68"/>
      <c r="K1525" s="68"/>
      <c r="L1525" s="68"/>
      <c r="M1525" s="68"/>
      <c r="N1525" s="366"/>
      <c r="O1525" s="366"/>
      <c r="P1525" s="216">
        <v>50</v>
      </c>
      <c r="Q1525" s="216">
        <v>0</v>
      </c>
      <c r="R1525" s="68" t="s">
        <v>638</v>
      </c>
      <c r="S1525" s="368"/>
      <c r="T1525" s="278"/>
    </row>
    <row r="1526" spans="1:20" ht="89.25">
      <c r="A1526" s="192">
        <v>117</v>
      </c>
      <c r="B1526" s="68"/>
      <c r="C1526" s="214" t="s">
        <v>54</v>
      </c>
      <c r="D1526" s="215">
        <v>44979</v>
      </c>
      <c r="E1526" s="192" t="s">
        <v>3551</v>
      </c>
      <c r="F1526" s="192" t="s">
        <v>10</v>
      </c>
      <c r="G1526" s="192">
        <v>1054814</v>
      </c>
      <c r="H1526" s="68"/>
      <c r="I1526" s="198" t="s">
        <v>4580</v>
      </c>
      <c r="J1526" s="68"/>
      <c r="K1526" s="68"/>
      <c r="L1526" s="68"/>
      <c r="M1526" s="68"/>
      <c r="N1526" s="366"/>
      <c r="O1526" s="366"/>
      <c r="P1526" s="216">
        <v>50</v>
      </c>
      <c r="Q1526" s="216">
        <v>0</v>
      </c>
      <c r="R1526" s="68" t="s">
        <v>638</v>
      </c>
      <c r="S1526" s="368"/>
      <c r="T1526" s="278"/>
    </row>
    <row r="1527" spans="1:20" ht="76.5">
      <c r="A1527" s="192" t="s">
        <v>542</v>
      </c>
      <c r="B1527" s="68"/>
      <c r="C1527" s="214" t="s">
        <v>691</v>
      </c>
      <c r="D1527" s="215">
        <v>44979</v>
      </c>
      <c r="E1527" s="192" t="s">
        <v>3552</v>
      </c>
      <c r="F1527" s="192" t="s">
        <v>10</v>
      </c>
      <c r="G1527" s="192">
        <v>17046</v>
      </c>
      <c r="H1527" s="68"/>
      <c r="I1527" s="198" t="s">
        <v>4581</v>
      </c>
      <c r="J1527" s="68"/>
      <c r="K1527" s="68"/>
      <c r="L1527" s="68"/>
      <c r="M1527" s="68"/>
      <c r="N1527" s="366"/>
      <c r="O1527" s="366"/>
      <c r="P1527" s="216">
        <v>331.88</v>
      </c>
      <c r="Q1527" s="216">
        <v>0</v>
      </c>
      <c r="R1527" s="68" t="s">
        <v>638</v>
      </c>
      <c r="S1527" s="368"/>
      <c r="T1527" s="278"/>
    </row>
    <row r="1528" spans="1:20" ht="76.5">
      <c r="A1528" s="192">
        <v>117</v>
      </c>
      <c r="B1528" s="68"/>
      <c r="C1528" s="214" t="s">
        <v>54</v>
      </c>
      <c r="D1528" s="215">
        <v>44979</v>
      </c>
      <c r="E1528" s="192" t="s">
        <v>3553</v>
      </c>
      <c r="F1528" s="192" t="s">
        <v>10</v>
      </c>
      <c r="G1528" s="192">
        <v>1054822</v>
      </c>
      <c r="H1528" s="68"/>
      <c r="I1528" s="198" t="s">
        <v>4582</v>
      </c>
      <c r="J1528" s="68"/>
      <c r="K1528" s="68"/>
      <c r="L1528" s="68"/>
      <c r="M1528" s="68"/>
      <c r="N1528" s="366"/>
      <c r="O1528" s="366"/>
      <c r="P1528" s="216">
        <v>50</v>
      </c>
      <c r="Q1528" s="216">
        <v>0</v>
      </c>
      <c r="R1528" s="68" t="s">
        <v>638</v>
      </c>
      <c r="S1528" s="368"/>
      <c r="T1528" s="278"/>
    </row>
    <row r="1529" spans="1:20" ht="89.25">
      <c r="A1529" s="192">
        <v>598</v>
      </c>
      <c r="B1529" s="68"/>
      <c r="C1529" s="214" t="s">
        <v>672</v>
      </c>
      <c r="D1529" s="215">
        <v>44979</v>
      </c>
      <c r="E1529" s="192" t="s">
        <v>3554</v>
      </c>
      <c r="F1529" s="192" t="s">
        <v>12</v>
      </c>
      <c r="G1529" s="192">
        <v>1054815</v>
      </c>
      <c r="H1529" s="68"/>
      <c r="I1529" s="198" t="s">
        <v>4583</v>
      </c>
      <c r="J1529" s="68"/>
      <c r="K1529" s="68"/>
      <c r="L1529" s="68"/>
      <c r="M1529" s="68"/>
      <c r="N1529" s="366"/>
      <c r="O1529" s="366"/>
      <c r="P1529" s="216">
        <v>2213220.59</v>
      </c>
      <c r="Q1529" s="216">
        <v>0</v>
      </c>
      <c r="R1529" s="68" t="s">
        <v>638</v>
      </c>
      <c r="S1529" s="368"/>
      <c r="T1529" s="278"/>
    </row>
    <row r="1530" spans="1:20" ht="76.5">
      <c r="A1530" s="192">
        <v>598</v>
      </c>
      <c r="B1530" s="68"/>
      <c r="C1530" s="214" t="s">
        <v>672</v>
      </c>
      <c r="D1530" s="215">
        <v>44979</v>
      </c>
      <c r="E1530" s="192" t="s">
        <v>3555</v>
      </c>
      <c r="F1530" s="192" t="s">
        <v>10</v>
      </c>
      <c r="G1530" s="192">
        <v>1054818</v>
      </c>
      <c r="H1530" s="68"/>
      <c r="I1530" s="198" t="s">
        <v>4584</v>
      </c>
      <c r="J1530" s="68"/>
      <c r="K1530" s="68"/>
      <c r="L1530" s="68"/>
      <c r="M1530" s="68"/>
      <c r="N1530" s="366"/>
      <c r="O1530" s="366"/>
      <c r="P1530" s="216">
        <v>50</v>
      </c>
      <c r="Q1530" s="216">
        <v>0</v>
      </c>
      <c r="R1530" s="68" t="s">
        <v>638</v>
      </c>
      <c r="S1530" s="368"/>
      <c r="T1530" s="278"/>
    </row>
    <row r="1531" spans="1:20" ht="76.5">
      <c r="A1531" s="192">
        <v>117</v>
      </c>
      <c r="B1531" s="68"/>
      <c r="C1531" s="214" t="s">
        <v>54</v>
      </c>
      <c r="D1531" s="215">
        <v>44979</v>
      </c>
      <c r="E1531" s="192" t="s">
        <v>3556</v>
      </c>
      <c r="F1531" s="192" t="s">
        <v>10</v>
      </c>
      <c r="G1531" s="192">
        <v>1054821</v>
      </c>
      <c r="H1531" s="68"/>
      <c r="I1531" s="198" t="s">
        <v>4585</v>
      </c>
      <c r="J1531" s="68"/>
      <c r="K1531" s="68"/>
      <c r="L1531" s="68"/>
      <c r="M1531" s="68"/>
      <c r="N1531" s="366"/>
      <c r="O1531" s="366"/>
      <c r="P1531" s="216">
        <v>50</v>
      </c>
      <c r="Q1531" s="216">
        <v>0</v>
      </c>
      <c r="R1531" s="68" t="s">
        <v>638</v>
      </c>
      <c r="S1531" s="368"/>
      <c r="T1531" s="278"/>
    </row>
    <row r="1532" spans="1:20" ht="89.25">
      <c r="A1532" s="192">
        <v>117</v>
      </c>
      <c r="B1532" s="68"/>
      <c r="C1532" s="214" t="s">
        <v>54</v>
      </c>
      <c r="D1532" s="215">
        <v>44979</v>
      </c>
      <c r="E1532" s="192" t="s">
        <v>3557</v>
      </c>
      <c r="F1532" s="192" t="s">
        <v>10</v>
      </c>
      <c r="G1532" s="192">
        <v>1054824</v>
      </c>
      <c r="H1532" s="68"/>
      <c r="I1532" s="198" t="s">
        <v>4586</v>
      </c>
      <c r="J1532" s="68"/>
      <c r="K1532" s="68"/>
      <c r="L1532" s="68"/>
      <c r="M1532" s="68"/>
      <c r="N1532" s="366"/>
      <c r="O1532" s="366"/>
      <c r="P1532" s="216">
        <v>50</v>
      </c>
      <c r="Q1532" s="216">
        <v>0</v>
      </c>
      <c r="R1532" s="68" t="s">
        <v>638</v>
      </c>
      <c r="S1532" s="368"/>
      <c r="T1532" s="278"/>
    </row>
    <row r="1533" spans="1:20" ht="76.5">
      <c r="A1533" s="192">
        <v>513</v>
      </c>
      <c r="B1533" s="68"/>
      <c r="C1533" s="214" t="s">
        <v>160</v>
      </c>
      <c r="D1533" s="215">
        <v>44979</v>
      </c>
      <c r="E1533" s="192" t="s">
        <v>3558</v>
      </c>
      <c r="F1533" s="192" t="s">
        <v>10</v>
      </c>
      <c r="G1533" s="192">
        <v>1054826</v>
      </c>
      <c r="H1533" s="68"/>
      <c r="I1533" s="198" t="s">
        <v>4587</v>
      </c>
      <c r="J1533" s="68"/>
      <c r="K1533" s="68"/>
      <c r="L1533" s="68"/>
      <c r="M1533" s="68"/>
      <c r="N1533" s="366"/>
      <c r="O1533" s="366"/>
      <c r="P1533" s="216">
        <v>50</v>
      </c>
      <c r="Q1533" s="216">
        <v>0</v>
      </c>
      <c r="R1533" s="68" t="s">
        <v>638</v>
      </c>
      <c r="S1533" s="368"/>
      <c r="T1533" s="278"/>
    </row>
    <row r="1534" spans="1:20" ht="63.75">
      <c r="A1534" s="192">
        <v>597</v>
      </c>
      <c r="B1534" s="68"/>
      <c r="C1534" s="214" t="s">
        <v>677</v>
      </c>
      <c r="D1534" s="215">
        <v>44979</v>
      </c>
      <c r="E1534" s="192" t="s">
        <v>3559</v>
      </c>
      <c r="F1534" s="192" t="s">
        <v>6</v>
      </c>
      <c r="G1534" s="192">
        <v>2178397</v>
      </c>
      <c r="H1534" s="68"/>
      <c r="I1534" s="198" t="s">
        <v>4588</v>
      </c>
      <c r="J1534" s="68"/>
      <c r="K1534" s="68"/>
      <c r="L1534" s="68"/>
      <c r="M1534" s="68"/>
      <c r="N1534" s="366"/>
      <c r="O1534" s="366"/>
      <c r="P1534" s="216">
        <v>0</v>
      </c>
      <c r="Q1534" s="216">
        <v>1166.2</v>
      </c>
      <c r="R1534" s="68" t="s">
        <v>638</v>
      </c>
      <c r="S1534" s="368"/>
      <c r="T1534" s="278"/>
    </row>
    <row r="1535" spans="1:20" ht="63.75">
      <c r="A1535" s="192">
        <v>597</v>
      </c>
      <c r="B1535" s="68"/>
      <c r="C1535" s="214" t="s">
        <v>677</v>
      </c>
      <c r="D1535" s="215">
        <v>44979</v>
      </c>
      <c r="E1535" s="192" t="s">
        <v>3560</v>
      </c>
      <c r="F1535" s="192" t="s">
        <v>6</v>
      </c>
      <c r="G1535" s="192">
        <v>2178399</v>
      </c>
      <c r="H1535" s="68"/>
      <c r="I1535" s="198" t="s">
        <v>4589</v>
      </c>
      <c r="J1535" s="68"/>
      <c r="K1535" s="68"/>
      <c r="L1535" s="68"/>
      <c r="M1535" s="68"/>
      <c r="N1535" s="366"/>
      <c r="O1535" s="366"/>
      <c r="P1535" s="216">
        <v>0</v>
      </c>
      <c r="Q1535" s="216">
        <v>1330.84</v>
      </c>
      <c r="R1535" s="68" t="s">
        <v>638</v>
      </c>
      <c r="S1535" s="368"/>
      <c r="T1535" s="278"/>
    </row>
    <row r="1536" spans="1:20" ht="63.75">
      <c r="A1536" s="192" t="s">
        <v>542</v>
      </c>
      <c r="B1536" s="68"/>
      <c r="C1536" s="214" t="s">
        <v>691</v>
      </c>
      <c r="D1536" s="215">
        <v>44979</v>
      </c>
      <c r="E1536" s="192" t="s">
        <v>3561</v>
      </c>
      <c r="F1536" s="192" t="s">
        <v>10</v>
      </c>
      <c r="G1536" s="192">
        <v>17022</v>
      </c>
      <c r="H1536" s="68"/>
      <c r="I1536" s="198" t="s">
        <v>4590</v>
      </c>
      <c r="J1536" s="68"/>
      <c r="K1536" s="68"/>
      <c r="L1536" s="68"/>
      <c r="M1536" s="68"/>
      <c r="N1536" s="366"/>
      <c r="O1536" s="366"/>
      <c r="P1536" s="216">
        <v>8161.68</v>
      </c>
      <c r="Q1536" s="216">
        <v>0</v>
      </c>
      <c r="R1536" s="68" t="s">
        <v>638</v>
      </c>
      <c r="S1536" s="368"/>
      <c r="T1536" s="278"/>
    </row>
    <row r="1537" spans="1:20" ht="63.75">
      <c r="A1537" s="192">
        <v>597</v>
      </c>
      <c r="B1537" s="68"/>
      <c r="C1537" s="214" t="s">
        <v>677</v>
      </c>
      <c r="D1537" s="215">
        <v>44979</v>
      </c>
      <c r="E1537" s="192" t="s">
        <v>3562</v>
      </c>
      <c r="F1537" s="192" t="s">
        <v>14</v>
      </c>
      <c r="G1537" s="192">
        <v>2178398</v>
      </c>
      <c r="H1537" s="68"/>
      <c r="I1537" s="198" t="s">
        <v>4591</v>
      </c>
      <c r="J1537" s="68"/>
      <c r="K1537" s="68"/>
      <c r="L1537" s="68"/>
      <c r="M1537" s="68"/>
      <c r="N1537" s="366"/>
      <c r="O1537" s="366"/>
      <c r="P1537" s="216">
        <v>50</v>
      </c>
      <c r="Q1537" s="216">
        <v>0</v>
      </c>
      <c r="R1537" s="68" t="s">
        <v>638</v>
      </c>
      <c r="S1537" s="368"/>
      <c r="T1537" s="278"/>
    </row>
    <row r="1538" spans="1:20" ht="63.75">
      <c r="A1538" s="192">
        <v>597</v>
      </c>
      <c r="B1538" s="68"/>
      <c r="C1538" s="214" t="s">
        <v>677</v>
      </c>
      <c r="D1538" s="215">
        <v>44979</v>
      </c>
      <c r="E1538" s="192" t="s">
        <v>3563</v>
      </c>
      <c r="F1538" s="192" t="s">
        <v>14</v>
      </c>
      <c r="G1538" s="192">
        <v>2178400</v>
      </c>
      <c r="H1538" s="68"/>
      <c r="I1538" s="198" t="s">
        <v>4592</v>
      </c>
      <c r="J1538" s="68"/>
      <c r="K1538" s="68"/>
      <c r="L1538" s="68"/>
      <c r="M1538" s="68"/>
      <c r="N1538" s="366"/>
      <c r="O1538" s="366"/>
      <c r="P1538" s="216">
        <v>50</v>
      </c>
      <c r="Q1538" s="216">
        <v>0</v>
      </c>
      <c r="R1538" s="68" t="s">
        <v>638</v>
      </c>
      <c r="S1538" s="368"/>
      <c r="T1538" s="278"/>
    </row>
    <row r="1539" spans="1:20" ht="89.25">
      <c r="A1539" s="192" t="s">
        <v>542</v>
      </c>
      <c r="B1539" s="68"/>
      <c r="C1539" s="214" t="s">
        <v>691</v>
      </c>
      <c r="D1539" s="215">
        <v>44979</v>
      </c>
      <c r="E1539" s="192" t="s">
        <v>3564</v>
      </c>
      <c r="F1539" s="192" t="s">
        <v>10</v>
      </c>
      <c r="G1539" s="192">
        <v>1054840</v>
      </c>
      <c r="H1539" s="68"/>
      <c r="I1539" s="198" t="s">
        <v>4593</v>
      </c>
      <c r="J1539" s="68"/>
      <c r="K1539" s="68"/>
      <c r="L1539" s="68"/>
      <c r="M1539" s="68"/>
      <c r="N1539" s="366"/>
      <c r="O1539" s="366"/>
      <c r="P1539" s="216">
        <v>2991.43</v>
      </c>
      <c r="Q1539" s="216">
        <v>0</v>
      </c>
      <c r="R1539" s="68" t="s">
        <v>638</v>
      </c>
      <c r="S1539" s="368"/>
      <c r="T1539" s="278"/>
    </row>
    <row r="1540" spans="1:20" ht="102">
      <c r="A1540" s="192" t="s">
        <v>542</v>
      </c>
      <c r="B1540" s="68"/>
      <c r="C1540" s="214" t="s">
        <v>691</v>
      </c>
      <c r="D1540" s="215">
        <v>44979</v>
      </c>
      <c r="E1540" s="192" t="s">
        <v>3565</v>
      </c>
      <c r="F1540" s="192" t="s">
        <v>19</v>
      </c>
      <c r="G1540" s="192">
        <v>1054840</v>
      </c>
      <c r="H1540" s="68"/>
      <c r="I1540" s="198" t="s">
        <v>4594</v>
      </c>
      <c r="J1540" s="68"/>
      <c r="K1540" s="68"/>
      <c r="L1540" s="68"/>
      <c r="M1540" s="68"/>
      <c r="N1540" s="366"/>
      <c r="O1540" s="366"/>
      <c r="P1540" s="216">
        <v>3944618.98</v>
      </c>
      <c r="Q1540" s="216">
        <v>0</v>
      </c>
      <c r="R1540" s="68" t="s">
        <v>638</v>
      </c>
      <c r="S1540" s="368"/>
      <c r="T1540" s="278"/>
    </row>
    <row r="1541" spans="1:20" ht="63.75">
      <c r="A1541" s="192" t="s">
        <v>542</v>
      </c>
      <c r="B1541" s="68"/>
      <c r="C1541" s="214" t="s">
        <v>691</v>
      </c>
      <c r="D1541" s="215">
        <v>44979</v>
      </c>
      <c r="E1541" s="192" t="s">
        <v>3566</v>
      </c>
      <c r="F1541" s="192" t="s">
        <v>10</v>
      </c>
      <c r="G1541" s="192">
        <v>1054839</v>
      </c>
      <c r="H1541" s="68"/>
      <c r="I1541" s="198" t="s">
        <v>4595</v>
      </c>
      <c r="J1541" s="68"/>
      <c r="K1541" s="68"/>
      <c r="L1541" s="68"/>
      <c r="M1541" s="68"/>
      <c r="N1541" s="366"/>
      <c r="O1541" s="366"/>
      <c r="P1541" s="216">
        <v>26470.26</v>
      </c>
      <c r="Q1541" s="216">
        <v>0</v>
      </c>
      <c r="R1541" s="68" t="s">
        <v>638</v>
      </c>
      <c r="S1541" s="368"/>
      <c r="T1541" s="278"/>
    </row>
    <row r="1542" spans="1:20" ht="63.75">
      <c r="A1542" s="192" t="s">
        <v>542</v>
      </c>
      <c r="B1542" s="68"/>
      <c r="C1542" s="214" t="s">
        <v>691</v>
      </c>
      <c r="D1542" s="215">
        <v>44979</v>
      </c>
      <c r="E1542" s="192" t="s">
        <v>3567</v>
      </c>
      <c r="F1542" s="192" t="s">
        <v>19</v>
      </c>
      <c r="G1542" s="192">
        <v>1054839</v>
      </c>
      <c r="H1542" s="68"/>
      <c r="I1542" s="198" t="s">
        <v>4596</v>
      </c>
      <c r="J1542" s="68"/>
      <c r="K1542" s="68"/>
      <c r="L1542" s="68"/>
      <c r="M1542" s="68"/>
      <c r="N1542" s="366"/>
      <c r="O1542" s="366"/>
      <c r="P1542" s="216">
        <v>37974596.939999998</v>
      </c>
      <c r="Q1542" s="216">
        <v>0</v>
      </c>
      <c r="R1542" s="68" t="s">
        <v>638</v>
      </c>
      <c r="S1542" s="368"/>
      <c r="T1542" s="278"/>
    </row>
    <row r="1543" spans="1:20" ht="63.75">
      <c r="A1543" s="192" t="s">
        <v>542</v>
      </c>
      <c r="B1543" s="68"/>
      <c r="C1543" s="214" t="s">
        <v>691</v>
      </c>
      <c r="D1543" s="215">
        <v>44979</v>
      </c>
      <c r="E1543" s="192" t="s">
        <v>3568</v>
      </c>
      <c r="F1543" s="192" t="s">
        <v>10</v>
      </c>
      <c r="G1543" s="192">
        <v>1054838</v>
      </c>
      <c r="H1543" s="68"/>
      <c r="I1543" s="198" t="s">
        <v>4597</v>
      </c>
      <c r="J1543" s="68"/>
      <c r="K1543" s="68"/>
      <c r="L1543" s="68"/>
      <c r="M1543" s="68"/>
      <c r="N1543" s="366"/>
      <c r="O1543" s="366"/>
      <c r="P1543" s="216">
        <v>34436.300000000003</v>
      </c>
      <c r="Q1543" s="216">
        <v>0</v>
      </c>
      <c r="R1543" s="68" t="s">
        <v>638</v>
      </c>
      <c r="S1543" s="368"/>
      <c r="T1543" s="278"/>
    </row>
    <row r="1544" spans="1:20" ht="63.75">
      <c r="A1544" s="192" t="s">
        <v>542</v>
      </c>
      <c r="B1544" s="68"/>
      <c r="C1544" s="214" t="s">
        <v>691</v>
      </c>
      <c r="D1544" s="215">
        <v>44979</v>
      </c>
      <c r="E1544" s="192" t="s">
        <v>3569</v>
      </c>
      <c r="F1544" s="192" t="s">
        <v>19</v>
      </c>
      <c r="G1544" s="192">
        <v>1054838</v>
      </c>
      <c r="H1544" s="68"/>
      <c r="I1544" s="198" t="s">
        <v>4598</v>
      </c>
      <c r="J1544" s="68"/>
      <c r="K1544" s="68"/>
      <c r="L1544" s="68"/>
      <c r="M1544" s="68"/>
      <c r="N1544" s="366"/>
      <c r="O1544" s="366"/>
      <c r="P1544" s="216">
        <v>49520538.640000001</v>
      </c>
      <c r="Q1544" s="216">
        <v>0</v>
      </c>
      <c r="R1544" s="68" t="s">
        <v>638</v>
      </c>
      <c r="S1544" s="368"/>
      <c r="T1544" s="278"/>
    </row>
    <row r="1545" spans="1:20" ht="89.25">
      <c r="A1545" s="192">
        <v>35</v>
      </c>
      <c r="B1545" s="68"/>
      <c r="C1545" s="214" t="s">
        <v>43</v>
      </c>
      <c r="D1545" s="215">
        <v>44980</v>
      </c>
      <c r="E1545" s="192" t="s">
        <v>3570</v>
      </c>
      <c r="F1545" s="192" t="s">
        <v>639</v>
      </c>
      <c r="G1545" s="192">
        <v>5203848</v>
      </c>
      <c r="H1545" s="68"/>
      <c r="I1545" s="198" t="s">
        <v>4599</v>
      </c>
      <c r="J1545" s="68"/>
      <c r="K1545" s="68"/>
      <c r="L1545" s="68"/>
      <c r="M1545" s="68"/>
      <c r="N1545" s="366"/>
      <c r="O1545" s="366"/>
      <c r="P1545" s="216">
        <v>0</v>
      </c>
      <c r="Q1545" s="216">
        <v>108963</v>
      </c>
      <c r="R1545" s="68" t="s">
        <v>638</v>
      </c>
      <c r="S1545" s="368"/>
      <c r="T1545" s="278"/>
    </row>
    <row r="1546" spans="1:20" ht="76.5">
      <c r="A1546" s="192" t="s">
        <v>544</v>
      </c>
      <c r="B1546" s="68"/>
      <c r="C1546" s="214" t="s">
        <v>683</v>
      </c>
      <c r="D1546" s="215">
        <v>44980</v>
      </c>
      <c r="E1546" s="192" t="s">
        <v>3571</v>
      </c>
      <c r="F1546" s="192" t="s">
        <v>6</v>
      </c>
      <c r="G1546" s="192">
        <v>1766702</v>
      </c>
      <c r="H1546" s="68"/>
      <c r="I1546" s="198" t="s">
        <v>4600</v>
      </c>
      <c r="J1546" s="68"/>
      <c r="K1546" s="68"/>
      <c r="L1546" s="68"/>
      <c r="M1546" s="68"/>
      <c r="N1546" s="366"/>
      <c r="O1546" s="366"/>
      <c r="P1546" s="216">
        <v>0</v>
      </c>
      <c r="Q1546" s="216">
        <v>8516.31</v>
      </c>
      <c r="R1546" s="68" t="s">
        <v>638</v>
      </c>
      <c r="S1546" s="368"/>
      <c r="T1546" s="278"/>
    </row>
    <row r="1547" spans="1:20" ht="51">
      <c r="A1547" s="192">
        <v>670</v>
      </c>
      <c r="B1547" s="68"/>
      <c r="C1547" s="214" t="s">
        <v>178</v>
      </c>
      <c r="D1547" s="215">
        <v>44980</v>
      </c>
      <c r="E1547" s="192" t="s">
        <v>3572</v>
      </c>
      <c r="F1547" s="192" t="s">
        <v>6</v>
      </c>
      <c r="G1547" s="192">
        <v>1766971</v>
      </c>
      <c r="H1547" s="68"/>
      <c r="I1547" s="198" t="s">
        <v>4601</v>
      </c>
      <c r="J1547" s="68"/>
      <c r="K1547" s="68"/>
      <c r="L1547" s="68"/>
      <c r="M1547" s="68"/>
      <c r="N1547" s="366"/>
      <c r="O1547" s="366"/>
      <c r="P1547" s="216">
        <v>0</v>
      </c>
      <c r="Q1547" s="216">
        <v>45240</v>
      </c>
      <c r="R1547" s="68" t="s">
        <v>638</v>
      </c>
      <c r="S1547" s="368"/>
      <c r="T1547" s="278"/>
    </row>
    <row r="1548" spans="1:20" ht="63.75">
      <c r="A1548" s="192">
        <v>597</v>
      </c>
      <c r="B1548" s="68"/>
      <c r="C1548" s="214" t="s">
        <v>677</v>
      </c>
      <c r="D1548" s="215">
        <v>44980</v>
      </c>
      <c r="E1548" s="192" t="s">
        <v>3573</v>
      </c>
      <c r="F1548" s="192" t="s">
        <v>6</v>
      </c>
      <c r="G1548" s="192">
        <v>2179680</v>
      </c>
      <c r="H1548" s="68"/>
      <c r="I1548" s="198" t="s">
        <v>4602</v>
      </c>
      <c r="J1548" s="68"/>
      <c r="K1548" s="68"/>
      <c r="L1548" s="68"/>
      <c r="M1548" s="68"/>
      <c r="N1548" s="366"/>
      <c r="O1548" s="366"/>
      <c r="P1548" s="216">
        <v>0</v>
      </c>
      <c r="Q1548" s="216">
        <v>263753.28000000003</v>
      </c>
      <c r="R1548" s="68" t="s">
        <v>638</v>
      </c>
      <c r="S1548" s="368"/>
      <c r="T1548" s="278"/>
    </row>
    <row r="1549" spans="1:20" ht="63.75">
      <c r="A1549" s="192">
        <v>597</v>
      </c>
      <c r="B1549" s="68"/>
      <c r="C1549" s="214" t="s">
        <v>677</v>
      </c>
      <c r="D1549" s="215">
        <v>44980</v>
      </c>
      <c r="E1549" s="192" t="s">
        <v>3574</v>
      </c>
      <c r="F1549" s="192" t="s">
        <v>6</v>
      </c>
      <c r="G1549" s="192">
        <v>2179682</v>
      </c>
      <c r="H1549" s="68"/>
      <c r="I1549" s="198" t="s">
        <v>4603</v>
      </c>
      <c r="J1549" s="68"/>
      <c r="K1549" s="68"/>
      <c r="L1549" s="68"/>
      <c r="M1549" s="68"/>
      <c r="N1549" s="366"/>
      <c r="O1549" s="366"/>
      <c r="P1549" s="216">
        <v>0</v>
      </c>
      <c r="Q1549" s="216">
        <v>4472720</v>
      </c>
      <c r="R1549" s="68" t="s">
        <v>638</v>
      </c>
      <c r="S1549" s="368"/>
      <c r="T1549" s="278"/>
    </row>
    <row r="1550" spans="1:20" ht="63.75">
      <c r="A1550" s="192">
        <v>10</v>
      </c>
      <c r="B1550" s="68"/>
      <c r="C1550" s="214" t="s">
        <v>38</v>
      </c>
      <c r="D1550" s="215">
        <v>44980</v>
      </c>
      <c r="E1550" s="192" t="s">
        <v>3575</v>
      </c>
      <c r="F1550" s="192" t="s">
        <v>14</v>
      </c>
      <c r="G1550" s="192">
        <v>2179707</v>
      </c>
      <c r="H1550" s="68"/>
      <c r="I1550" s="198" t="s">
        <v>4604</v>
      </c>
      <c r="J1550" s="68"/>
      <c r="K1550" s="68"/>
      <c r="L1550" s="68"/>
      <c r="M1550" s="68"/>
      <c r="N1550" s="366"/>
      <c r="O1550" s="366"/>
      <c r="P1550" s="216">
        <v>50</v>
      </c>
      <c r="Q1550" s="216">
        <v>0</v>
      </c>
      <c r="R1550" s="68" t="s">
        <v>638</v>
      </c>
      <c r="S1550" s="368"/>
      <c r="T1550" s="278"/>
    </row>
    <row r="1551" spans="1:20" ht="76.5">
      <c r="A1551" s="192">
        <v>10</v>
      </c>
      <c r="B1551" s="68"/>
      <c r="C1551" s="214" t="s">
        <v>38</v>
      </c>
      <c r="D1551" s="215">
        <v>44980</v>
      </c>
      <c r="E1551" s="192" t="s">
        <v>3576</v>
      </c>
      <c r="F1551" s="192" t="s">
        <v>14</v>
      </c>
      <c r="G1551" s="192">
        <v>2179673</v>
      </c>
      <c r="H1551" s="68"/>
      <c r="I1551" s="198" t="s">
        <v>4605</v>
      </c>
      <c r="J1551" s="68"/>
      <c r="K1551" s="68"/>
      <c r="L1551" s="68"/>
      <c r="M1551" s="68"/>
      <c r="N1551" s="366"/>
      <c r="O1551" s="366"/>
      <c r="P1551" s="216">
        <v>50</v>
      </c>
      <c r="Q1551" s="216">
        <v>0</v>
      </c>
      <c r="R1551" s="68" t="s">
        <v>638</v>
      </c>
      <c r="S1551" s="368"/>
      <c r="T1551" s="278"/>
    </row>
    <row r="1552" spans="1:20" ht="63.75">
      <c r="A1552" s="192">
        <v>10</v>
      </c>
      <c r="B1552" s="68"/>
      <c r="C1552" s="214" t="s">
        <v>38</v>
      </c>
      <c r="D1552" s="215">
        <v>44980</v>
      </c>
      <c r="E1552" s="192" t="s">
        <v>3577</v>
      </c>
      <c r="F1552" s="192" t="s">
        <v>14</v>
      </c>
      <c r="G1552" s="192">
        <v>2179675</v>
      </c>
      <c r="H1552" s="68"/>
      <c r="I1552" s="198" t="s">
        <v>4606</v>
      </c>
      <c r="J1552" s="68"/>
      <c r="K1552" s="68"/>
      <c r="L1552" s="68"/>
      <c r="M1552" s="68"/>
      <c r="N1552" s="366"/>
      <c r="O1552" s="366"/>
      <c r="P1552" s="216">
        <v>50</v>
      </c>
      <c r="Q1552" s="216">
        <v>0</v>
      </c>
      <c r="R1552" s="68" t="s">
        <v>638</v>
      </c>
      <c r="S1552" s="368"/>
      <c r="T1552" s="278"/>
    </row>
    <row r="1553" spans="1:20" ht="63.75">
      <c r="A1553" s="192">
        <v>597</v>
      </c>
      <c r="B1553" s="68"/>
      <c r="C1553" s="214" t="s">
        <v>677</v>
      </c>
      <c r="D1553" s="215">
        <v>44980</v>
      </c>
      <c r="E1553" s="192" t="s">
        <v>3578</v>
      </c>
      <c r="F1553" s="192" t="s">
        <v>14</v>
      </c>
      <c r="G1553" s="192">
        <v>2179681</v>
      </c>
      <c r="H1553" s="68"/>
      <c r="I1553" s="198" t="s">
        <v>4607</v>
      </c>
      <c r="J1553" s="68"/>
      <c r="K1553" s="68"/>
      <c r="L1553" s="68"/>
      <c r="M1553" s="68"/>
      <c r="N1553" s="366"/>
      <c r="O1553" s="366"/>
      <c r="P1553" s="216">
        <v>50</v>
      </c>
      <c r="Q1553" s="216">
        <v>0</v>
      </c>
      <c r="R1553" s="68" t="s">
        <v>638</v>
      </c>
      <c r="S1553" s="368"/>
      <c r="T1553" s="278"/>
    </row>
    <row r="1554" spans="1:20" ht="63.75">
      <c r="A1554" s="192">
        <v>597</v>
      </c>
      <c r="B1554" s="68"/>
      <c r="C1554" s="214" t="s">
        <v>677</v>
      </c>
      <c r="D1554" s="215">
        <v>44980</v>
      </c>
      <c r="E1554" s="192" t="s">
        <v>3579</v>
      </c>
      <c r="F1554" s="192" t="s">
        <v>14</v>
      </c>
      <c r="G1554" s="192">
        <v>2179683</v>
      </c>
      <c r="H1554" s="68"/>
      <c r="I1554" s="198" t="s">
        <v>4608</v>
      </c>
      <c r="J1554" s="68"/>
      <c r="K1554" s="68"/>
      <c r="L1554" s="68"/>
      <c r="M1554" s="68"/>
      <c r="N1554" s="366"/>
      <c r="O1554" s="366"/>
      <c r="P1554" s="216">
        <v>50</v>
      </c>
      <c r="Q1554" s="216">
        <v>0</v>
      </c>
      <c r="R1554" s="68" t="s">
        <v>638</v>
      </c>
      <c r="S1554" s="368"/>
      <c r="T1554" s="278"/>
    </row>
    <row r="1555" spans="1:20" ht="76.5">
      <c r="A1555" s="192">
        <v>10</v>
      </c>
      <c r="B1555" s="68"/>
      <c r="C1555" s="214" t="s">
        <v>38</v>
      </c>
      <c r="D1555" s="215">
        <v>44980</v>
      </c>
      <c r="E1555" s="192" t="s">
        <v>3580</v>
      </c>
      <c r="F1555" s="192" t="s">
        <v>14</v>
      </c>
      <c r="G1555" s="192">
        <v>2179685</v>
      </c>
      <c r="H1555" s="68"/>
      <c r="I1555" s="198" t="s">
        <v>4609</v>
      </c>
      <c r="J1555" s="68"/>
      <c r="K1555" s="68"/>
      <c r="L1555" s="68"/>
      <c r="M1555" s="68"/>
      <c r="N1555" s="366"/>
      <c r="O1555" s="366"/>
      <c r="P1555" s="216">
        <v>50</v>
      </c>
      <c r="Q1555" s="216">
        <v>0</v>
      </c>
      <c r="R1555" s="68" t="s">
        <v>638</v>
      </c>
      <c r="S1555" s="368"/>
      <c r="T1555" s="278"/>
    </row>
    <row r="1556" spans="1:20" ht="63.75">
      <c r="A1556" s="192">
        <v>10</v>
      </c>
      <c r="B1556" s="68"/>
      <c r="C1556" s="214" t="s">
        <v>38</v>
      </c>
      <c r="D1556" s="215">
        <v>44980</v>
      </c>
      <c r="E1556" s="192" t="s">
        <v>3581</v>
      </c>
      <c r="F1556" s="192" t="s">
        <v>14</v>
      </c>
      <c r="G1556" s="192">
        <v>2179687</v>
      </c>
      <c r="H1556" s="68"/>
      <c r="I1556" s="198" t="s">
        <v>4610</v>
      </c>
      <c r="J1556" s="68"/>
      <c r="K1556" s="68"/>
      <c r="L1556" s="68"/>
      <c r="M1556" s="68"/>
      <c r="N1556" s="366"/>
      <c r="O1556" s="366"/>
      <c r="P1556" s="216">
        <v>50</v>
      </c>
      <c r="Q1556" s="216">
        <v>0</v>
      </c>
      <c r="R1556" s="68" t="s">
        <v>638</v>
      </c>
      <c r="S1556" s="368"/>
      <c r="T1556" s="278"/>
    </row>
    <row r="1557" spans="1:20" ht="63.75">
      <c r="A1557" s="192">
        <v>10</v>
      </c>
      <c r="B1557" s="68"/>
      <c r="C1557" s="214" t="s">
        <v>38</v>
      </c>
      <c r="D1557" s="215">
        <v>44980</v>
      </c>
      <c r="E1557" s="192" t="s">
        <v>3582</v>
      </c>
      <c r="F1557" s="192" t="s">
        <v>14</v>
      </c>
      <c r="G1557" s="192">
        <v>2179689</v>
      </c>
      <c r="H1557" s="68"/>
      <c r="I1557" s="198" t="s">
        <v>4611</v>
      </c>
      <c r="J1557" s="68"/>
      <c r="K1557" s="68"/>
      <c r="L1557" s="68"/>
      <c r="M1557" s="68"/>
      <c r="N1557" s="366"/>
      <c r="O1557" s="366"/>
      <c r="P1557" s="216">
        <v>50</v>
      </c>
      <c r="Q1557" s="216">
        <v>0</v>
      </c>
      <c r="R1557" s="68" t="s">
        <v>638</v>
      </c>
      <c r="S1557" s="368"/>
      <c r="T1557" s="278"/>
    </row>
    <row r="1558" spans="1:20" ht="76.5">
      <c r="A1558" s="192">
        <v>10</v>
      </c>
      <c r="B1558" s="68"/>
      <c r="C1558" s="214" t="s">
        <v>38</v>
      </c>
      <c r="D1558" s="215">
        <v>44980</v>
      </c>
      <c r="E1558" s="192" t="s">
        <v>3583</v>
      </c>
      <c r="F1558" s="192" t="s">
        <v>14</v>
      </c>
      <c r="G1558" s="192">
        <v>2179691</v>
      </c>
      <c r="H1558" s="68"/>
      <c r="I1558" s="198" t="s">
        <v>4612</v>
      </c>
      <c r="J1558" s="68"/>
      <c r="K1558" s="68"/>
      <c r="L1558" s="68"/>
      <c r="M1558" s="68"/>
      <c r="N1558" s="366"/>
      <c r="O1558" s="366"/>
      <c r="P1558" s="216">
        <v>50</v>
      </c>
      <c r="Q1558" s="216">
        <v>0</v>
      </c>
      <c r="R1558" s="68" t="s">
        <v>638</v>
      </c>
      <c r="S1558" s="368"/>
      <c r="T1558" s="278"/>
    </row>
    <row r="1559" spans="1:20" ht="76.5">
      <c r="A1559" s="192">
        <v>10</v>
      </c>
      <c r="B1559" s="68"/>
      <c r="C1559" s="214" t="s">
        <v>38</v>
      </c>
      <c r="D1559" s="215">
        <v>44980</v>
      </c>
      <c r="E1559" s="192" t="s">
        <v>3584</v>
      </c>
      <c r="F1559" s="192" t="s">
        <v>14</v>
      </c>
      <c r="G1559" s="192">
        <v>2179693</v>
      </c>
      <c r="H1559" s="68"/>
      <c r="I1559" s="198" t="s">
        <v>4613</v>
      </c>
      <c r="J1559" s="68"/>
      <c r="K1559" s="68"/>
      <c r="L1559" s="68"/>
      <c r="M1559" s="68"/>
      <c r="N1559" s="366"/>
      <c r="O1559" s="366"/>
      <c r="P1559" s="216">
        <v>50</v>
      </c>
      <c r="Q1559" s="216">
        <v>0</v>
      </c>
      <c r="R1559" s="68" t="s">
        <v>638</v>
      </c>
      <c r="S1559" s="368"/>
      <c r="T1559" s="278"/>
    </row>
    <row r="1560" spans="1:20" ht="76.5">
      <c r="A1560" s="192">
        <v>10</v>
      </c>
      <c r="B1560" s="68"/>
      <c r="C1560" s="214" t="s">
        <v>38</v>
      </c>
      <c r="D1560" s="215">
        <v>44980</v>
      </c>
      <c r="E1560" s="192" t="s">
        <v>3585</v>
      </c>
      <c r="F1560" s="192" t="s">
        <v>14</v>
      </c>
      <c r="G1560" s="192">
        <v>2179695</v>
      </c>
      <c r="H1560" s="68"/>
      <c r="I1560" s="198" t="s">
        <v>4614</v>
      </c>
      <c r="J1560" s="68"/>
      <c r="K1560" s="68"/>
      <c r="L1560" s="68"/>
      <c r="M1560" s="68"/>
      <c r="N1560" s="366"/>
      <c r="O1560" s="366"/>
      <c r="P1560" s="216">
        <v>50</v>
      </c>
      <c r="Q1560" s="216">
        <v>0</v>
      </c>
      <c r="R1560" s="68" t="s">
        <v>638</v>
      </c>
      <c r="S1560" s="368"/>
      <c r="T1560" s="278"/>
    </row>
    <row r="1561" spans="1:20" ht="76.5">
      <c r="A1561" s="192">
        <v>10</v>
      </c>
      <c r="B1561" s="68"/>
      <c r="C1561" s="214" t="s">
        <v>38</v>
      </c>
      <c r="D1561" s="215">
        <v>44980</v>
      </c>
      <c r="E1561" s="192" t="s">
        <v>3586</v>
      </c>
      <c r="F1561" s="192" t="s">
        <v>14</v>
      </c>
      <c r="G1561" s="192">
        <v>2179697</v>
      </c>
      <c r="H1561" s="68"/>
      <c r="I1561" s="198" t="s">
        <v>4614</v>
      </c>
      <c r="J1561" s="68"/>
      <c r="K1561" s="68"/>
      <c r="L1561" s="68"/>
      <c r="M1561" s="68"/>
      <c r="N1561" s="366"/>
      <c r="O1561" s="366"/>
      <c r="P1561" s="216">
        <v>50</v>
      </c>
      <c r="Q1561" s="216">
        <v>0</v>
      </c>
      <c r="R1561" s="68" t="s">
        <v>638</v>
      </c>
      <c r="S1561" s="368"/>
      <c r="T1561" s="278"/>
    </row>
    <row r="1562" spans="1:20" ht="76.5">
      <c r="A1562" s="192">
        <v>10</v>
      </c>
      <c r="B1562" s="68"/>
      <c r="C1562" s="214" t="s">
        <v>38</v>
      </c>
      <c r="D1562" s="215">
        <v>44980</v>
      </c>
      <c r="E1562" s="192" t="s">
        <v>3587</v>
      </c>
      <c r="F1562" s="192" t="s">
        <v>14</v>
      </c>
      <c r="G1562" s="192">
        <v>2179699</v>
      </c>
      <c r="H1562" s="68"/>
      <c r="I1562" s="198" t="s">
        <v>4615</v>
      </c>
      <c r="J1562" s="68"/>
      <c r="K1562" s="68"/>
      <c r="L1562" s="68"/>
      <c r="M1562" s="68"/>
      <c r="N1562" s="366"/>
      <c r="O1562" s="366"/>
      <c r="P1562" s="216">
        <v>50</v>
      </c>
      <c r="Q1562" s="216">
        <v>0</v>
      </c>
      <c r="R1562" s="68" t="s">
        <v>638</v>
      </c>
      <c r="S1562" s="368"/>
      <c r="T1562" s="278"/>
    </row>
    <row r="1563" spans="1:20" ht="63.75">
      <c r="A1563" s="192">
        <v>10</v>
      </c>
      <c r="B1563" s="68"/>
      <c r="C1563" s="214" t="s">
        <v>38</v>
      </c>
      <c r="D1563" s="215">
        <v>44980</v>
      </c>
      <c r="E1563" s="192" t="s">
        <v>3588</v>
      </c>
      <c r="F1563" s="192" t="s">
        <v>14</v>
      </c>
      <c r="G1563" s="192">
        <v>2179701</v>
      </c>
      <c r="H1563" s="68"/>
      <c r="I1563" s="198" t="s">
        <v>4616</v>
      </c>
      <c r="J1563" s="68"/>
      <c r="K1563" s="68"/>
      <c r="L1563" s="68"/>
      <c r="M1563" s="68"/>
      <c r="N1563" s="366"/>
      <c r="O1563" s="366"/>
      <c r="P1563" s="216">
        <v>50</v>
      </c>
      <c r="Q1563" s="216">
        <v>0</v>
      </c>
      <c r="R1563" s="68" t="s">
        <v>638</v>
      </c>
      <c r="S1563" s="368"/>
      <c r="T1563" s="278"/>
    </row>
    <row r="1564" spans="1:20" ht="63.75">
      <c r="A1564" s="192">
        <v>10</v>
      </c>
      <c r="B1564" s="68"/>
      <c r="C1564" s="214" t="s">
        <v>38</v>
      </c>
      <c r="D1564" s="215">
        <v>44980</v>
      </c>
      <c r="E1564" s="192" t="s">
        <v>3589</v>
      </c>
      <c r="F1564" s="192" t="s">
        <v>14</v>
      </c>
      <c r="G1564" s="192">
        <v>2179703</v>
      </c>
      <c r="H1564" s="68"/>
      <c r="I1564" s="198" t="s">
        <v>4617</v>
      </c>
      <c r="J1564" s="68"/>
      <c r="K1564" s="68"/>
      <c r="L1564" s="68"/>
      <c r="M1564" s="68"/>
      <c r="N1564" s="366"/>
      <c r="O1564" s="366"/>
      <c r="P1564" s="216">
        <v>50</v>
      </c>
      <c r="Q1564" s="216">
        <v>0</v>
      </c>
      <c r="R1564" s="68" t="s">
        <v>638</v>
      </c>
      <c r="S1564" s="368"/>
      <c r="T1564" s="278"/>
    </row>
    <row r="1565" spans="1:20" ht="63.75">
      <c r="A1565" s="192">
        <v>10</v>
      </c>
      <c r="B1565" s="68"/>
      <c r="C1565" s="214" t="s">
        <v>38</v>
      </c>
      <c r="D1565" s="215">
        <v>44980</v>
      </c>
      <c r="E1565" s="192" t="s">
        <v>3590</v>
      </c>
      <c r="F1565" s="192" t="s">
        <v>14</v>
      </c>
      <c r="G1565" s="192">
        <v>2179705</v>
      </c>
      <c r="H1565" s="68"/>
      <c r="I1565" s="198" t="s">
        <v>4617</v>
      </c>
      <c r="J1565" s="68"/>
      <c r="K1565" s="68"/>
      <c r="L1565" s="68"/>
      <c r="M1565" s="68"/>
      <c r="N1565" s="366"/>
      <c r="O1565" s="366"/>
      <c r="P1565" s="216">
        <v>50</v>
      </c>
      <c r="Q1565" s="216">
        <v>0</v>
      </c>
      <c r="R1565" s="68" t="s">
        <v>638</v>
      </c>
      <c r="S1565" s="368"/>
      <c r="T1565" s="278"/>
    </row>
    <row r="1566" spans="1:20" ht="89.25">
      <c r="A1566" s="192">
        <v>132</v>
      </c>
      <c r="B1566" s="68"/>
      <c r="C1566" s="214" t="s">
        <v>59</v>
      </c>
      <c r="D1566" s="215">
        <v>44980</v>
      </c>
      <c r="E1566" s="192" t="s">
        <v>3591</v>
      </c>
      <c r="F1566" s="192" t="s">
        <v>10</v>
      </c>
      <c r="G1566" s="192">
        <v>1054848</v>
      </c>
      <c r="H1566" s="68"/>
      <c r="I1566" s="198" t="s">
        <v>4618</v>
      </c>
      <c r="J1566" s="68"/>
      <c r="K1566" s="68"/>
      <c r="L1566" s="68"/>
      <c r="M1566" s="68"/>
      <c r="N1566" s="366"/>
      <c r="O1566" s="366"/>
      <c r="P1566" s="216">
        <v>414.75</v>
      </c>
      <c r="Q1566" s="216">
        <v>0</v>
      </c>
      <c r="R1566" s="68" t="s">
        <v>638</v>
      </c>
      <c r="S1566" s="368"/>
      <c r="T1566" s="278"/>
    </row>
    <row r="1567" spans="1:20" ht="76.5">
      <c r="A1567" s="192">
        <v>10</v>
      </c>
      <c r="B1567" s="68"/>
      <c r="C1567" s="214" t="s">
        <v>38</v>
      </c>
      <c r="D1567" s="215">
        <v>44980</v>
      </c>
      <c r="E1567" s="192" t="s">
        <v>3592</v>
      </c>
      <c r="F1567" s="192" t="s">
        <v>14</v>
      </c>
      <c r="G1567" s="192">
        <v>2179853</v>
      </c>
      <c r="H1567" s="68"/>
      <c r="I1567" s="198" t="s">
        <v>4619</v>
      </c>
      <c r="J1567" s="68"/>
      <c r="K1567" s="68"/>
      <c r="L1567" s="68"/>
      <c r="M1567" s="68"/>
      <c r="N1567" s="366"/>
      <c r="O1567" s="366"/>
      <c r="P1567" s="216">
        <v>50</v>
      </c>
      <c r="Q1567" s="216">
        <v>0</v>
      </c>
      <c r="R1567" s="68" t="s">
        <v>638</v>
      </c>
      <c r="S1567" s="368"/>
      <c r="T1567" s="278"/>
    </row>
    <row r="1568" spans="1:20" ht="76.5">
      <c r="A1568" s="192" t="s">
        <v>541</v>
      </c>
      <c r="B1568" s="68"/>
      <c r="C1568" s="214" t="s">
        <v>590</v>
      </c>
      <c r="D1568" s="215">
        <v>44981</v>
      </c>
      <c r="E1568" s="192" t="s">
        <v>3593</v>
      </c>
      <c r="F1568" s="192" t="s">
        <v>14</v>
      </c>
      <c r="G1568" s="192">
        <v>2180583</v>
      </c>
      <c r="H1568" s="68"/>
      <c r="I1568" s="198" t="s">
        <v>4620</v>
      </c>
      <c r="J1568" s="68"/>
      <c r="K1568" s="68"/>
      <c r="L1568" s="68"/>
      <c r="M1568" s="68"/>
      <c r="N1568" s="366"/>
      <c r="O1568" s="366"/>
      <c r="P1568" s="216">
        <v>50</v>
      </c>
      <c r="Q1568" s="216">
        <v>0</v>
      </c>
      <c r="R1568" s="68" t="s">
        <v>638</v>
      </c>
      <c r="S1568" s="368"/>
      <c r="T1568" s="278"/>
    </row>
    <row r="1569" spans="1:20" ht="63.75">
      <c r="A1569" s="192">
        <v>513</v>
      </c>
      <c r="B1569" s="68"/>
      <c r="C1569" s="214" t="s">
        <v>160</v>
      </c>
      <c r="D1569" s="215">
        <v>44981</v>
      </c>
      <c r="E1569" s="192" t="s">
        <v>3594</v>
      </c>
      <c r="F1569" s="192" t="s">
        <v>14</v>
      </c>
      <c r="G1569" s="192">
        <v>2180569</v>
      </c>
      <c r="H1569" s="68"/>
      <c r="I1569" s="198" t="s">
        <v>4621</v>
      </c>
      <c r="J1569" s="68"/>
      <c r="K1569" s="68"/>
      <c r="L1569" s="68"/>
      <c r="M1569" s="68"/>
      <c r="N1569" s="366"/>
      <c r="O1569" s="366"/>
      <c r="P1569" s="216">
        <v>50</v>
      </c>
      <c r="Q1569" s="216">
        <v>0</v>
      </c>
      <c r="R1569" s="68" t="s">
        <v>638</v>
      </c>
      <c r="S1569" s="368"/>
      <c r="T1569" s="278"/>
    </row>
    <row r="1570" spans="1:20" ht="63.75">
      <c r="A1570" s="192" t="s">
        <v>542</v>
      </c>
      <c r="B1570" s="68"/>
      <c r="C1570" s="214" t="s">
        <v>691</v>
      </c>
      <c r="D1570" s="215">
        <v>44981</v>
      </c>
      <c r="E1570" s="192" t="s">
        <v>3595</v>
      </c>
      <c r="F1570" s="192" t="s">
        <v>10</v>
      </c>
      <c r="G1570" s="192">
        <v>17090</v>
      </c>
      <c r="H1570" s="68"/>
      <c r="I1570" s="198" t="s">
        <v>4622</v>
      </c>
      <c r="J1570" s="68"/>
      <c r="K1570" s="68"/>
      <c r="L1570" s="68"/>
      <c r="M1570" s="68"/>
      <c r="N1570" s="366"/>
      <c r="O1570" s="366"/>
      <c r="P1570" s="216">
        <v>5459.11</v>
      </c>
      <c r="Q1570" s="216">
        <v>0</v>
      </c>
      <c r="R1570" s="68" t="s">
        <v>638</v>
      </c>
      <c r="S1570" s="368"/>
      <c r="T1570" s="278"/>
    </row>
    <row r="1571" spans="1:20" ht="51">
      <c r="A1571" s="192">
        <v>342</v>
      </c>
      <c r="B1571" s="68"/>
      <c r="C1571" s="214" t="s">
        <v>137</v>
      </c>
      <c r="D1571" s="215">
        <v>44981</v>
      </c>
      <c r="E1571" s="192" t="s">
        <v>3596</v>
      </c>
      <c r="F1571" s="192" t="s">
        <v>6</v>
      </c>
      <c r="G1571" s="192">
        <v>1767675</v>
      </c>
      <c r="H1571" s="68"/>
      <c r="I1571" s="198" t="s">
        <v>2416</v>
      </c>
      <c r="J1571" s="68"/>
      <c r="K1571" s="68"/>
      <c r="L1571" s="68"/>
      <c r="M1571" s="68"/>
      <c r="N1571" s="366"/>
      <c r="O1571" s="366"/>
      <c r="P1571" s="216">
        <v>0</v>
      </c>
      <c r="Q1571" s="216">
        <v>495237.72</v>
      </c>
      <c r="R1571" s="68" t="s">
        <v>638</v>
      </c>
      <c r="S1571" s="368"/>
      <c r="T1571" s="278"/>
    </row>
    <row r="1572" spans="1:20" ht="76.5">
      <c r="A1572" s="192" t="s">
        <v>541</v>
      </c>
      <c r="B1572" s="68"/>
      <c r="C1572" s="214" t="s">
        <v>590</v>
      </c>
      <c r="D1572" s="215">
        <v>44981</v>
      </c>
      <c r="E1572" s="192" t="s">
        <v>3597</v>
      </c>
      <c r="F1572" s="192" t="s">
        <v>6</v>
      </c>
      <c r="G1572" s="192">
        <v>1767854</v>
      </c>
      <c r="H1572" s="68"/>
      <c r="I1572" s="198" t="s">
        <v>4623</v>
      </c>
      <c r="J1572" s="68"/>
      <c r="K1572" s="68"/>
      <c r="L1572" s="68"/>
      <c r="M1572" s="68"/>
      <c r="N1572" s="366"/>
      <c r="O1572" s="366"/>
      <c r="P1572" s="216">
        <v>0</v>
      </c>
      <c r="Q1572" s="216">
        <v>468410.35</v>
      </c>
      <c r="R1572" s="68" t="s">
        <v>638</v>
      </c>
      <c r="S1572" s="368"/>
      <c r="T1572" s="278"/>
    </row>
    <row r="1573" spans="1:20" ht="89.25">
      <c r="A1573" s="192">
        <v>117</v>
      </c>
      <c r="B1573" s="68"/>
      <c r="C1573" s="214" t="s">
        <v>54</v>
      </c>
      <c r="D1573" s="215">
        <v>44981</v>
      </c>
      <c r="E1573" s="192" t="s">
        <v>3598</v>
      </c>
      <c r="F1573" s="192" t="s">
        <v>10</v>
      </c>
      <c r="G1573" s="192">
        <v>1054981</v>
      </c>
      <c r="H1573" s="68"/>
      <c r="I1573" s="198" t="s">
        <v>4624</v>
      </c>
      <c r="J1573" s="68"/>
      <c r="K1573" s="68"/>
      <c r="L1573" s="68"/>
      <c r="M1573" s="68"/>
      <c r="N1573" s="366"/>
      <c r="O1573" s="366"/>
      <c r="P1573" s="216">
        <v>50</v>
      </c>
      <c r="Q1573" s="216">
        <v>0</v>
      </c>
      <c r="R1573" s="68" t="s">
        <v>638</v>
      </c>
      <c r="S1573" s="368"/>
      <c r="T1573" s="278"/>
    </row>
    <row r="1574" spans="1:20" ht="76.5">
      <c r="A1574" s="192" t="s">
        <v>541</v>
      </c>
      <c r="B1574" s="68"/>
      <c r="C1574" s="214" t="s">
        <v>590</v>
      </c>
      <c r="D1574" s="215">
        <v>44981</v>
      </c>
      <c r="E1574" s="192" t="s">
        <v>3599</v>
      </c>
      <c r="F1574" s="192" t="s">
        <v>6</v>
      </c>
      <c r="G1574" s="192">
        <v>1768004</v>
      </c>
      <c r="H1574" s="68"/>
      <c r="I1574" s="198" t="s">
        <v>4625</v>
      </c>
      <c r="J1574" s="68"/>
      <c r="K1574" s="68"/>
      <c r="L1574" s="68"/>
      <c r="M1574" s="68"/>
      <c r="N1574" s="366"/>
      <c r="O1574" s="366"/>
      <c r="P1574" s="216">
        <v>0</v>
      </c>
      <c r="Q1574" s="216">
        <v>108060.68</v>
      </c>
      <c r="R1574" s="68" t="s">
        <v>638</v>
      </c>
      <c r="S1574" s="368"/>
      <c r="T1574" s="278"/>
    </row>
    <row r="1575" spans="1:20" ht="63.75">
      <c r="A1575" s="192">
        <v>513</v>
      </c>
      <c r="B1575" s="68"/>
      <c r="C1575" s="214" t="s">
        <v>160</v>
      </c>
      <c r="D1575" s="215">
        <v>44981</v>
      </c>
      <c r="E1575" s="192" t="s">
        <v>3600</v>
      </c>
      <c r="F1575" s="192" t="s">
        <v>14</v>
      </c>
      <c r="G1575" s="192">
        <v>2181505</v>
      </c>
      <c r="H1575" s="68"/>
      <c r="I1575" s="198" t="s">
        <v>4626</v>
      </c>
      <c r="J1575" s="68"/>
      <c r="K1575" s="68"/>
      <c r="L1575" s="68"/>
      <c r="M1575" s="68"/>
      <c r="N1575" s="366"/>
      <c r="O1575" s="366"/>
      <c r="P1575" s="216">
        <v>50</v>
      </c>
      <c r="Q1575" s="216">
        <v>0</v>
      </c>
      <c r="R1575" s="68" t="s">
        <v>638</v>
      </c>
      <c r="S1575" s="368"/>
      <c r="T1575" s="278"/>
    </row>
    <row r="1576" spans="1:20" ht="89.25">
      <c r="A1576" s="192">
        <v>117</v>
      </c>
      <c r="B1576" s="68"/>
      <c r="C1576" s="214" t="s">
        <v>54</v>
      </c>
      <c r="D1576" s="215">
        <v>44981</v>
      </c>
      <c r="E1576" s="192" t="s">
        <v>3601</v>
      </c>
      <c r="F1576" s="192" t="s">
        <v>10</v>
      </c>
      <c r="G1576" s="192">
        <v>1054995</v>
      </c>
      <c r="H1576" s="68"/>
      <c r="I1576" s="198" t="s">
        <v>4627</v>
      </c>
      <c r="J1576" s="68"/>
      <c r="K1576" s="68"/>
      <c r="L1576" s="68"/>
      <c r="M1576" s="68"/>
      <c r="N1576" s="366"/>
      <c r="O1576" s="366"/>
      <c r="P1576" s="216">
        <v>50</v>
      </c>
      <c r="Q1576" s="216">
        <v>0</v>
      </c>
      <c r="R1576" s="68" t="s">
        <v>638</v>
      </c>
      <c r="S1576" s="368"/>
      <c r="T1576" s="278"/>
    </row>
    <row r="1577" spans="1:20" ht="63.75">
      <c r="A1577" s="192">
        <v>10</v>
      </c>
      <c r="B1577" s="68"/>
      <c r="C1577" s="214" t="s">
        <v>38</v>
      </c>
      <c r="D1577" s="215">
        <v>44981</v>
      </c>
      <c r="E1577" s="192" t="s">
        <v>3602</v>
      </c>
      <c r="F1577" s="192" t="s">
        <v>14</v>
      </c>
      <c r="G1577" s="192">
        <v>2181509</v>
      </c>
      <c r="H1577" s="68"/>
      <c r="I1577" s="198" t="s">
        <v>4628</v>
      </c>
      <c r="J1577" s="68"/>
      <c r="K1577" s="68"/>
      <c r="L1577" s="68"/>
      <c r="M1577" s="68"/>
      <c r="N1577" s="366"/>
      <c r="O1577" s="366"/>
      <c r="P1577" s="216">
        <v>50</v>
      </c>
      <c r="Q1577" s="216">
        <v>0</v>
      </c>
      <c r="R1577" s="68" t="s">
        <v>638</v>
      </c>
      <c r="S1577" s="368"/>
      <c r="T1577" s="278"/>
    </row>
    <row r="1578" spans="1:20" ht="63.75">
      <c r="A1578" s="192">
        <v>10</v>
      </c>
      <c r="B1578" s="68"/>
      <c r="C1578" s="214" t="s">
        <v>38</v>
      </c>
      <c r="D1578" s="215">
        <v>44981</v>
      </c>
      <c r="E1578" s="192" t="s">
        <v>3603</v>
      </c>
      <c r="F1578" s="192" t="s">
        <v>14</v>
      </c>
      <c r="G1578" s="192">
        <v>2181511</v>
      </c>
      <c r="H1578" s="68"/>
      <c r="I1578" s="198" t="s">
        <v>4628</v>
      </c>
      <c r="J1578" s="68"/>
      <c r="K1578" s="68"/>
      <c r="L1578" s="68"/>
      <c r="M1578" s="68"/>
      <c r="N1578" s="366"/>
      <c r="O1578" s="366"/>
      <c r="P1578" s="216">
        <v>50</v>
      </c>
      <c r="Q1578" s="216">
        <v>0</v>
      </c>
      <c r="R1578" s="68" t="s">
        <v>638</v>
      </c>
      <c r="S1578" s="368"/>
      <c r="T1578" s="278"/>
    </row>
    <row r="1579" spans="1:20" ht="63.75">
      <c r="A1579" s="192">
        <v>10</v>
      </c>
      <c r="B1579" s="68"/>
      <c r="C1579" s="214" t="s">
        <v>38</v>
      </c>
      <c r="D1579" s="215">
        <v>44981</v>
      </c>
      <c r="E1579" s="192" t="s">
        <v>3604</v>
      </c>
      <c r="F1579" s="192" t="s">
        <v>14</v>
      </c>
      <c r="G1579" s="192">
        <v>2181513</v>
      </c>
      <c r="H1579" s="68"/>
      <c r="I1579" s="198" t="s">
        <v>4629</v>
      </c>
      <c r="J1579" s="68"/>
      <c r="K1579" s="68"/>
      <c r="L1579" s="68"/>
      <c r="M1579" s="68"/>
      <c r="N1579" s="366"/>
      <c r="O1579" s="366"/>
      <c r="P1579" s="216">
        <v>50</v>
      </c>
      <c r="Q1579" s="216">
        <v>0</v>
      </c>
      <c r="R1579" s="68" t="s">
        <v>638</v>
      </c>
      <c r="S1579" s="368"/>
      <c r="T1579" s="278"/>
    </row>
    <row r="1580" spans="1:20" ht="63.75">
      <c r="A1580" s="192">
        <v>10</v>
      </c>
      <c r="B1580" s="68"/>
      <c r="C1580" s="214" t="s">
        <v>38</v>
      </c>
      <c r="D1580" s="215">
        <v>44981</v>
      </c>
      <c r="E1580" s="192" t="s">
        <v>3605</v>
      </c>
      <c r="F1580" s="192" t="s">
        <v>14</v>
      </c>
      <c r="G1580" s="192">
        <v>2181515</v>
      </c>
      <c r="H1580" s="68"/>
      <c r="I1580" s="198" t="s">
        <v>4630</v>
      </c>
      <c r="J1580" s="68"/>
      <c r="K1580" s="68"/>
      <c r="L1580" s="68"/>
      <c r="M1580" s="68"/>
      <c r="N1580" s="366"/>
      <c r="O1580" s="366"/>
      <c r="P1580" s="216">
        <v>50</v>
      </c>
      <c r="Q1580" s="216">
        <v>0</v>
      </c>
      <c r="R1580" s="68" t="s">
        <v>638</v>
      </c>
      <c r="S1580" s="368"/>
      <c r="T1580" s="278"/>
    </row>
    <row r="1581" spans="1:20" ht="76.5">
      <c r="A1581" s="192">
        <v>10</v>
      </c>
      <c r="B1581" s="68"/>
      <c r="C1581" s="214" t="s">
        <v>38</v>
      </c>
      <c r="D1581" s="215">
        <v>44981</v>
      </c>
      <c r="E1581" s="192" t="s">
        <v>3606</v>
      </c>
      <c r="F1581" s="192" t="s">
        <v>14</v>
      </c>
      <c r="G1581" s="192">
        <v>2181523</v>
      </c>
      <c r="H1581" s="68"/>
      <c r="I1581" s="198" t="s">
        <v>4631</v>
      </c>
      <c r="J1581" s="68"/>
      <c r="K1581" s="68"/>
      <c r="L1581" s="68"/>
      <c r="M1581" s="68"/>
      <c r="N1581" s="366"/>
      <c r="O1581" s="366"/>
      <c r="P1581" s="216">
        <v>50</v>
      </c>
      <c r="Q1581" s="216">
        <v>0</v>
      </c>
      <c r="R1581" s="68" t="s">
        <v>638</v>
      </c>
      <c r="S1581" s="368"/>
      <c r="T1581" s="278"/>
    </row>
    <row r="1582" spans="1:20" ht="76.5">
      <c r="A1582" s="192">
        <v>10</v>
      </c>
      <c r="B1582" s="68"/>
      <c r="C1582" s="214" t="s">
        <v>38</v>
      </c>
      <c r="D1582" s="215">
        <v>44981</v>
      </c>
      <c r="E1582" s="192" t="s">
        <v>3607</v>
      </c>
      <c r="F1582" s="192" t="s">
        <v>14</v>
      </c>
      <c r="G1582" s="192">
        <v>2181517</v>
      </c>
      <c r="H1582" s="68"/>
      <c r="I1582" s="198" t="s">
        <v>4615</v>
      </c>
      <c r="J1582" s="68"/>
      <c r="K1582" s="68"/>
      <c r="L1582" s="68"/>
      <c r="M1582" s="68"/>
      <c r="N1582" s="366"/>
      <c r="O1582" s="366"/>
      <c r="P1582" s="216">
        <v>50</v>
      </c>
      <c r="Q1582" s="216">
        <v>0</v>
      </c>
      <c r="R1582" s="68" t="s">
        <v>638</v>
      </c>
      <c r="S1582" s="368"/>
      <c r="T1582" s="278"/>
    </row>
    <row r="1583" spans="1:20" ht="76.5">
      <c r="A1583" s="192">
        <v>10</v>
      </c>
      <c r="B1583" s="68"/>
      <c r="C1583" s="214" t="s">
        <v>38</v>
      </c>
      <c r="D1583" s="215">
        <v>44981</v>
      </c>
      <c r="E1583" s="192" t="s">
        <v>3608</v>
      </c>
      <c r="F1583" s="192" t="s">
        <v>14</v>
      </c>
      <c r="G1583" s="192">
        <v>2181519</v>
      </c>
      <c r="H1583" s="68"/>
      <c r="I1583" s="198" t="s">
        <v>4632</v>
      </c>
      <c r="J1583" s="68"/>
      <c r="K1583" s="68"/>
      <c r="L1583" s="68"/>
      <c r="M1583" s="68"/>
      <c r="N1583" s="366"/>
      <c r="O1583" s="366"/>
      <c r="P1583" s="216">
        <v>50</v>
      </c>
      <c r="Q1583" s="216">
        <v>0</v>
      </c>
      <c r="R1583" s="68" t="s">
        <v>638</v>
      </c>
      <c r="S1583" s="368"/>
      <c r="T1583" s="278"/>
    </row>
    <row r="1584" spans="1:20" ht="76.5">
      <c r="A1584" s="192">
        <v>10</v>
      </c>
      <c r="B1584" s="68"/>
      <c r="C1584" s="214" t="s">
        <v>38</v>
      </c>
      <c r="D1584" s="215">
        <v>44981</v>
      </c>
      <c r="E1584" s="192" t="s">
        <v>3609</v>
      </c>
      <c r="F1584" s="192" t="s">
        <v>14</v>
      </c>
      <c r="G1584" s="192">
        <v>2181521</v>
      </c>
      <c r="H1584" s="68"/>
      <c r="I1584" s="198" t="s">
        <v>4632</v>
      </c>
      <c r="J1584" s="68"/>
      <c r="K1584" s="68"/>
      <c r="L1584" s="68"/>
      <c r="M1584" s="68"/>
      <c r="N1584" s="366"/>
      <c r="O1584" s="366"/>
      <c r="P1584" s="216">
        <v>50</v>
      </c>
      <c r="Q1584" s="216">
        <v>0</v>
      </c>
      <c r="R1584" s="68" t="s">
        <v>638</v>
      </c>
      <c r="S1584" s="368"/>
      <c r="T1584" s="278"/>
    </row>
    <row r="1585" spans="1:20" ht="76.5">
      <c r="A1585" s="192">
        <v>10</v>
      </c>
      <c r="B1585" s="68"/>
      <c r="C1585" s="214" t="s">
        <v>38</v>
      </c>
      <c r="D1585" s="215">
        <v>44981</v>
      </c>
      <c r="E1585" s="192" t="s">
        <v>3610</v>
      </c>
      <c r="F1585" s="192" t="s">
        <v>14</v>
      </c>
      <c r="G1585" s="192">
        <v>2181525</v>
      </c>
      <c r="H1585" s="68"/>
      <c r="I1585" s="198" t="s">
        <v>4631</v>
      </c>
      <c r="J1585" s="68"/>
      <c r="K1585" s="68"/>
      <c r="L1585" s="68"/>
      <c r="M1585" s="68"/>
      <c r="N1585" s="366"/>
      <c r="O1585" s="366"/>
      <c r="P1585" s="216">
        <v>50</v>
      </c>
      <c r="Q1585" s="216">
        <v>0</v>
      </c>
      <c r="R1585" s="68" t="s">
        <v>638</v>
      </c>
      <c r="S1585" s="368"/>
      <c r="T1585" s="278"/>
    </row>
    <row r="1586" spans="1:20" ht="63.75">
      <c r="A1586" s="192">
        <v>10</v>
      </c>
      <c r="B1586" s="68"/>
      <c r="C1586" s="214" t="s">
        <v>38</v>
      </c>
      <c r="D1586" s="215">
        <v>44981</v>
      </c>
      <c r="E1586" s="192" t="s">
        <v>3611</v>
      </c>
      <c r="F1586" s="192" t="s">
        <v>14</v>
      </c>
      <c r="G1586" s="192">
        <v>2181527</v>
      </c>
      <c r="H1586" s="68"/>
      <c r="I1586" s="198" t="s">
        <v>4633</v>
      </c>
      <c r="J1586" s="68"/>
      <c r="K1586" s="68"/>
      <c r="L1586" s="68"/>
      <c r="M1586" s="68"/>
      <c r="N1586" s="366"/>
      <c r="O1586" s="366"/>
      <c r="P1586" s="216">
        <v>50</v>
      </c>
      <c r="Q1586" s="216">
        <v>0</v>
      </c>
      <c r="R1586" s="68" t="s">
        <v>638</v>
      </c>
      <c r="S1586" s="368"/>
      <c r="T1586" s="278"/>
    </row>
    <row r="1587" spans="1:20" ht="63.75">
      <c r="A1587" s="192">
        <v>10</v>
      </c>
      <c r="B1587" s="68"/>
      <c r="C1587" s="214" t="s">
        <v>38</v>
      </c>
      <c r="D1587" s="215">
        <v>44981</v>
      </c>
      <c r="E1587" s="192" t="s">
        <v>3612</v>
      </c>
      <c r="F1587" s="192" t="s">
        <v>14</v>
      </c>
      <c r="G1587" s="192">
        <v>2181529</v>
      </c>
      <c r="H1587" s="68"/>
      <c r="I1587" s="198" t="s">
        <v>4633</v>
      </c>
      <c r="J1587" s="68"/>
      <c r="K1587" s="68"/>
      <c r="L1587" s="68"/>
      <c r="M1587" s="68"/>
      <c r="N1587" s="366"/>
      <c r="O1587" s="366"/>
      <c r="P1587" s="216">
        <v>50</v>
      </c>
      <c r="Q1587" s="216">
        <v>0</v>
      </c>
      <c r="R1587" s="68" t="s">
        <v>638</v>
      </c>
      <c r="S1587" s="368"/>
      <c r="T1587" s="278"/>
    </row>
    <row r="1588" spans="1:20" ht="63.75">
      <c r="A1588" s="192">
        <v>10</v>
      </c>
      <c r="B1588" s="68"/>
      <c r="C1588" s="214" t="s">
        <v>38</v>
      </c>
      <c r="D1588" s="215">
        <v>44981</v>
      </c>
      <c r="E1588" s="192" t="s">
        <v>3613</v>
      </c>
      <c r="F1588" s="192" t="s">
        <v>14</v>
      </c>
      <c r="G1588" s="192">
        <v>2181531</v>
      </c>
      <c r="H1588" s="68"/>
      <c r="I1588" s="198" t="s">
        <v>4634</v>
      </c>
      <c r="J1588" s="68"/>
      <c r="K1588" s="68"/>
      <c r="L1588" s="68"/>
      <c r="M1588" s="68"/>
      <c r="N1588" s="366"/>
      <c r="O1588" s="366"/>
      <c r="P1588" s="216">
        <v>50</v>
      </c>
      <c r="Q1588" s="216">
        <v>0</v>
      </c>
      <c r="R1588" s="68" t="s">
        <v>638</v>
      </c>
      <c r="S1588" s="368"/>
      <c r="T1588" s="278"/>
    </row>
    <row r="1589" spans="1:20" ht="63.75">
      <c r="A1589" s="192">
        <v>10</v>
      </c>
      <c r="B1589" s="68"/>
      <c r="C1589" s="214" t="s">
        <v>38</v>
      </c>
      <c r="D1589" s="215">
        <v>44981</v>
      </c>
      <c r="E1589" s="192" t="s">
        <v>3614</v>
      </c>
      <c r="F1589" s="192" t="s">
        <v>14</v>
      </c>
      <c r="G1589" s="192">
        <v>2181533</v>
      </c>
      <c r="H1589" s="68"/>
      <c r="I1589" s="198" t="s">
        <v>4635</v>
      </c>
      <c r="J1589" s="68"/>
      <c r="K1589" s="68"/>
      <c r="L1589" s="68"/>
      <c r="M1589" s="68"/>
      <c r="N1589" s="366"/>
      <c r="O1589" s="366"/>
      <c r="P1589" s="216">
        <v>50</v>
      </c>
      <c r="Q1589" s="216">
        <v>0</v>
      </c>
      <c r="R1589" s="68" t="s">
        <v>638</v>
      </c>
      <c r="S1589" s="368"/>
      <c r="T1589" s="278"/>
    </row>
    <row r="1590" spans="1:20" ht="89.25">
      <c r="A1590" s="192">
        <v>117</v>
      </c>
      <c r="B1590" s="68"/>
      <c r="C1590" s="214" t="s">
        <v>54</v>
      </c>
      <c r="D1590" s="215">
        <v>44981</v>
      </c>
      <c r="E1590" s="192" t="s">
        <v>3615</v>
      </c>
      <c r="F1590" s="192" t="s">
        <v>10</v>
      </c>
      <c r="G1590" s="192">
        <v>1054982</v>
      </c>
      <c r="H1590" s="68"/>
      <c r="I1590" s="198" t="s">
        <v>4636</v>
      </c>
      <c r="J1590" s="68"/>
      <c r="K1590" s="68"/>
      <c r="L1590" s="68"/>
      <c r="M1590" s="68"/>
      <c r="N1590" s="366"/>
      <c r="O1590" s="366"/>
      <c r="P1590" s="216">
        <v>50</v>
      </c>
      <c r="Q1590" s="216">
        <v>0</v>
      </c>
      <c r="R1590" s="68" t="s">
        <v>638</v>
      </c>
      <c r="S1590" s="368"/>
      <c r="T1590" s="278"/>
    </row>
    <row r="1591" spans="1:20" ht="76.5">
      <c r="A1591" s="192">
        <v>117</v>
      </c>
      <c r="B1591" s="68"/>
      <c r="C1591" s="214" t="s">
        <v>54</v>
      </c>
      <c r="D1591" s="215">
        <v>44981</v>
      </c>
      <c r="E1591" s="192" t="s">
        <v>3616</v>
      </c>
      <c r="F1591" s="192" t="s">
        <v>10</v>
      </c>
      <c r="G1591" s="192">
        <v>1054983</v>
      </c>
      <c r="H1591" s="68"/>
      <c r="I1591" s="198" t="s">
        <v>4637</v>
      </c>
      <c r="J1591" s="68"/>
      <c r="K1591" s="68"/>
      <c r="L1591" s="68"/>
      <c r="M1591" s="68"/>
      <c r="N1591" s="366"/>
      <c r="O1591" s="366"/>
      <c r="P1591" s="216">
        <v>50</v>
      </c>
      <c r="Q1591" s="216">
        <v>0</v>
      </c>
      <c r="R1591" s="68" t="s">
        <v>638</v>
      </c>
      <c r="S1591" s="368"/>
      <c r="T1591" s="278"/>
    </row>
    <row r="1592" spans="1:20" ht="76.5">
      <c r="A1592" s="192">
        <v>513</v>
      </c>
      <c r="B1592" s="68"/>
      <c r="C1592" s="214" t="s">
        <v>160</v>
      </c>
      <c r="D1592" s="215">
        <v>44981</v>
      </c>
      <c r="E1592" s="192" t="s">
        <v>3617</v>
      </c>
      <c r="F1592" s="192" t="s">
        <v>10</v>
      </c>
      <c r="G1592" s="192">
        <v>1054985</v>
      </c>
      <c r="H1592" s="68"/>
      <c r="I1592" s="198" t="s">
        <v>4638</v>
      </c>
      <c r="J1592" s="68"/>
      <c r="K1592" s="68"/>
      <c r="L1592" s="68"/>
      <c r="M1592" s="68"/>
      <c r="N1592" s="366"/>
      <c r="O1592" s="366"/>
      <c r="P1592" s="216">
        <v>50</v>
      </c>
      <c r="Q1592" s="216">
        <v>0</v>
      </c>
      <c r="R1592" s="68" t="s">
        <v>638</v>
      </c>
      <c r="S1592" s="368"/>
      <c r="T1592" s="278"/>
    </row>
    <row r="1593" spans="1:20" ht="63.75">
      <c r="A1593" s="192">
        <v>513</v>
      </c>
      <c r="B1593" s="68"/>
      <c r="C1593" s="214" t="s">
        <v>160</v>
      </c>
      <c r="D1593" s="215">
        <v>44981</v>
      </c>
      <c r="E1593" s="192" t="s">
        <v>3618</v>
      </c>
      <c r="F1593" s="192" t="s">
        <v>10</v>
      </c>
      <c r="G1593" s="192">
        <v>1054993</v>
      </c>
      <c r="H1593" s="68"/>
      <c r="I1593" s="198" t="s">
        <v>4639</v>
      </c>
      <c r="J1593" s="68"/>
      <c r="K1593" s="68"/>
      <c r="L1593" s="68"/>
      <c r="M1593" s="68"/>
      <c r="N1593" s="366"/>
      <c r="O1593" s="366"/>
      <c r="P1593" s="216">
        <v>50</v>
      </c>
      <c r="Q1593" s="216">
        <v>0</v>
      </c>
      <c r="R1593" s="68" t="s">
        <v>638</v>
      </c>
      <c r="S1593" s="368"/>
      <c r="T1593" s="278"/>
    </row>
    <row r="1594" spans="1:20" ht="102">
      <c r="A1594" s="192">
        <v>389</v>
      </c>
      <c r="B1594" s="68"/>
      <c r="C1594" s="214" t="s">
        <v>1428</v>
      </c>
      <c r="D1594" s="215">
        <v>44981</v>
      </c>
      <c r="E1594" s="192" t="s">
        <v>3619</v>
      </c>
      <c r="F1594" s="192" t="s">
        <v>10</v>
      </c>
      <c r="G1594" s="192">
        <v>1054994</v>
      </c>
      <c r="H1594" s="68"/>
      <c r="I1594" s="198" t="s">
        <v>4640</v>
      </c>
      <c r="J1594" s="68"/>
      <c r="K1594" s="68"/>
      <c r="L1594" s="68"/>
      <c r="M1594" s="68"/>
      <c r="N1594" s="366"/>
      <c r="O1594" s="366"/>
      <c r="P1594" s="216">
        <v>50</v>
      </c>
      <c r="Q1594" s="216">
        <v>0</v>
      </c>
      <c r="R1594" s="68" t="s">
        <v>638</v>
      </c>
      <c r="S1594" s="368"/>
      <c r="T1594" s="278"/>
    </row>
    <row r="1595" spans="1:20" ht="76.5">
      <c r="A1595" s="192">
        <v>10</v>
      </c>
      <c r="B1595" s="68"/>
      <c r="C1595" s="214" t="s">
        <v>38</v>
      </c>
      <c r="D1595" s="215">
        <v>44981</v>
      </c>
      <c r="E1595" s="192" t="s">
        <v>3620</v>
      </c>
      <c r="F1595" s="192" t="s">
        <v>14</v>
      </c>
      <c r="G1595" s="192">
        <v>2181507</v>
      </c>
      <c r="H1595" s="68"/>
      <c r="I1595" s="198" t="s">
        <v>4641</v>
      </c>
      <c r="J1595" s="68"/>
      <c r="K1595" s="68"/>
      <c r="L1595" s="68"/>
      <c r="M1595" s="68"/>
      <c r="N1595" s="366"/>
      <c r="O1595" s="366"/>
      <c r="P1595" s="216">
        <v>50</v>
      </c>
      <c r="Q1595" s="216">
        <v>0</v>
      </c>
      <c r="R1595" s="68" t="s">
        <v>638</v>
      </c>
      <c r="S1595" s="368"/>
      <c r="T1595" s="278"/>
    </row>
    <row r="1596" spans="1:20" ht="89.25">
      <c r="A1596" s="192">
        <v>132</v>
      </c>
      <c r="B1596" s="68"/>
      <c r="C1596" s="214" t="s">
        <v>59</v>
      </c>
      <c r="D1596" s="215">
        <v>44981</v>
      </c>
      <c r="E1596" s="192" t="s">
        <v>3621</v>
      </c>
      <c r="F1596" s="192" t="s">
        <v>10</v>
      </c>
      <c r="G1596" s="192">
        <v>1054951</v>
      </c>
      <c r="H1596" s="68"/>
      <c r="I1596" s="198" t="s">
        <v>4642</v>
      </c>
      <c r="J1596" s="68"/>
      <c r="K1596" s="68"/>
      <c r="L1596" s="68"/>
      <c r="M1596" s="68"/>
      <c r="N1596" s="366"/>
      <c r="O1596" s="366"/>
      <c r="P1596" s="216">
        <v>349.92</v>
      </c>
      <c r="Q1596" s="216">
        <v>0</v>
      </c>
      <c r="R1596" s="68" t="s">
        <v>638</v>
      </c>
      <c r="S1596" s="368"/>
      <c r="T1596" s="278"/>
    </row>
    <row r="1597" spans="1:20" ht="76.5">
      <c r="A1597" s="192">
        <v>862</v>
      </c>
      <c r="B1597" s="68"/>
      <c r="C1597" s="214" t="s">
        <v>187</v>
      </c>
      <c r="D1597" s="215">
        <v>44984</v>
      </c>
      <c r="E1597" s="192" t="s">
        <v>3622</v>
      </c>
      <c r="F1597" s="192" t="s">
        <v>639</v>
      </c>
      <c r="G1597" s="192">
        <v>5215247</v>
      </c>
      <c r="H1597" s="68"/>
      <c r="I1597" s="198" t="s">
        <v>4643</v>
      </c>
      <c r="J1597" s="68"/>
      <c r="K1597" s="68"/>
      <c r="L1597" s="68"/>
      <c r="M1597" s="68"/>
      <c r="N1597" s="366"/>
      <c r="O1597" s="366"/>
      <c r="P1597" s="216">
        <v>0</v>
      </c>
      <c r="Q1597" s="216">
        <v>4280.43</v>
      </c>
      <c r="R1597" s="68" t="s">
        <v>638</v>
      </c>
      <c r="S1597" s="368"/>
      <c r="T1597" s="278"/>
    </row>
    <row r="1598" spans="1:20" ht="63.75">
      <c r="A1598" s="192">
        <v>66</v>
      </c>
      <c r="B1598" s="68"/>
      <c r="C1598" s="214" t="s">
        <v>46</v>
      </c>
      <c r="D1598" s="215">
        <v>44984</v>
      </c>
      <c r="E1598" s="192" t="s">
        <v>3622</v>
      </c>
      <c r="F1598" s="192" t="s">
        <v>639</v>
      </c>
      <c r="G1598" s="192">
        <v>5215246</v>
      </c>
      <c r="H1598" s="68"/>
      <c r="I1598" s="198" t="s">
        <v>4644</v>
      </c>
      <c r="J1598" s="68"/>
      <c r="K1598" s="68"/>
      <c r="L1598" s="68"/>
      <c r="M1598" s="68"/>
      <c r="N1598" s="366"/>
      <c r="O1598" s="366"/>
      <c r="P1598" s="216">
        <v>0</v>
      </c>
      <c r="Q1598" s="216">
        <v>27041.26</v>
      </c>
      <c r="R1598" s="68" t="s">
        <v>638</v>
      </c>
      <c r="S1598" s="368"/>
      <c r="T1598" s="278"/>
    </row>
    <row r="1599" spans="1:20" ht="76.5">
      <c r="A1599" s="192">
        <v>862</v>
      </c>
      <c r="B1599" s="68"/>
      <c r="C1599" s="214" t="s">
        <v>187</v>
      </c>
      <c r="D1599" s="215">
        <v>44984</v>
      </c>
      <c r="E1599" s="192" t="s">
        <v>3622</v>
      </c>
      <c r="F1599" s="192" t="s">
        <v>639</v>
      </c>
      <c r="G1599" s="192">
        <v>5215170</v>
      </c>
      <c r="H1599" s="68"/>
      <c r="I1599" s="198" t="s">
        <v>4645</v>
      </c>
      <c r="J1599" s="68"/>
      <c r="K1599" s="68"/>
      <c r="L1599" s="68"/>
      <c r="M1599" s="68"/>
      <c r="N1599" s="366"/>
      <c r="O1599" s="366"/>
      <c r="P1599" s="216">
        <v>0</v>
      </c>
      <c r="Q1599" s="216">
        <v>2348.46</v>
      </c>
      <c r="R1599" s="68" t="s">
        <v>638</v>
      </c>
      <c r="S1599" s="368"/>
      <c r="T1599" s="278"/>
    </row>
    <row r="1600" spans="1:20" ht="63.75">
      <c r="A1600" s="192">
        <v>66</v>
      </c>
      <c r="B1600" s="68"/>
      <c r="C1600" s="214" t="s">
        <v>46</v>
      </c>
      <c r="D1600" s="215">
        <v>44984</v>
      </c>
      <c r="E1600" s="192" t="s">
        <v>3622</v>
      </c>
      <c r="F1600" s="192" t="s">
        <v>639</v>
      </c>
      <c r="G1600" s="192">
        <v>5215171</v>
      </c>
      <c r="H1600" s="68"/>
      <c r="I1600" s="198" t="s">
        <v>4646</v>
      </c>
      <c r="J1600" s="68"/>
      <c r="K1600" s="68"/>
      <c r="L1600" s="68"/>
      <c r="M1600" s="68"/>
      <c r="N1600" s="366"/>
      <c r="O1600" s="366"/>
      <c r="P1600" s="216">
        <v>0</v>
      </c>
      <c r="Q1600" s="216">
        <v>430318.81</v>
      </c>
      <c r="R1600" s="68" t="s">
        <v>638</v>
      </c>
      <c r="S1600" s="368"/>
      <c r="T1600" s="278"/>
    </row>
    <row r="1601" spans="1:20" ht="63.75">
      <c r="A1601" s="192">
        <v>66</v>
      </c>
      <c r="B1601" s="68"/>
      <c r="C1601" s="214" t="s">
        <v>46</v>
      </c>
      <c r="D1601" s="215">
        <v>44984</v>
      </c>
      <c r="E1601" s="192" t="s">
        <v>3622</v>
      </c>
      <c r="F1601" s="192" t="s">
        <v>639</v>
      </c>
      <c r="G1601" s="192">
        <v>5215181</v>
      </c>
      <c r="H1601" s="68"/>
      <c r="I1601" s="198" t="s">
        <v>4647</v>
      </c>
      <c r="J1601" s="68"/>
      <c r="K1601" s="68"/>
      <c r="L1601" s="68"/>
      <c r="M1601" s="68"/>
      <c r="N1601" s="366"/>
      <c r="O1601" s="366"/>
      <c r="P1601" s="216">
        <v>0</v>
      </c>
      <c r="Q1601" s="216">
        <v>9830.2800000000007</v>
      </c>
      <c r="R1601" s="68" t="s">
        <v>638</v>
      </c>
      <c r="S1601" s="368"/>
      <c r="T1601" s="278"/>
    </row>
    <row r="1602" spans="1:20" ht="63.75">
      <c r="A1602" s="192">
        <v>66</v>
      </c>
      <c r="B1602" s="68"/>
      <c r="C1602" s="214" t="s">
        <v>46</v>
      </c>
      <c r="D1602" s="215">
        <v>44984</v>
      </c>
      <c r="E1602" s="192" t="s">
        <v>3622</v>
      </c>
      <c r="F1602" s="192" t="s">
        <v>639</v>
      </c>
      <c r="G1602" s="192">
        <v>5215163</v>
      </c>
      <c r="H1602" s="68"/>
      <c r="I1602" s="198" t="s">
        <v>4648</v>
      </c>
      <c r="J1602" s="68"/>
      <c r="K1602" s="68"/>
      <c r="L1602" s="68"/>
      <c r="M1602" s="68"/>
      <c r="N1602" s="366"/>
      <c r="O1602" s="366"/>
      <c r="P1602" s="216">
        <v>0</v>
      </c>
      <c r="Q1602" s="216">
        <v>14376.97</v>
      </c>
      <c r="R1602" s="68" t="s">
        <v>638</v>
      </c>
      <c r="S1602" s="368"/>
      <c r="T1602" s="278"/>
    </row>
    <row r="1603" spans="1:20" ht="76.5">
      <c r="A1603" s="192">
        <v>862</v>
      </c>
      <c r="B1603" s="68"/>
      <c r="C1603" s="214" t="s">
        <v>187</v>
      </c>
      <c r="D1603" s="215">
        <v>44984</v>
      </c>
      <c r="E1603" s="192" t="s">
        <v>3622</v>
      </c>
      <c r="F1603" s="192" t="s">
        <v>639</v>
      </c>
      <c r="G1603" s="192">
        <v>5215179</v>
      </c>
      <c r="H1603" s="68"/>
      <c r="I1603" s="198" t="s">
        <v>4649</v>
      </c>
      <c r="J1603" s="68"/>
      <c r="K1603" s="68"/>
      <c r="L1603" s="68"/>
      <c r="M1603" s="68"/>
      <c r="N1603" s="366"/>
      <c r="O1603" s="366"/>
      <c r="P1603" s="216">
        <v>0</v>
      </c>
      <c r="Q1603" s="216">
        <v>70224.77</v>
      </c>
      <c r="R1603" s="68" t="s">
        <v>638</v>
      </c>
      <c r="S1603" s="368"/>
      <c r="T1603" s="278"/>
    </row>
    <row r="1604" spans="1:20" ht="76.5">
      <c r="A1604" s="192">
        <v>862</v>
      </c>
      <c r="B1604" s="68"/>
      <c r="C1604" s="214" t="s">
        <v>187</v>
      </c>
      <c r="D1604" s="215">
        <v>44984</v>
      </c>
      <c r="E1604" s="192" t="s">
        <v>3622</v>
      </c>
      <c r="F1604" s="192" t="s">
        <v>639</v>
      </c>
      <c r="G1604" s="192">
        <v>5215158</v>
      </c>
      <c r="H1604" s="68"/>
      <c r="I1604" s="198" t="s">
        <v>4650</v>
      </c>
      <c r="J1604" s="68"/>
      <c r="K1604" s="68"/>
      <c r="L1604" s="68"/>
      <c r="M1604" s="68"/>
      <c r="N1604" s="366"/>
      <c r="O1604" s="366"/>
      <c r="P1604" s="216">
        <v>0</v>
      </c>
      <c r="Q1604" s="216">
        <v>10824.29</v>
      </c>
      <c r="R1604" s="68" t="s">
        <v>638</v>
      </c>
      <c r="S1604" s="368"/>
      <c r="T1604" s="278"/>
    </row>
    <row r="1605" spans="1:20" ht="76.5">
      <c r="A1605" s="192">
        <v>862</v>
      </c>
      <c r="B1605" s="68"/>
      <c r="C1605" s="214" t="s">
        <v>187</v>
      </c>
      <c r="D1605" s="215">
        <v>44984</v>
      </c>
      <c r="E1605" s="192" t="s">
        <v>3622</v>
      </c>
      <c r="F1605" s="192" t="s">
        <v>639</v>
      </c>
      <c r="G1605" s="192">
        <v>5215270</v>
      </c>
      <c r="H1605" s="68"/>
      <c r="I1605" s="198" t="s">
        <v>4651</v>
      </c>
      <c r="J1605" s="68"/>
      <c r="K1605" s="68"/>
      <c r="L1605" s="68"/>
      <c r="M1605" s="68"/>
      <c r="N1605" s="366"/>
      <c r="O1605" s="366"/>
      <c r="P1605" s="216">
        <v>0</v>
      </c>
      <c r="Q1605" s="216">
        <v>150299.82</v>
      </c>
      <c r="R1605" s="68" t="s">
        <v>638</v>
      </c>
      <c r="S1605" s="368"/>
      <c r="T1605" s="278"/>
    </row>
    <row r="1606" spans="1:20" ht="63.75">
      <c r="A1606" s="192">
        <v>66</v>
      </c>
      <c r="B1606" s="68"/>
      <c r="C1606" s="214" t="s">
        <v>46</v>
      </c>
      <c r="D1606" s="215">
        <v>44984</v>
      </c>
      <c r="E1606" s="192" t="s">
        <v>3622</v>
      </c>
      <c r="F1606" s="192" t="s">
        <v>639</v>
      </c>
      <c r="G1606" s="192">
        <v>5215157</v>
      </c>
      <c r="H1606" s="68"/>
      <c r="I1606" s="198" t="s">
        <v>4652</v>
      </c>
      <c r="J1606" s="68"/>
      <c r="K1606" s="68"/>
      <c r="L1606" s="68"/>
      <c r="M1606" s="68"/>
      <c r="N1606" s="366"/>
      <c r="O1606" s="366"/>
      <c r="P1606" s="216">
        <v>0</v>
      </c>
      <c r="Q1606" s="216">
        <v>10824.29</v>
      </c>
      <c r="R1606" s="68" t="s">
        <v>638</v>
      </c>
      <c r="S1606" s="368"/>
      <c r="T1606" s="278"/>
    </row>
    <row r="1607" spans="1:20" ht="76.5">
      <c r="A1607" s="192">
        <v>862</v>
      </c>
      <c r="B1607" s="68"/>
      <c r="C1607" s="214" t="s">
        <v>187</v>
      </c>
      <c r="D1607" s="215">
        <v>44984</v>
      </c>
      <c r="E1607" s="192" t="s">
        <v>3622</v>
      </c>
      <c r="F1607" s="192" t="s">
        <v>639</v>
      </c>
      <c r="G1607" s="192">
        <v>5215245</v>
      </c>
      <c r="H1607" s="68"/>
      <c r="I1607" s="198" t="s">
        <v>4653</v>
      </c>
      <c r="J1607" s="68"/>
      <c r="K1607" s="68"/>
      <c r="L1607" s="68"/>
      <c r="M1607" s="68"/>
      <c r="N1607" s="366"/>
      <c r="O1607" s="366"/>
      <c r="P1607" s="216">
        <v>0</v>
      </c>
      <c r="Q1607" s="216">
        <v>9331.51</v>
      </c>
      <c r="R1607" s="68" t="s">
        <v>638</v>
      </c>
      <c r="S1607" s="368"/>
      <c r="T1607" s="278"/>
    </row>
    <row r="1608" spans="1:20" ht="76.5">
      <c r="A1608" s="192">
        <v>862</v>
      </c>
      <c r="B1608" s="68"/>
      <c r="C1608" s="214" t="s">
        <v>187</v>
      </c>
      <c r="D1608" s="215">
        <v>44984</v>
      </c>
      <c r="E1608" s="192" t="s">
        <v>3622</v>
      </c>
      <c r="F1608" s="192" t="s">
        <v>639</v>
      </c>
      <c r="G1608" s="192">
        <v>5215182</v>
      </c>
      <c r="H1608" s="68"/>
      <c r="I1608" s="198" t="s">
        <v>4654</v>
      </c>
      <c r="J1608" s="68"/>
      <c r="K1608" s="68"/>
      <c r="L1608" s="68"/>
      <c r="M1608" s="68"/>
      <c r="N1608" s="366"/>
      <c r="O1608" s="366"/>
      <c r="P1608" s="216">
        <v>0</v>
      </c>
      <c r="Q1608" s="216">
        <v>1471.18</v>
      </c>
      <c r="R1608" s="68" t="s">
        <v>638</v>
      </c>
      <c r="S1608" s="368"/>
      <c r="T1608" s="278"/>
    </row>
    <row r="1609" spans="1:20" ht="63.75">
      <c r="A1609" s="192">
        <v>66</v>
      </c>
      <c r="B1609" s="68"/>
      <c r="C1609" s="214" t="s">
        <v>46</v>
      </c>
      <c r="D1609" s="215">
        <v>44984</v>
      </c>
      <c r="E1609" s="192" t="s">
        <v>3622</v>
      </c>
      <c r="F1609" s="192" t="s">
        <v>639</v>
      </c>
      <c r="G1609" s="192">
        <v>5215241</v>
      </c>
      <c r="H1609" s="68"/>
      <c r="I1609" s="198" t="s">
        <v>4655</v>
      </c>
      <c r="J1609" s="68"/>
      <c r="K1609" s="68"/>
      <c r="L1609" s="68"/>
      <c r="M1609" s="68"/>
      <c r="N1609" s="366"/>
      <c r="O1609" s="366"/>
      <c r="P1609" s="216">
        <v>0</v>
      </c>
      <c r="Q1609" s="216">
        <v>56601.8</v>
      </c>
      <c r="R1609" s="68" t="s">
        <v>638</v>
      </c>
      <c r="S1609" s="368"/>
      <c r="T1609" s="278"/>
    </row>
    <row r="1610" spans="1:20" ht="63.75">
      <c r="A1610" s="192">
        <v>66</v>
      </c>
      <c r="B1610" s="68"/>
      <c r="C1610" s="214" t="s">
        <v>46</v>
      </c>
      <c r="D1610" s="215">
        <v>44984</v>
      </c>
      <c r="E1610" s="192" t="s">
        <v>3622</v>
      </c>
      <c r="F1610" s="192" t="s">
        <v>639</v>
      </c>
      <c r="G1610" s="192">
        <v>5215231</v>
      </c>
      <c r="H1610" s="68"/>
      <c r="I1610" s="198" t="s">
        <v>4656</v>
      </c>
      <c r="J1610" s="68"/>
      <c r="K1610" s="68"/>
      <c r="L1610" s="68"/>
      <c r="M1610" s="68"/>
      <c r="N1610" s="366"/>
      <c r="O1610" s="366"/>
      <c r="P1610" s="216">
        <v>0</v>
      </c>
      <c r="Q1610" s="216">
        <v>35042.449999999997</v>
      </c>
      <c r="R1610" s="68" t="s">
        <v>638</v>
      </c>
      <c r="S1610" s="368"/>
      <c r="T1610" s="278"/>
    </row>
    <row r="1611" spans="1:20" ht="76.5">
      <c r="A1611" s="192">
        <v>862</v>
      </c>
      <c r="B1611" s="68"/>
      <c r="C1611" s="214" t="s">
        <v>187</v>
      </c>
      <c r="D1611" s="215">
        <v>44984</v>
      </c>
      <c r="E1611" s="192" t="s">
        <v>3622</v>
      </c>
      <c r="F1611" s="192" t="s">
        <v>639</v>
      </c>
      <c r="G1611" s="192">
        <v>5215240</v>
      </c>
      <c r="H1611" s="68"/>
      <c r="I1611" s="198" t="s">
        <v>4657</v>
      </c>
      <c r="J1611" s="68"/>
      <c r="K1611" s="68"/>
      <c r="L1611" s="68"/>
      <c r="M1611" s="68"/>
      <c r="N1611" s="366"/>
      <c r="O1611" s="366"/>
      <c r="P1611" s="216">
        <v>0</v>
      </c>
      <c r="Q1611" s="216">
        <v>5724.12</v>
      </c>
      <c r="R1611" s="68" t="s">
        <v>638</v>
      </c>
      <c r="S1611" s="368"/>
      <c r="T1611" s="278"/>
    </row>
    <row r="1612" spans="1:20" ht="63.75">
      <c r="A1612" s="192">
        <v>66</v>
      </c>
      <c r="B1612" s="68"/>
      <c r="C1612" s="214" t="s">
        <v>46</v>
      </c>
      <c r="D1612" s="215">
        <v>44984</v>
      </c>
      <c r="E1612" s="192" t="s">
        <v>3622</v>
      </c>
      <c r="F1612" s="192" t="s">
        <v>639</v>
      </c>
      <c r="G1612" s="192">
        <v>5215260</v>
      </c>
      <c r="H1612" s="68"/>
      <c r="I1612" s="198" t="s">
        <v>4658</v>
      </c>
      <c r="J1612" s="68"/>
      <c r="K1612" s="68"/>
      <c r="L1612" s="68"/>
      <c r="M1612" s="68"/>
      <c r="N1612" s="366"/>
      <c r="O1612" s="366"/>
      <c r="P1612" s="216">
        <v>0</v>
      </c>
      <c r="Q1612" s="216">
        <v>1123587.83</v>
      </c>
      <c r="R1612" s="68" t="s">
        <v>638</v>
      </c>
      <c r="S1612" s="368"/>
      <c r="T1612" s="278"/>
    </row>
    <row r="1613" spans="1:20" ht="76.5">
      <c r="A1613" s="192">
        <v>862</v>
      </c>
      <c r="B1613" s="68"/>
      <c r="C1613" s="214" t="s">
        <v>187</v>
      </c>
      <c r="D1613" s="215">
        <v>44984</v>
      </c>
      <c r="E1613" s="192" t="s">
        <v>3622</v>
      </c>
      <c r="F1613" s="192" t="s">
        <v>639</v>
      </c>
      <c r="G1613" s="192">
        <v>5215259</v>
      </c>
      <c r="H1613" s="68"/>
      <c r="I1613" s="198" t="s">
        <v>4659</v>
      </c>
      <c r="J1613" s="68"/>
      <c r="K1613" s="68"/>
      <c r="L1613" s="68"/>
      <c r="M1613" s="68"/>
      <c r="N1613" s="366"/>
      <c r="O1613" s="366"/>
      <c r="P1613" s="216">
        <v>0</v>
      </c>
      <c r="Q1613" s="216">
        <v>2980.84</v>
      </c>
      <c r="R1613" s="68" t="s">
        <v>638</v>
      </c>
      <c r="S1613" s="368"/>
      <c r="T1613" s="278"/>
    </row>
    <row r="1614" spans="1:20" ht="63.75">
      <c r="A1614" s="192">
        <v>66</v>
      </c>
      <c r="B1614" s="68"/>
      <c r="C1614" s="214" t="s">
        <v>46</v>
      </c>
      <c r="D1614" s="215">
        <v>44984</v>
      </c>
      <c r="E1614" s="192" t="s">
        <v>3622</v>
      </c>
      <c r="F1614" s="192" t="s">
        <v>639</v>
      </c>
      <c r="G1614" s="192">
        <v>5215258</v>
      </c>
      <c r="H1614" s="68"/>
      <c r="I1614" s="198" t="s">
        <v>4660</v>
      </c>
      <c r="J1614" s="68"/>
      <c r="K1614" s="68"/>
      <c r="L1614" s="68"/>
      <c r="M1614" s="68"/>
      <c r="N1614" s="366"/>
      <c r="O1614" s="366"/>
      <c r="P1614" s="216">
        <v>0</v>
      </c>
      <c r="Q1614" s="216">
        <v>18042.12</v>
      </c>
      <c r="R1614" s="68" t="s">
        <v>638</v>
      </c>
      <c r="S1614" s="368"/>
      <c r="T1614" s="278"/>
    </row>
    <row r="1615" spans="1:20" ht="51">
      <c r="A1615" s="192" t="s">
        <v>542</v>
      </c>
      <c r="B1615" s="68"/>
      <c r="C1615" s="214" t="s">
        <v>691</v>
      </c>
      <c r="D1615" s="215">
        <v>44984</v>
      </c>
      <c r="E1615" s="192" t="s">
        <v>3623</v>
      </c>
      <c r="F1615" s="192" t="s">
        <v>10</v>
      </c>
      <c r="G1615" s="192">
        <v>17024</v>
      </c>
      <c r="H1615" s="68"/>
      <c r="I1615" s="198" t="s">
        <v>4661</v>
      </c>
      <c r="J1615" s="68"/>
      <c r="K1615" s="68"/>
      <c r="L1615" s="68"/>
      <c r="M1615" s="68"/>
      <c r="N1615" s="366"/>
      <c r="O1615" s="366"/>
      <c r="P1615" s="216">
        <v>758.57</v>
      </c>
      <c r="Q1615" s="216">
        <v>0</v>
      </c>
      <c r="R1615" s="68" t="s">
        <v>638</v>
      </c>
      <c r="S1615" s="368"/>
      <c r="T1615" s="278"/>
    </row>
    <row r="1616" spans="1:20" ht="89.25">
      <c r="A1616" s="192" t="s">
        <v>541</v>
      </c>
      <c r="B1616" s="68"/>
      <c r="C1616" s="214" t="s">
        <v>590</v>
      </c>
      <c r="D1616" s="215">
        <v>44984</v>
      </c>
      <c r="E1616" s="192" t="s">
        <v>3624</v>
      </c>
      <c r="F1616" s="192" t="s">
        <v>639</v>
      </c>
      <c r="G1616" s="192">
        <v>5230037</v>
      </c>
      <c r="H1616" s="68"/>
      <c r="I1616" s="198" t="s">
        <v>4662</v>
      </c>
      <c r="J1616" s="68"/>
      <c r="K1616" s="68"/>
      <c r="L1616" s="68"/>
      <c r="M1616" s="68"/>
      <c r="N1616" s="366"/>
      <c r="O1616" s="366"/>
      <c r="P1616" s="216">
        <v>0</v>
      </c>
      <c r="Q1616" s="216">
        <v>692773.35</v>
      </c>
      <c r="R1616" s="68" t="s">
        <v>638</v>
      </c>
      <c r="S1616" s="368"/>
      <c r="T1616" s="278"/>
    </row>
    <row r="1617" spans="1:20" ht="51">
      <c r="A1617" s="192">
        <v>291</v>
      </c>
      <c r="B1617" s="68"/>
      <c r="C1617" s="214" t="s">
        <v>119</v>
      </c>
      <c r="D1617" s="215">
        <v>44984</v>
      </c>
      <c r="E1617" s="192" t="s">
        <v>3625</v>
      </c>
      <c r="F1617" s="192" t="s">
        <v>6</v>
      </c>
      <c r="G1617" s="192">
        <v>1768961</v>
      </c>
      <c r="H1617" s="68"/>
      <c r="I1617" s="198" t="s">
        <v>4663</v>
      </c>
      <c r="J1617" s="68"/>
      <c r="K1617" s="68"/>
      <c r="L1617" s="68"/>
      <c r="M1617" s="68"/>
      <c r="N1617" s="366"/>
      <c r="O1617" s="366"/>
      <c r="P1617" s="216">
        <v>0</v>
      </c>
      <c r="Q1617" s="216">
        <v>4495.99</v>
      </c>
      <c r="R1617" s="68" t="s">
        <v>638</v>
      </c>
      <c r="S1617" s="368"/>
      <c r="T1617" s="278"/>
    </row>
    <row r="1618" spans="1:20" ht="76.5">
      <c r="A1618" s="192" t="s">
        <v>544</v>
      </c>
      <c r="B1618" s="68"/>
      <c r="C1618" s="214" t="s">
        <v>683</v>
      </c>
      <c r="D1618" s="215">
        <v>44984</v>
      </c>
      <c r="E1618" s="192" t="s">
        <v>3626</v>
      </c>
      <c r="F1618" s="192" t="s">
        <v>6</v>
      </c>
      <c r="G1618" s="192">
        <v>1769015</v>
      </c>
      <c r="H1618" s="68"/>
      <c r="I1618" s="198" t="s">
        <v>4664</v>
      </c>
      <c r="J1618" s="68"/>
      <c r="K1618" s="68"/>
      <c r="L1618" s="68"/>
      <c r="M1618" s="68"/>
      <c r="N1618" s="366"/>
      <c r="O1618" s="366"/>
      <c r="P1618" s="216">
        <v>0</v>
      </c>
      <c r="Q1618" s="216">
        <v>414136.24</v>
      </c>
      <c r="R1618" s="68" t="s">
        <v>638</v>
      </c>
      <c r="S1618" s="368"/>
      <c r="T1618" s="278"/>
    </row>
    <row r="1619" spans="1:20" ht="76.5">
      <c r="A1619" s="192">
        <v>10</v>
      </c>
      <c r="B1619" s="68"/>
      <c r="C1619" s="214" t="s">
        <v>38</v>
      </c>
      <c r="D1619" s="215">
        <v>44984</v>
      </c>
      <c r="E1619" s="192" t="s">
        <v>3627</v>
      </c>
      <c r="F1619" s="192" t="s">
        <v>14</v>
      </c>
      <c r="G1619" s="192">
        <v>2183286</v>
      </c>
      <c r="H1619" s="68"/>
      <c r="I1619" s="198" t="s">
        <v>4665</v>
      </c>
      <c r="J1619" s="68"/>
      <c r="K1619" s="68"/>
      <c r="L1619" s="68"/>
      <c r="M1619" s="68"/>
      <c r="N1619" s="366"/>
      <c r="O1619" s="366"/>
      <c r="P1619" s="216">
        <v>50</v>
      </c>
      <c r="Q1619" s="216">
        <v>0</v>
      </c>
      <c r="R1619" s="68" t="s">
        <v>638</v>
      </c>
      <c r="S1619" s="368"/>
      <c r="T1619" s="278"/>
    </row>
    <row r="1620" spans="1:20" ht="38.25">
      <c r="A1620" s="192" t="s">
        <v>667</v>
      </c>
      <c r="B1620" s="68"/>
      <c r="C1620" s="214" t="s">
        <v>1256</v>
      </c>
      <c r="D1620" s="215">
        <v>44984</v>
      </c>
      <c r="E1620" s="192" t="s">
        <v>3628</v>
      </c>
      <c r="F1620" s="192" t="s">
        <v>12</v>
      </c>
      <c r="G1620" s="192">
        <v>442235</v>
      </c>
      <c r="H1620" s="68"/>
      <c r="I1620" s="198" t="s">
        <v>2505</v>
      </c>
      <c r="J1620" s="68"/>
      <c r="K1620" s="68"/>
      <c r="L1620" s="68"/>
      <c r="M1620" s="68"/>
      <c r="N1620" s="366"/>
      <c r="O1620" s="366"/>
      <c r="P1620" s="216">
        <v>39824.22</v>
      </c>
      <c r="Q1620" s="216">
        <v>0</v>
      </c>
      <c r="R1620" s="68" t="s">
        <v>638</v>
      </c>
      <c r="S1620" s="368"/>
      <c r="T1620" s="278"/>
    </row>
    <row r="1621" spans="1:20" ht="38.25">
      <c r="A1621" s="192" t="s">
        <v>667</v>
      </c>
      <c r="B1621" s="68"/>
      <c r="C1621" s="214" t="s">
        <v>1256</v>
      </c>
      <c r="D1621" s="215">
        <v>44984</v>
      </c>
      <c r="E1621" s="192" t="s">
        <v>3629</v>
      </c>
      <c r="F1621" s="192" t="s">
        <v>12</v>
      </c>
      <c r="G1621" s="192">
        <v>442237</v>
      </c>
      <c r="H1621" s="68"/>
      <c r="I1621" s="198" t="s">
        <v>2505</v>
      </c>
      <c r="J1621" s="68"/>
      <c r="K1621" s="68"/>
      <c r="L1621" s="68"/>
      <c r="M1621" s="68"/>
      <c r="N1621" s="366"/>
      <c r="O1621" s="366"/>
      <c r="P1621" s="216">
        <v>39824.22</v>
      </c>
      <c r="Q1621" s="216">
        <v>0</v>
      </c>
      <c r="R1621" s="68" t="s">
        <v>638</v>
      </c>
      <c r="S1621" s="368"/>
      <c r="T1621" s="278"/>
    </row>
    <row r="1622" spans="1:20" ht="38.25">
      <c r="A1622" s="192" t="s">
        <v>667</v>
      </c>
      <c r="B1622" s="68"/>
      <c r="C1622" s="214" t="s">
        <v>1256</v>
      </c>
      <c r="D1622" s="215">
        <v>44984</v>
      </c>
      <c r="E1622" s="192" t="s">
        <v>3630</v>
      </c>
      <c r="F1622" s="192" t="s">
        <v>12</v>
      </c>
      <c r="G1622" s="192">
        <v>442239</v>
      </c>
      <c r="H1622" s="68"/>
      <c r="I1622" s="198" t="s">
        <v>2505</v>
      </c>
      <c r="J1622" s="68"/>
      <c r="K1622" s="68"/>
      <c r="L1622" s="68"/>
      <c r="M1622" s="68"/>
      <c r="N1622" s="366"/>
      <c r="O1622" s="366"/>
      <c r="P1622" s="216">
        <v>39824.22</v>
      </c>
      <c r="Q1622" s="216">
        <v>0</v>
      </c>
      <c r="R1622" s="68" t="s">
        <v>638</v>
      </c>
      <c r="S1622" s="368"/>
      <c r="T1622" s="278"/>
    </row>
    <row r="1623" spans="1:20" ht="38.25">
      <c r="A1623" s="192" t="s">
        <v>667</v>
      </c>
      <c r="B1623" s="68"/>
      <c r="C1623" s="214" t="s">
        <v>1256</v>
      </c>
      <c r="D1623" s="215">
        <v>44984</v>
      </c>
      <c r="E1623" s="192" t="s">
        <v>3631</v>
      </c>
      <c r="F1623" s="192" t="s">
        <v>12</v>
      </c>
      <c r="G1623" s="192">
        <v>442241</v>
      </c>
      <c r="H1623" s="68"/>
      <c r="I1623" s="198" t="s">
        <v>2505</v>
      </c>
      <c r="J1623" s="68"/>
      <c r="K1623" s="68"/>
      <c r="L1623" s="68"/>
      <c r="M1623" s="68"/>
      <c r="N1623" s="366"/>
      <c r="O1623" s="366"/>
      <c r="P1623" s="216">
        <v>47558.39</v>
      </c>
      <c r="Q1623" s="216">
        <v>0</v>
      </c>
      <c r="R1623" s="68" t="s">
        <v>638</v>
      </c>
      <c r="S1623" s="368"/>
      <c r="T1623" s="278"/>
    </row>
    <row r="1624" spans="1:20" ht="38.25">
      <c r="A1624" s="192" t="s">
        <v>667</v>
      </c>
      <c r="B1624" s="68"/>
      <c r="C1624" s="214" t="s">
        <v>1256</v>
      </c>
      <c r="D1624" s="215">
        <v>44984</v>
      </c>
      <c r="E1624" s="192" t="s">
        <v>3632</v>
      </c>
      <c r="F1624" s="192" t="s">
        <v>12</v>
      </c>
      <c r="G1624" s="192">
        <v>442243</v>
      </c>
      <c r="H1624" s="68"/>
      <c r="I1624" s="198" t="s">
        <v>2505</v>
      </c>
      <c r="J1624" s="68"/>
      <c r="K1624" s="68"/>
      <c r="L1624" s="68"/>
      <c r="M1624" s="68"/>
      <c r="N1624" s="366"/>
      <c r="O1624" s="366"/>
      <c r="P1624" s="216">
        <v>4932.13</v>
      </c>
      <c r="Q1624" s="216">
        <v>0</v>
      </c>
      <c r="R1624" s="68" t="s">
        <v>638</v>
      </c>
      <c r="S1624" s="368"/>
      <c r="T1624" s="278"/>
    </row>
    <row r="1625" spans="1:20" ht="38.25">
      <c r="A1625" s="192" t="s">
        <v>667</v>
      </c>
      <c r="B1625" s="68"/>
      <c r="C1625" s="214" t="s">
        <v>1256</v>
      </c>
      <c r="D1625" s="215">
        <v>44984</v>
      </c>
      <c r="E1625" s="192" t="s">
        <v>3633</v>
      </c>
      <c r="F1625" s="192" t="s">
        <v>12</v>
      </c>
      <c r="G1625" s="192">
        <v>442245</v>
      </c>
      <c r="H1625" s="68"/>
      <c r="I1625" s="198" t="s">
        <v>2505</v>
      </c>
      <c r="J1625" s="68"/>
      <c r="K1625" s="68"/>
      <c r="L1625" s="68"/>
      <c r="M1625" s="68"/>
      <c r="N1625" s="366"/>
      <c r="O1625" s="366"/>
      <c r="P1625" s="216">
        <v>1268</v>
      </c>
      <c r="Q1625" s="216">
        <v>0</v>
      </c>
      <c r="R1625" s="68" t="s">
        <v>638</v>
      </c>
      <c r="S1625" s="368"/>
      <c r="T1625" s="278"/>
    </row>
    <row r="1626" spans="1:20" ht="38.25">
      <c r="A1626" s="192" t="s">
        <v>667</v>
      </c>
      <c r="B1626" s="68"/>
      <c r="C1626" s="214" t="s">
        <v>1256</v>
      </c>
      <c r="D1626" s="215">
        <v>44984</v>
      </c>
      <c r="E1626" s="192" t="s">
        <v>3634</v>
      </c>
      <c r="F1626" s="192" t="s">
        <v>12</v>
      </c>
      <c r="G1626" s="192">
        <v>442247</v>
      </c>
      <c r="H1626" s="68"/>
      <c r="I1626" s="198" t="s">
        <v>2505</v>
      </c>
      <c r="J1626" s="68"/>
      <c r="K1626" s="68"/>
      <c r="L1626" s="68"/>
      <c r="M1626" s="68"/>
      <c r="N1626" s="366"/>
      <c r="O1626" s="366"/>
      <c r="P1626" s="216">
        <v>13955.3</v>
      </c>
      <c r="Q1626" s="216">
        <v>0</v>
      </c>
      <c r="R1626" s="68" t="s">
        <v>638</v>
      </c>
      <c r="S1626" s="368"/>
      <c r="T1626" s="278"/>
    </row>
    <row r="1627" spans="1:20" ht="38.25">
      <c r="A1627" s="192" t="s">
        <v>667</v>
      </c>
      <c r="B1627" s="68"/>
      <c r="C1627" s="214" t="s">
        <v>1256</v>
      </c>
      <c r="D1627" s="215">
        <v>44984</v>
      </c>
      <c r="E1627" s="192" t="s">
        <v>3635</v>
      </c>
      <c r="F1627" s="192" t="s">
        <v>12</v>
      </c>
      <c r="G1627" s="192">
        <v>442249</v>
      </c>
      <c r="H1627" s="68"/>
      <c r="I1627" s="198" t="s">
        <v>2505</v>
      </c>
      <c r="J1627" s="68"/>
      <c r="K1627" s="68"/>
      <c r="L1627" s="68"/>
      <c r="M1627" s="68"/>
      <c r="N1627" s="366"/>
      <c r="O1627" s="366"/>
      <c r="P1627" s="216">
        <v>13942.2</v>
      </c>
      <c r="Q1627" s="216">
        <v>0</v>
      </c>
      <c r="R1627" s="68" t="s">
        <v>638</v>
      </c>
      <c r="S1627" s="368"/>
      <c r="T1627" s="278"/>
    </row>
    <row r="1628" spans="1:20" ht="38.25">
      <c r="A1628" s="192" t="s">
        <v>667</v>
      </c>
      <c r="B1628" s="68"/>
      <c r="C1628" s="214" t="s">
        <v>1256</v>
      </c>
      <c r="D1628" s="215">
        <v>44984</v>
      </c>
      <c r="E1628" s="192" t="s">
        <v>3636</v>
      </c>
      <c r="F1628" s="192" t="s">
        <v>12</v>
      </c>
      <c r="G1628" s="192">
        <v>442251</v>
      </c>
      <c r="H1628" s="68"/>
      <c r="I1628" s="198" t="s">
        <v>2505</v>
      </c>
      <c r="J1628" s="68"/>
      <c r="K1628" s="68"/>
      <c r="L1628" s="68"/>
      <c r="M1628" s="68"/>
      <c r="N1628" s="366"/>
      <c r="O1628" s="366"/>
      <c r="P1628" s="216">
        <v>9854.32</v>
      </c>
      <c r="Q1628" s="216">
        <v>0</v>
      </c>
      <c r="R1628" s="68" t="s">
        <v>638</v>
      </c>
      <c r="S1628" s="368"/>
      <c r="T1628" s="278"/>
    </row>
    <row r="1629" spans="1:20" ht="38.25">
      <c r="A1629" s="192" t="s">
        <v>667</v>
      </c>
      <c r="B1629" s="68"/>
      <c r="C1629" s="214" t="s">
        <v>1256</v>
      </c>
      <c r="D1629" s="215">
        <v>44984</v>
      </c>
      <c r="E1629" s="192" t="s">
        <v>3637</v>
      </c>
      <c r="F1629" s="192" t="s">
        <v>12</v>
      </c>
      <c r="G1629" s="192">
        <v>442253</v>
      </c>
      <c r="H1629" s="68"/>
      <c r="I1629" s="198" t="s">
        <v>2505</v>
      </c>
      <c r="J1629" s="68"/>
      <c r="K1629" s="68"/>
      <c r="L1629" s="68"/>
      <c r="M1629" s="68"/>
      <c r="N1629" s="366"/>
      <c r="O1629" s="366"/>
      <c r="P1629" s="216">
        <v>38293.89</v>
      </c>
      <c r="Q1629" s="216">
        <v>0</v>
      </c>
      <c r="R1629" s="68" t="s">
        <v>638</v>
      </c>
      <c r="S1629" s="368"/>
      <c r="T1629" s="278"/>
    </row>
    <row r="1630" spans="1:20" ht="38.25">
      <c r="A1630" s="192" t="s">
        <v>667</v>
      </c>
      <c r="B1630" s="68"/>
      <c r="C1630" s="214" t="s">
        <v>1256</v>
      </c>
      <c r="D1630" s="215">
        <v>44984</v>
      </c>
      <c r="E1630" s="192" t="s">
        <v>3638</v>
      </c>
      <c r="F1630" s="192" t="s">
        <v>12</v>
      </c>
      <c r="G1630" s="192">
        <v>442256</v>
      </c>
      <c r="H1630" s="68"/>
      <c r="I1630" s="198" t="s">
        <v>2505</v>
      </c>
      <c r="J1630" s="68"/>
      <c r="K1630" s="68"/>
      <c r="L1630" s="68"/>
      <c r="M1630" s="68"/>
      <c r="N1630" s="366"/>
      <c r="O1630" s="366"/>
      <c r="P1630" s="216">
        <v>521523.89</v>
      </c>
      <c r="Q1630" s="216">
        <v>0</v>
      </c>
      <c r="R1630" s="68" t="s">
        <v>638</v>
      </c>
      <c r="S1630" s="368"/>
      <c r="T1630" s="278"/>
    </row>
    <row r="1631" spans="1:20" ht="38.25">
      <c r="A1631" s="192" t="s">
        <v>667</v>
      </c>
      <c r="B1631" s="68"/>
      <c r="C1631" s="214" t="s">
        <v>1256</v>
      </c>
      <c r="D1631" s="215">
        <v>44984</v>
      </c>
      <c r="E1631" s="192" t="s">
        <v>3639</v>
      </c>
      <c r="F1631" s="192" t="s">
        <v>12</v>
      </c>
      <c r="G1631" s="192">
        <v>442258</v>
      </c>
      <c r="H1631" s="68"/>
      <c r="I1631" s="198" t="s">
        <v>2505</v>
      </c>
      <c r="J1631" s="68"/>
      <c r="K1631" s="68"/>
      <c r="L1631" s="68"/>
      <c r="M1631" s="68"/>
      <c r="N1631" s="366"/>
      <c r="O1631" s="366"/>
      <c r="P1631" s="216">
        <v>16282211.65</v>
      </c>
      <c r="Q1631" s="216">
        <v>0</v>
      </c>
      <c r="R1631" s="68" t="s">
        <v>638</v>
      </c>
      <c r="S1631" s="368"/>
      <c r="T1631" s="278"/>
    </row>
    <row r="1632" spans="1:20" ht="38.25">
      <c r="A1632" s="192" t="s">
        <v>667</v>
      </c>
      <c r="B1632" s="68"/>
      <c r="C1632" s="214" t="s">
        <v>1256</v>
      </c>
      <c r="D1632" s="215">
        <v>44984</v>
      </c>
      <c r="E1632" s="192" t="s">
        <v>3640</v>
      </c>
      <c r="F1632" s="192" t="s">
        <v>12</v>
      </c>
      <c r="G1632" s="192">
        <v>442260</v>
      </c>
      <c r="H1632" s="68"/>
      <c r="I1632" s="198" t="s">
        <v>2505</v>
      </c>
      <c r="J1632" s="68"/>
      <c r="K1632" s="68"/>
      <c r="L1632" s="68"/>
      <c r="M1632" s="68"/>
      <c r="N1632" s="366"/>
      <c r="O1632" s="366"/>
      <c r="P1632" s="216">
        <v>10459479.869999999</v>
      </c>
      <c r="Q1632" s="216">
        <v>0</v>
      </c>
      <c r="R1632" s="68" t="s">
        <v>638</v>
      </c>
      <c r="S1632" s="368"/>
      <c r="T1632" s="278"/>
    </row>
    <row r="1633" spans="1:20" ht="38.25">
      <c r="A1633" s="192" t="s">
        <v>667</v>
      </c>
      <c r="B1633" s="68"/>
      <c r="C1633" s="214" t="s">
        <v>1256</v>
      </c>
      <c r="D1633" s="215">
        <v>44984</v>
      </c>
      <c r="E1633" s="192" t="s">
        <v>3641</v>
      </c>
      <c r="F1633" s="192" t="s">
        <v>12</v>
      </c>
      <c r="G1633" s="192">
        <v>442262</v>
      </c>
      <c r="H1633" s="68"/>
      <c r="I1633" s="198" t="s">
        <v>2505</v>
      </c>
      <c r="J1633" s="68"/>
      <c r="K1633" s="68"/>
      <c r="L1633" s="68"/>
      <c r="M1633" s="68"/>
      <c r="N1633" s="366"/>
      <c r="O1633" s="366"/>
      <c r="P1633" s="216">
        <v>2995613.69</v>
      </c>
      <c r="Q1633" s="216">
        <v>0</v>
      </c>
      <c r="R1633" s="68" t="s">
        <v>638</v>
      </c>
      <c r="S1633" s="368"/>
      <c r="T1633" s="278"/>
    </row>
    <row r="1634" spans="1:20" ht="38.25">
      <c r="A1634" s="192" t="s">
        <v>667</v>
      </c>
      <c r="B1634" s="68"/>
      <c r="C1634" s="214" t="s">
        <v>1256</v>
      </c>
      <c r="D1634" s="215">
        <v>44984</v>
      </c>
      <c r="E1634" s="192" t="s">
        <v>3642</v>
      </c>
      <c r="F1634" s="192" t="s">
        <v>12</v>
      </c>
      <c r="G1634" s="192">
        <v>442264</v>
      </c>
      <c r="H1634" s="68"/>
      <c r="I1634" s="198" t="s">
        <v>2505</v>
      </c>
      <c r="J1634" s="68"/>
      <c r="K1634" s="68"/>
      <c r="L1634" s="68"/>
      <c r="M1634" s="68"/>
      <c r="N1634" s="366"/>
      <c r="O1634" s="366"/>
      <c r="P1634" s="216">
        <v>98258.73</v>
      </c>
      <c r="Q1634" s="216">
        <v>0</v>
      </c>
      <c r="R1634" s="68" t="s">
        <v>638</v>
      </c>
      <c r="S1634" s="368"/>
      <c r="T1634" s="278"/>
    </row>
    <row r="1635" spans="1:20" ht="38.25">
      <c r="A1635" s="192" t="s">
        <v>667</v>
      </c>
      <c r="B1635" s="68"/>
      <c r="C1635" s="214" t="s">
        <v>1256</v>
      </c>
      <c r="D1635" s="215">
        <v>44984</v>
      </c>
      <c r="E1635" s="192" t="s">
        <v>3643</v>
      </c>
      <c r="F1635" s="192" t="s">
        <v>12</v>
      </c>
      <c r="G1635" s="192">
        <v>442266</v>
      </c>
      <c r="H1635" s="68"/>
      <c r="I1635" s="198" t="s">
        <v>2505</v>
      </c>
      <c r="J1635" s="68"/>
      <c r="K1635" s="68"/>
      <c r="L1635" s="68"/>
      <c r="M1635" s="68"/>
      <c r="N1635" s="366"/>
      <c r="O1635" s="366"/>
      <c r="P1635" s="216">
        <v>1924343.05</v>
      </c>
      <c r="Q1635" s="216">
        <v>0</v>
      </c>
      <c r="R1635" s="68" t="s">
        <v>638</v>
      </c>
      <c r="S1635" s="368"/>
      <c r="T1635" s="278"/>
    </row>
    <row r="1636" spans="1:20" ht="38.25">
      <c r="A1636" s="192" t="s">
        <v>667</v>
      </c>
      <c r="B1636" s="68"/>
      <c r="C1636" s="214" t="s">
        <v>1256</v>
      </c>
      <c r="D1636" s="215">
        <v>44984</v>
      </c>
      <c r="E1636" s="192" t="s">
        <v>3644</v>
      </c>
      <c r="F1636" s="192" t="s">
        <v>12</v>
      </c>
      <c r="G1636" s="192">
        <v>442268</v>
      </c>
      <c r="H1636" s="68"/>
      <c r="I1636" s="198" t="s">
        <v>2505</v>
      </c>
      <c r="J1636" s="68"/>
      <c r="K1636" s="68"/>
      <c r="L1636" s="68"/>
      <c r="M1636" s="68"/>
      <c r="N1636" s="366"/>
      <c r="O1636" s="366"/>
      <c r="P1636" s="216">
        <v>2093294.08</v>
      </c>
      <c r="Q1636" s="216">
        <v>0</v>
      </c>
      <c r="R1636" s="68" t="s">
        <v>638</v>
      </c>
      <c r="S1636" s="368"/>
      <c r="T1636" s="278"/>
    </row>
    <row r="1637" spans="1:20" ht="38.25">
      <c r="A1637" s="192" t="s">
        <v>667</v>
      </c>
      <c r="B1637" s="68"/>
      <c r="C1637" s="214" t="s">
        <v>1256</v>
      </c>
      <c r="D1637" s="215">
        <v>44984</v>
      </c>
      <c r="E1637" s="192" t="s">
        <v>3645</v>
      </c>
      <c r="F1637" s="192" t="s">
        <v>12</v>
      </c>
      <c r="G1637" s="192">
        <v>442270</v>
      </c>
      <c r="H1637" s="68"/>
      <c r="I1637" s="198" t="s">
        <v>2505</v>
      </c>
      <c r="J1637" s="68"/>
      <c r="K1637" s="68"/>
      <c r="L1637" s="68"/>
      <c r="M1637" s="68"/>
      <c r="N1637" s="366"/>
      <c r="O1637" s="366"/>
      <c r="P1637" s="216">
        <v>2091330.75</v>
      </c>
      <c r="Q1637" s="216">
        <v>0</v>
      </c>
      <c r="R1637" s="68" t="s">
        <v>638</v>
      </c>
      <c r="S1637" s="368"/>
      <c r="T1637" s="278"/>
    </row>
    <row r="1638" spans="1:20" ht="38.25">
      <c r="A1638" s="192" t="s">
        <v>667</v>
      </c>
      <c r="B1638" s="68"/>
      <c r="C1638" s="214" t="s">
        <v>1256</v>
      </c>
      <c r="D1638" s="215">
        <v>44984</v>
      </c>
      <c r="E1638" s="192" t="s">
        <v>3646</v>
      </c>
      <c r="F1638" s="192" t="s">
        <v>12</v>
      </c>
      <c r="G1638" s="192">
        <v>442272</v>
      </c>
      <c r="H1638" s="68"/>
      <c r="I1638" s="198" t="s">
        <v>2505</v>
      </c>
      <c r="J1638" s="68"/>
      <c r="K1638" s="68"/>
      <c r="L1638" s="68"/>
      <c r="M1638" s="68"/>
      <c r="N1638" s="366"/>
      <c r="O1638" s="366"/>
      <c r="P1638" s="216">
        <v>5744085.5800000001</v>
      </c>
      <c r="Q1638" s="216">
        <v>0</v>
      </c>
      <c r="R1638" s="68" t="s">
        <v>638</v>
      </c>
      <c r="S1638" s="368"/>
      <c r="T1638" s="278"/>
    </row>
    <row r="1639" spans="1:20" ht="38.25">
      <c r="A1639" s="192" t="s">
        <v>667</v>
      </c>
      <c r="B1639" s="68"/>
      <c r="C1639" s="214" t="s">
        <v>1256</v>
      </c>
      <c r="D1639" s="215">
        <v>44984</v>
      </c>
      <c r="E1639" s="192" t="s">
        <v>3647</v>
      </c>
      <c r="F1639" s="192" t="s">
        <v>12</v>
      </c>
      <c r="G1639" s="192">
        <v>442274</v>
      </c>
      <c r="H1639" s="68"/>
      <c r="I1639" s="198" t="s">
        <v>2505</v>
      </c>
      <c r="J1639" s="68"/>
      <c r="K1639" s="68"/>
      <c r="L1639" s="68"/>
      <c r="M1639" s="68"/>
      <c r="N1639" s="366"/>
      <c r="O1639" s="366"/>
      <c r="P1639" s="216">
        <v>1478150.34</v>
      </c>
      <c r="Q1639" s="216">
        <v>0</v>
      </c>
      <c r="R1639" s="68" t="s">
        <v>638</v>
      </c>
      <c r="S1639" s="368"/>
      <c r="T1639" s="278"/>
    </row>
    <row r="1640" spans="1:20" ht="38.25">
      <c r="A1640" s="192" t="s">
        <v>667</v>
      </c>
      <c r="B1640" s="68"/>
      <c r="C1640" s="214" t="s">
        <v>1256</v>
      </c>
      <c r="D1640" s="215">
        <v>44984</v>
      </c>
      <c r="E1640" s="192" t="s">
        <v>3648</v>
      </c>
      <c r="F1640" s="192" t="s">
        <v>12</v>
      </c>
      <c r="G1640" s="192">
        <v>442282</v>
      </c>
      <c r="H1640" s="68"/>
      <c r="I1640" s="198" t="s">
        <v>2505</v>
      </c>
      <c r="J1640" s="68"/>
      <c r="K1640" s="68"/>
      <c r="L1640" s="68"/>
      <c r="M1640" s="68"/>
      <c r="N1640" s="366"/>
      <c r="O1640" s="366"/>
      <c r="P1640" s="216">
        <v>3439163.11</v>
      </c>
      <c r="Q1640" s="216">
        <v>0</v>
      </c>
      <c r="R1640" s="68" t="s">
        <v>638</v>
      </c>
      <c r="S1640" s="368"/>
      <c r="T1640" s="278"/>
    </row>
    <row r="1641" spans="1:20" ht="38.25">
      <c r="A1641" s="192" t="s">
        <v>667</v>
      </c>
      <c r="B1641" s="68"/>
      <c r="C1641" s="214" t="s">
        <v>1256</v>
      </c>
      <c r="D1641" s="215">
        <v>44984</v>
      </c>
      <c r="E1641" s="192" t="s">
        <v>3649</v>
      </c>
      <c r="F1641" s="192" t="s">
        <v>12</v>
      </c>
      <c r="G1641" s="192">
        <v>442276</v>
      </c>
      <c r="H1641" s="68"/>
      <c r="I1641" s="198" t="s">
        <v>2505</v>
      </c>
      <c r="J1641" s="68"/>
      <c r="K1641" s="68"/>
      <c r="L1641" s="68"/>
      <c r="M1641" s="68"/>
      <c r="N1641" s="366"/>
      <c r="O1641" s="366"/>
      <c r="P1641" s="216">
        <v>4865829.5599999996</v>
      </c>
      <c r="Q1641" s="216">
        <v>0</v>
      </c>
      <c r="R1641" s="68" t="s">
        <v>638</v>
      </c>
      <c r="S1641" s="368"/>
      <c r="T1641" s="278"/>
    </row>
    <row r="1642" spans="1:20" ht="38.25">
      <c r="A1642" s="192" t="s">
        <v>667</v>
      </c>
      <c r="B1642" s="68"/>
      <c r="C1642" s="214" t="s">
        <v>1256</v>
      </c>
      <c r="D1642" s="215">
        <v>44984</v>
      </c>
      <c r="E1642" s="192" t="s">
        <v>3650</v>
      </c>
      <c r="F1642" s="192" t="s">
        <v>12</v>
      </c>
      <c r="G1642" s="192">
        <v>442278</v>
      </c>
      <c r="H1642" s="68"/>
      <c r="I1642" s="198" t="s">
        <v>2505</v>
      </c>
      <c r="J1642" s="68"/>
      <c r="K1642" s="68"/>
      <c r="L1642" s="68"/>
      <c r="M1642" s="68"/>
      <c r="N1642" s="366"/>
      <c r="O1642" s="366"/>
      <c r="P1642" s="216">
        <v>4870397.63</v>
      </c>
      <c r="Q1642" s="216">
        <v>0</v>
      </c>
      <c r="R1642" s="68" t="s">
        <v>638</v>
      </c>
      <c r="S1642" s="368"/>
      <c r="T1642" s="278"/>
    </row>
    <row r="1643" spans="1:20" ht="38.25">
      <c r="A1643" s="192" t="s">
        <v>667</v>
      </c>
      <c r="B1643" s="68"/>
      <c r="C1643" s="214" t="s">
        <v>1256</v>
      </c>
      <c r="D1643" s="215">
        <v>44984</v>
      </c>
      <c r="E1643" s="192" t="s">
        <v>3651</v>
      </c>
      <c r="F1643" s="192" t="s">
        <v>12</v>
      </c>
      <c r="G1643" s="192">
        <v>442280</v>
      </c>
      <c r="H1643" s="68"/>
      <c r="I1643" s="198" t="s">
        <v>2505</v>
      </c>
      <c r="J1643" s="68"/>
      <c r="K1643" s="68"/>
      <c r="L1643" s="68"/>
      <c r="M1643" s="68"/>
      <c r="N1643" s="366"/>
      <c r="O1643" s="366"/>
      <c r="P1643" s="216">
        <v>1252144.8899999999</v>
      </c>
      <c r="Q1643" s="216">
        <v>0</v>
      </c>
      <c r="R1643" s="68" t="s">
        <v>638</v>
      </c>
      <c r="S1643" s="368"/>
      <c r="T1643" s="278"/>
    </row>
    <row r="1644" spans="1:20" ht="38.25">
      <c r="A1644" s="192" t="s">
        <v>667</v>
      </c>
      <c r="B1644" s="68"/>
      <c r="C1644" s="214" t="s">
        <v>1256</v>
      </c>
      <c r="D1644" s="215">
        <v>44984</v>
      </c>
      <c r="E1644" s="192" t="s">
        <v>3652</v>
      </c>
      <c r="F1644" s="192" t="s">
        <v>12</v>
      </c>
      <c r="G1644" s="192">
        <v>442284</v>
      </c>
      <c r="H1644" s="68"/>
      <c r="I1644" s="198" t="s">
        <v>2505</v>
      </c>
      <c r="J1644" s="68"/>
      <c r="K1644" s="68"/>
      <c r="L1644" s="68"/>
      <c r="M1644" s="68"/>
      <c r="N1644" s="366"/>
      <c r="O1644" s="366"/>
      <c r="P1644" s="216">
        <v>13364572.42</v>
      </c>
      <c r="Q1644" s="216">
        <v>0</v>
      </c>
      <c r="R1644" s="68" t="s">
        <v>638</v>
      </c>
      <c r="S1644" s="368"/>
      <c r="T1644" s="278"/>
    </row>
    <row r="1645" spans="1:20" ht="38.25">
      <c r="A1645" s="192" t="s">
        <v>667</v>
      </c>
      <c r="B1645" s="68"/>
      <c r="C1645" s="214" t="s">
        <v>1256</v>
      </c>
      <c r="D1645" s="215">
        <v>44984</v>
      </c>
      <c r="E1645" s="192" t="s">
        <v>3653</v>
      </c>
      <c r="F1645" s="192" t="s">
        <v>12</v>
      </c>
      <c r="G1645" s="192">
        <v>442286</v>
      </c>
      <c r="H1645" s="68"/>
      <c r="I1645" s="198" t="s">
        <v>2505</v>
      </c>
      <c r="J1645" s="68"/>
      <c r="K1645" s="68"/>
      <c r="L1645" s="68"/>
      <c r="M1645" s="68"/>
      <c r="N1645" s="366"/>
      <c r="O1645" s="366"/>
      <c r="P1645" s="216">
        <v>2458824.17</v>
      </c>
      <c r="Q1645" s="216">
        <v>0</v>
      </c>
      <c r="R1645" s="68" t="s">
        <v>638</v>
      </c>
      <c r="S1645" s="368"/>
      <c r="T1645" s="278"/>
    </row>
    <row r="1646" spans="1:20" ht="38.25">
      <c r="A1646" s="192" t="s">
        <v>667</v>
      </c>
      <c r="B1646" s="68"/>
      <c r="C1646" s="214" t="s">
        <v>1256</v>
      </c>
      <c r="D1646" s="215">
        <v>44984</v>
      </c>
      <c r="E1646" s="192" t="s">
        <v>3654</v>
      </c>
      <c r="F1646" s="192" t="s">
        <v>12</v>
      </c>
      <c r="G1646" s="192">
        <v>442288</v>
      </c>
      <c r="H1646" s="68"/>
      <c r="I1646" s="198" t="s">
        <v>2505</v>
      </c>
      <c r="J1646" s="68"/>
      <c r="K1646" s="68"/>
      <c r="L1646" s="68"/>
      <c r="M1646" s="68"/>
      <c r="N1646" s="366"/>
      <c r="O1646" s="366"/>
      <c r="P1646" s="216">
        <v>632739.85</v>
      </c>
      <c r="Q1646" s="216">
        <v>0</v>
      </c>
      <c r="R1646" s="68" t="s">
        <v>638</v>
      </c>
      <c r="S1646" s="368"/>
      <c r="T1646" s="278"/>
    </row>
    <row r="1647" spans="1:20" ht="38.25">
      <c r="A1647" s="192" t="s">
        <v>667</v>
      </c>
      <c r="B1647" s="68"/>
      <c r="C1647" s="214" t="s">
        <v>1256</v>
      </c>
      <c r="D1647" s="215">
        <v>44984</v>
      </c>
      <c r="E1647" s="192" t="s">
        <v>3655</v>
      </c>
      <c r="F1647" s="192" t="s">
        <v>12</v>
      </c>
      <c r="G1647" s="192">
        <v>442290</v>
      </c>
      <c r="H1647" s="68"/>
      <c r="I1647" s="198" t="s">
        <v>2505</v>
      </c>
      <c r="J1647" s="68"/>
      <c r="K1647" s="68"/>
      <c r="L1647" s="68"/>
      <c r="M1647" s="68"/>
      <c r="N1647" s="366"/>
      <c r="O1647" s="366"/>
      <c r="P1647" s="216">
        <v>16597871.869999999</v>
      </c>
      <c r="Q1647" s="216">
        <v>0</v>
      </c>
      <c r="R1647" s="68" t="s">
        <v>638</v>
      </c>
      <c r="S1647" s="368"/>
      <c r="T1647" s="278"/>
    </row>
    <row r="1648" spans="1:20" ht="38.25">
      <c r="A1648" s="192" t="s">
        <v>667</v>
      </c>
      <c r="B1648" s="68"/>
      <c r="C1648" s="214" t="s">
        <v>1256</v>
      </c>
      <c r="D1648" s="215">
        <v>44984</v>
      </c>
      <c r="E1648" s="192" t="s">
        <v>3656</v>
      </c>
      <c r="F1648" s="192" t="s">
        <v>12</v>
      </c>
      <c r="G1648" s="192">
        <v>442292</v>
      </c>
      <c r="H1648" s="68"/>
      <c r="I1648" s="198" t="s">
        <v>2505</v>
      </c>
      <c r="J1648" s="68"/>
      <c r="K1648" s="68"/>
      <c r="L1648" s="68"/>
      <c r="M1648" s="68"/>
      <c r="N1648" s="366"/>
      <c r="O1648" s="366"/>
      <c r="P1648" s="216">
        <v>16273999.4</v>
      </c>
      <c r="Q1648" s="216">
        <v>0</v>
      </c>
      <c r="R1648" s="68" t="s">
        <v>638</v>
      </c>
      <c r="S1648" s="368"/>
      <c r="T1648" s="278"/>
    </row>
    <row r="1649" spans="1:20" ht="38.25">
      <c r="A1649" s="192" t="s">
        <v>667</v>
      </c>
      <c r="B1649" s="68"/>
      <c r="C1649" s="214" t="s">
        <v>1256</v>
      </c>
      <c r="D1649" s="215">
        <v>44984</v>
      </c>
      <c r="E1649" s="192" t="s">
        <v>3657</v>
      </c>
      <c r="F1649" s="192" t="s">
        <v>12</v>
      </c>
      <c r="G1649" s="192">
        <v>442294</v>
      </c>
      <c r="H1649" s="68"/>
      <c r="I1649" s="198" t="s">
        <v>2505</v>
      </c>
      <c r="J1649" s="68"/>
      <c r="K1649" s="68"/>
      <c r="L1649" s="68"/>
      <c r="M1649" s="68"/>
      <c r="N1649" s="366"/>
      <c r="O1649" s="366"/>
      <c r="P1649" s="216">
        <v>8037602.6900000004</v>
      </c>
      <c r="Q1649" s="216">
        <v>0</v>
      </c>
      <c r="R1649" s="68" t="s">
        <v>638</v>
      </c>
      <c r="S1649" s="368"/>
      <c r="T1649" s="278"/>
    </row>
    <row r="1650" spans="1:20" ht="38.25">
      <c r="A1650" s="192" t="s">
        <v>667</v>
      </c>
      <c r="B1650" s="68"/>
      <c r="C1650" s="214" t="s">
        <v>1256</v>
      </c>
      <c r="D1650" s="215">
        <v>44984</v>
      </c>
      <c r="E1650" s="192" t="s">
        <v>3658</v>
      </c>
      <c r="F1650" s="192" t="s">
        <v>12</v>
      </c>
      <c r="G1650" s="192">
        <v>442296</v>
      </c>
      <c r="H1650" s="68"/>
      <c r="I1650" s="198" t="s">
        <v>2505</v>
      </c>
      <c r="J1650" s="68"/>
      <c r="K1650" s="68"/>
      <c r="L1650" s="68"/>
      <c r="M1650" s="68"/>
      <c r="N1650" s="366"/>
      <c r="O1650" s="366"/>
      <c r="P1650" s="216">
        <v>93539454.129999995</v>
      </c>
      <c r="Q1650" s="216">
        <v>0</v>
      </c>
      <c r="R1650" s="68" t="s">
        <v>638</v>
      </c>
      <c r="S1650" s="368"/>
      <c r="T1650" s="278"/>
    </row>
    <row r="1651" spans="1:20" ht="38.25">
      <c r="A1651" s="192" t="s">
        <v>667</v>
      </c>
      <c r="B1651" s="68"/>
      <c r="C1651" s="214" t="s">
        <v>1256</v>
      </c>
      <c r="D1651" s="215">
        <v>44984</v>
      </c>
      <c r="E1651" s="192" t="s">
        <v>3659</v>
      </c>
      <c r="F1651" s="192" t="s">
        <v>12</v>
      </c>
      <c r="G1651" s="192">
        <v>442298</v>
      </c>
      <c r="H1651" s="68"/>
      <c r="I1651" s="198" t="s">
        <v>2505</v>
      </c>
      <c r="J1651" s="68"/>
      <c r="K1651" s="68"/>
      <c r="L1651" s="68"/>
      <c r="M1651" s="68"/>
      <c r="N1651" s="366"/>
      <c r="O1651" s="366"/>
      <c r="P1651" s="216">
        <v>40203203.899999999</v>
      </c>
      <c r="Q1651" s="216">
        <v>0</v>
      </c>
      <c r="R1651" s="68" t="s">
        <v>638</v>
      </c>
      <c r="S1651" s="368"/>
      <c r="T1651" s="278"/>
    </row>
    <row r="1652" spans="1:20" ht="38.25">
      <c r="A1652" s="192" t="s">
        <v>667</v>
      </c>
      <c r="B1652" s="68"/>
      <c r="C1652" s="214" t="s">
        <v>1256</v>
      </c>
      <c r="D1652" s="215">
        <v>44984</v>
      </c>
      <c r="E1652" s="192" t="s">
        <v>3660</v>
      </c>
      <c r="F1652" s="192" t="s">
        <v>12</v>
      </c>
      <c r="G1652" s="192">
        <v>442300</v>
      </c>
      <c r="H1652" s="68"/>
      <c r="I1652" s="198" t="s">
        <v>2505</v>
      </c>
      <c r="J1652" s="68"/>
      <c r="K1652" s="68"/>
      <c r="L1652" s="68"/>
      <c r="M1652" s="68"/>
      <c r="N1652" s="366"/>
      <c r="O1652" s="366"/>
      <c r="P1652" s="216">
        <v>7133755.8499999996</v>
      </c>
      <c r="Q1652" s="216">
        <v>0</v>
      </c>
      <c r="R1652" s="68" t="s">
        <v>638</v>
      </c>
      <c r="S1652" s="368"/>
      <c r="T1652" s="278"/>
    </row>
    <row r="1653" spans="1:20" ht="38.25">
      <c r="A1653" s="192" t="s">
        <v>667</v>
      </c>
      <c r="B1653" s="68"/>
      <c r="C1653" s="214" t="s">
        <v>1256</v>
      </c>
      <c r="D1653" s="215">
        <v>44984</v>
      </c>
      <c r="E1653" s="192" t="s">
        <v>3661</v>
      </c>
      <c r="F1653" s="192" t="s">
        <v>12</v>
      </c>
      <c r="G1653" s="192">
        <v>442302</v>
      </c>
      <c r="H1653" s="68"/>
      <c r="I1653" s="198" t="s">
        <v>2505</v>
      </c>
      <c r="J1653" s="68"/>
      <c r="K1653" s="68"/>
      <c r="L1653" s="68"/>
      <c r="M1653" s="68"/>
      <c r="N1653" s="366"/>
      <c r="O1653" s="366"/>
      <c r="P1653" s="216">
        <v>16985.98</v>
      </c>
      <c r="Q1653" s="216">
        <v>0</v>
      </c>
      <c r="R1653" s="68" t="s">
        <v>638</v>
      </c>
      <c r="S1653" s="368"/>
      <c r="T1653" s="278"/>
    </row>
    <row r="1654" spans="1:20" ht="38.25">
      <c r="A1654" s="192" t="s">
        <v>667</v>
      </c>
      <c r="B1654" s="68"/>
      <c r="C1654" s="214" t="s">
        <v>1256</v>
      </c>
      <c r="D1654" s="215">
        <v>44984</v>
      </c>
      <c r="E1654" s="192" t="s">
        <v>3662</v>
      </c>
      <c r="F1654" s="192" t="s">
        <v>12</v>
      </c>
      <c r="G1654" s="192">
        <v>442304</v>
      </c>
      <c r="H1654" s="68"/>
      <c r="I1654" s="198" t="s">
        <v>2505</v>
      </c>
      <c r="J1654" s="68"/>
      <c r="K1654" s="68"/>
      <c r="L1654" s="68"/>
      <c r="M1654" s="68"/>
      <c r="N1654" s="366"/>
      <c r="O1654" s="366"/>
      <c r="P1654" s="216">
        <v>544.07000000000005</v>
      </c>
      <c r="Q1654" s="216">
        <v>0</v>
      </c>
      <c r="R1654" s="68" t="s">
        <v>638</v>
      </c>
      <c r="S1654" s="368"/>
      <c r="T1654" s="278"/>
    </row>
    <row r="1655" spans="1:20" ht="38.25">
      <c r="A1655" s="192" t="s">
        <v>667</v>
      </c>
      <c r="B1655" s="68"/>
      <c r="C1655" s="214" t="s">
        <v>1256</v>
      </c>
      <c r="D1655" s="215">
        <v>44984</v>
      </c>
      <c r="E1655" s="192" t="s">
        <v>3663</v>
      </c>
      <c r="F1655" s="192" t="s">
        <v>12</v>
      </c>
      <c r="G1655" s="192">
        <v>442306</v>
      </c>
      <c r="H1655" s="68"/>
      <c r="I1655" s="198" t="s">
        <v>2505</v>
      </c>
      <c r="J1655" s="68"/>
      <c r="K1655" s="68"/>
      <c r="L1655" s="68"/>
      <c r="M1655" s="68"/>
      <c r="N1655" s="366"/>
      <c r="O1655" s="366"/>
      <c r="P1655" s="216">
        <v>557.16999999999996</v>
      </c>
      <c r="Q1655" s="216">
        <v>0</v>
      </c>
      <c r="R1655" s="68" t="s">
        <v>638</v>
      </c>
      <c r="S1655" s="368"/>
      <c r="T1655" s="278"/>
    </row>
    <row r="1656" spans="1:20" ht="38.25">
      <c r="A1656" s="192" t="s">
        <v>667</v>
      </c>
      <c r="B1656" s="68"/>
      <c r="C1656" s="214" t="s">
        <v>1256</v>
      </c>
      <c r="D1656" s="215">
        <v>44984</v>
      </c>
      <c r="E1656" s="192" t="s">
        <v>3664</v>
      </c>
      <c r="F1656" s="192" t="s">
        <v>12</v>
      </c>
      <c r="G1656" s="192">
        <v>442308</v>
      </c>
      <c r="H1656" s="68"/>
      <c r="I1656" s="198" t="s">
        <v>2505</v>
      </c>
      <c r="J1656" s="68"/>
      <c r="K1656" s="68"/>
      <c r="L1656" s="68"/>
      <c r="M1656" s="68"/>
      <c r="N1656" s="366"/>
      <c r="O1656" s="366"/>
      <c r="P1656" s="216">
        <v>14499.36</v>
      </c>
      <c r="Q1656" s="216">
        <v>0</v>
      </c>
      <c r="R1656" s="68" t="s">
        <v>638</v>
      </c>
      <c r="S1656" s="368"/>
      <c r="T1656" s="278"/>
    </row>
    <row r="1657" spans="1:20" ht="38.25">
      <c r="A1657" s="192" t="s">
        <v>667</v>
      </c>
      <c r="B1657" s="68"/>
      <c r="C1657" s="214" t="s">
        <v>1256</v>
      </c>
      <c r="D1657" s="215">
        <v>44984</v>
      </c>
      <c r="E1657" s="192" t="s">
        <v>3665</v>
      </c>
      <c r="F1657" s="192" t="s">
        <v>12</v>
      </c>
      <c r="G1657" s="192">
        <v>442310</v>
      </c>
      <c r="H1657" s="68"/>
      <c r="I1657" s="198" t="s">
        <v>2505</v>
      </c>
      <c r="J1657" s="68"/>
      <c r="K1657" s="68"/>
      <c r="L1657" s="68"/>
      <c r="M1657" s="68"/>
      <c r="N1657" s="366"/>
      <c r="O1657" s="366"/>
      <c r="P1657" s="216">
        <v>14499.36</v>
      </c>
      <c r="Q1657" s="216">
        <v>0</v>
      </c>
      <c r="R1657" s="68" t="s">
        <v>638</v>
      </c>
      <c r="S1657" s="368"/>
      <c r="T1657" s="278"/>
    </row>
    <row r="1658" spans="1:20" ht="38.25">
      <c r="A1658" s="192" t="s">
        <v>667</v>
      </c>
      <c r="B1658" s="68"/>
      <c r="C1658" s="214" t="s">
        <v>1256</v>
      </c>
      <c r="D1658" s="215">
        <v>44984</v>
      </c>
      <c r="E1658" s="192" t="s">
        <v>3666</v>
      </c>
      <c r="F1658" s="192" t="s">
        <v>12</v>
      </c>
      <c r="G1658" s="192">
        <v>442312</v>
      </c>
      <c r="H1658" s="68"/>
      <c r="I1658" s="198" t="s">
        <v>2505</v>
      </c>
      <c r="J1658" s="68"/>
      <c r="K1658" s="68"/>
      <c r="L1658" s="68"/>
      <c r="M1658" s="68"/>
      <c r="N1658" s="366"/>
      <c r="O1658" s="366"/>
      <c r="P1658" s="216">
        <v>14499.36</v>
      </c>
      <c r="Q1658" s="216">
        <v>0</v>
      </c>
      <c r="R1658" s="68" t="s">
        <v>638</v>
      </c>
      <c r="S1658" s="368"/>
      <c r="T1658" s="278"/>
    </row>
    <row r="1659" spans="1:20" ht="38.25">
      <c r="A1659" s="192" t="s">
        <v>667</v>
      </c>
      <c r="B1659" s="68"/>
      <c r="C1659" s="214" t="s">
        <v>1256</v>
      </c>
      <c r="D1659" s="215">
        <v>44984</v>
      </c>
      <c r="E1659" s="192" t="s">
        <v>3667</v>
      </c>
      <c r="F1659" s="192" t="s">
        <v>12</v>
      </c>
      <c r="G1659" s="192">
        <v>442314</v>
      </c>
      <c r="H1659" s="68"/>
      <c r="I1659" s="198" t="s">
        <v>2505</v>
      </c>
      <c r="J1659" s="68"/>
      <c r="K1659" s="68"/>
      <c r="L1659" s="68"/>
      <c r="M1659" s="68"/>
      <c r="N1659" s="366"/>
      <c r="O1659" s="366"/>
      <c r="P1659" s="216">
        <v>268021.37</v>
      </c>
      <c r="Q1659" s="216">
        <v>0</v>
      </c>
      <c r="R1659" s="68" t="s">
        <v>638</v>
      </c>
      <c r="S1659" s="368"/>
      <c r="T1659" s="278"/>
    </row>
    <row r="1660" spans="1:20" ht="38.25">
      <c r="A1660" s="192" t="s">
        <v>667</v>
      </c>
      <c r="B1660" s="68"/>
      <c r="C1660" s="214" t="s">
        <v>1256</v>
      </c>
      <c r="D1660" s="215">
        <v>44984</v>
      </c>
      <c r="E1660" s="192" t="s">
        <v>3668</v>
      </c>
      <c r="F1660" s="192" t="s">
        <v>12</v>
      </c>
      <c r="G1660" s="192">
        <v>442316</v>
      </c>
      <c r="H1660" s="68"/>
      <c r="I1660" s="198" t="s">
        <v>2505</v>
      </c>
      <c r="J1660" s="68"/>
      <c r="K1660" s="68"/>
      <c r="L1660" s="68"/>
      <c r="M1660" s="68"/>
      <c r="N1660" s="366"/>
      <c r="O1660" s="366"/>
      <c r="P1660" s="216">
        <v>2174903.7999999998</v>
      </c>
      <c r="Q1660" s="216">
        <v>0</v>
      </c>
      <c r="R1660" s="68" t="s">
        <v>638</v>
      </c>
      <c r="S1660" s="368"/>
      <c r="T1660" s="278"/>
    </row>
    <row r="1661" spans="1:20" ht="38.25">
      <c r="A1661" s="192" t="s">
        <v>667</v>
      </c>
      <c r="B1661" s="68"/>
      <c r="C1661" s="214" t="s">
        <v>1256</v>
      </c>
      <c r="D1661" s="215">
        <v>44984</v>
      </c>
      <c r="E1661" s="192" t="s">
        <v>3669</v>
      </c>
      <c r="F1661" s="192" t="s">
        <v>12</v>
      </c>
      <c r="G1661" s="192">
        <v>442318</v>
      </c>
      <c r="H1661" s="68"/>
      <c r="I1661" s="198" t="s">
        <v>2505</v>
      </c>
      <c r="J1661" s="68"/>
      <c r="K1661" s="68"/>
      <c r="L1661" s="68"/>
      <c r="M1661" s="68"/>
      <c r="N1661" s="366"/>
      <c r="O1661" s="366"/>
      <c r="P1661" s="216">
        <v>2174903.7999999998</v>
      </c>
      <c r="Q1661" s="216">
        <v>0</v>
      </c>
      <c r="R1661" s="68" t="s">
        <v>638</v>
      </c>
      <c r="S1661" s="368"/>
      <c r="T1661" s="278"/>
    </row>
    <row r="1662" spans="1:20" ht="38.25">
      <c r="A1662" s="192" t="s">
        <v>667</v>
      </c>
      <c r="B1662" s="68"/>
      <c r="C1662" s="214" t="s">
        <v>1256</v>
      </c>
      <c r="D1662" s="215">
        <v>44984</v>
      </c>
      <c r="E1662" s="192" t="s">
        <v>3670</v>
      </c>
      <c r="F1662" s="192" t="s">
        <v>12</v>
      </c>
      <c r="G1662" s="192">
        <v>442320</v>
      </c>
      <c r="H1662" s="68"/>
      <c r="I1662" s="198" t="s">
        <v>2505</v>
      </c>
      <c r="J1662" s="68"/>
      <c r="K1662" s="68"/>
      <c r="L1662" s="68"/>
      <c r="M1662" s="68"/>
      <c r="N1662" s="366"/>
      <c r="O1662" s="366"/>
      <c r="P1662" s="216">
        <v>2174903.7999999998</v>
      </c>
      <c r="Q1662" s="216">
        <v>0</v>
      </c>
      <c r="R1662" s="68" t="s">
        <v>638</v>
      </c>
      <c r="S1662" s="368"/>
      <c r="T1662" s="278"/>
    </row>
    <row r="1663" spans="1:20" ht="38.25">
      <c r="A1663" s="192" t="s">
        <v>667</v>
      </c>
      <c r="B1663" s="68"/>
      <c r="C1663" s="214" t="s">
        <v>1256</v>
      </c>
      <c r="D1663" s="215">
        <v>44984</v>
      </c>
      <c r="E1663" s="192" t="s">
        <v>3671</v>
      </c>
      <c r="F1663" s="192" t="s">
        <v>12</v>
      </c>
      <c r="G1663" s="192">
        <v>442322</v>
      </c>
      <c r="H1663" s="68"/>
      <c r="I1663" s="198" t="s">
        <v>2505</v>
      </c>
      <c r="J1663" s="68"/>
      <c r="K1663" s="68"/>
      <c r="L1663" s="68"/>
      <c r="M1663" s="68"/>
      <c r="N1663" s="366"/>
      <c r="O1663" s="366"/>
      <c r="P1663" s="216">
        <v>2174903.7999999998</v>
      </c>
      <c r="Q1663" s="216">
        <v>0</v>
      </c>
      <c r="R1663" s="68" t="s">
        <v>638</v>
      </c>
      <c r="S1663" s="368"/>
      <c r="T1663" s="278"/>
    </row>
    <row r="1664" spans="1:20" ht="38.25">
      <c r="A1664" s="192" t="s">
        <v>667</v>
      </c>
      <c r="B1664" s="68"/>
      <c r="C1664" s="214" t="s">
        <v>1256</v>
      </c>
      <c r="D1664" s="215">
        <v>44984</v>
      </c>
      <c r="E1664" s="192" t="s">
        <v>3672</v>
      </c>
      <c r="F1664" s="192" t="s">
        <v>12</v>
      </c>
      <c r="G1664" s="192">
        <v>442324</v>
      </c>
      <c r="H1664" s="68"/>
      <c r="I1664" s="198" t="s">
        <v>2505</v>
      </c>
      <c r="J1664" s="68"/>
      <c r="K1664" s="68"/>
      <c r="L1664" s="68"/>
      <c r="M1664" s="68"/>
      <c r="N1664" s="366"/>
      <c r="O1664" s="366"/>
      <c r="P1664" s="216">
        <v>2174903.7999999998</v>
      </c>
      <c r="Q1664" s="216">
        <v>0</v>
      </c>
      <c r="R1664" s="68" t="s">
        <v>638</v>
      </c>
      <c r="S1664" s="368"/>
      <c r="T1664" s="278"/>
    </row>
    <row r="1665" spans="1:20" ht="38.25">
      <c r="A1665" s="192" t="s">
        <v>667</v>
      </c>
      <c r="B1665" s="68"/>
      <c r="C1665" s="214" t="s">
        <v>1256</v>
      </c>
      <c r="D1665" s="215">
        <v>44984</v>
      </c>
      <c r="E1665" s="192" t="s">
        <v>3673</v>
      </c>
      <c r="F1665" s="192" t="s">
        <v>12</v>
      </c>
      <c r="G1665" s="192">
        <v>442326</v>
      </c>
      <c r="H1665" s="68"/>
      <c r="I1665" s="198" t="s">
        <v>2505</v>
      </c>
      <c r="J1665" s="68"/>
      <c r="K1665" s="68"/>
      <c r="L1665" s="68"/>
      <c r="M1665" s="68"/>
      <c r="N1665" s="366"/>
      <c r="O1665" s="366"/>
      <c r="P1665" s="216">
        <v>6003.25</v>
      </c>
      <c r="Q1665" s="216">
        <v>0</v>
      </c>
      <c r="R1665" s="68" t="s">
        <v>638</v>
      </c>
      <c r="S1665" s="368"/>
      <c r="T1665" s="278"/>
    </row>
    <row r="1666" spans="1:20" ht="38.25">
      <c r="A1666" s="192" t="s">
        <v>667</v>
      </c>
      <c r="B1666" s="68"/>
      <c r="C1666" s="214" t="s">
        <v>1256</v>
      </c>
      <c r="D1666" s="215">
        <v>44984</v>
      </c>
      <c r="E1666" s="192" t="s">
        <v>3674</v>
      </c>
      <c r="F1666" s="192" t="s">
        <v>12</v>
      </c>
      <c r="G1666" s="192">
        <v>442328</v>
      </c>
      <c r="H1666" s="68"/>
      <c r="I1666" s="198" t="s">
        <v>2505</v>
      </c>
      <c r="J1666" s="68"/>
      <c r="K1666" s="68"/>
      <c r="L1666" s="68"/>
      <c r="M1666" s="68"/>
      <c r="N1666" s="366"/>
      <c r="O1666" s="366"/>
      <c r="P1666" s="216">
        <v>3856.42</v>
      </c>
      <c r="Q1666" s="216">
        <v>0</v>
      </c>
      <c r="R1666" s="68" t="s">
        <v>638</v>
      </c>
      <c r="S1666" s="368"/>
      <c r="T1666" s="278"/>
    </row>
    <row r="1667" spans="1:20" ht="38.25">
      <c r="A1667" s="192" t="s">
        <v>667</v>
      </c>
      <c r="B1667" s="68"/>
      <c r="C1667" s="214" t="s">
        <v>1256</v>
      </c>
      <c r="D1667" s="215">
        <v>44984</v>
      </c>
      <c r="E1667" s="192" t="s">
        <v>3675</v>
      </c>
      <c r="F1667" s="192" t="s">
        <v>12</v>
      </c>
      <c r="G1667" s="192">
        <v>442330</v>
      </c>
      <c r="H1667" s="68"/>
      <c r="I1667" s="198" t="s">
        <v>2505</v>
      </c>
      <c r="J1667" s="68"/>
      <c r="K1667" s="68"/>
      <c r="L1667" s="68"/>
      <c r="M1667" s="68"/>
      <c r="N1667" s="366"/>
      <c r="O1667" s="366"/>
      <c r="P1667" s="216">
        <v>196.88</v>
      </c>
      <c r="Q1667" s="216">
        <v>0</v>
      </c>
      <c r="R1667" s="68" t="s">
        <v>638</v>
      </c>
      <c r="S1667" s="368"/>
      <c r="T1667" s="278"/>
    </row>
    <row r="1668" spans="1:20" ht="38.25">
      <c r="A1668" s="192" t="s">
        <v>667</v>
      </c>
      <c r="B1668" s="68"/>
      <c r="C1668" s="214" t="s">
        <v>1256</v>
      </c>
      <c r="D1668" s="215">
        <v>44984</v>
      </c>
      <c r="E1668" s="192" t="s">
        <v>3676</v>
      </c>
      <c r="F1668" s="192" t="s">
        <v>12</v>
      </c>
      <c r="G1668" s="192">
        <v>442332</v>
      </c>
      <c r="H1668" s="68"/>
      <c r="I1668" s="198" t="s">
        <v>2505</v>
      </c>
      <c r="J1668" s="68"/>
      <c r="K1668" s="68"/>
      <c r="L1668" s="68"/>
      <c r="M1668" s="68"/>
      <c r="N1668" s="366"/>
      <c r="O1668" s="366"/>
      <c r="P1668" s="216">
        <v>5124.42</v>
      </c>
      <c r="Q1668" s="216">
        <v>0</v>
      </c>
      <c r="R1668" s="68" t="s">
        <v>638</v>
      </c>
      <c r="S1668" s="368"/>
      <c r="T1668" s="278"/>
    </row>
    <row r="1669" spans="1:20" ht="38.25">
      <c r="A1669" s="192" t="s">
        <v>667</v>
      </c>
      <c r="B1669" s="68"/>
      <c r="C1669" s="214" t="s">
        <v>1256</v>
      </c>
      <c r="D1669" s="215">
        <v>44984</v>
      </c>
      <c r="E1669" s="192" t="s">
        <v>3677</v>
      </c>
      <c r="F1669" s="192" t="s">
        <v>12</v>
      </c>
      <c r="G1669" s="192">
        <v>442334</v>
      </c>
      <c r="H1669" s="68"/>
      <c r="I1669" s="198" t="s">
        <v>2505</v>
      </c>
      <c r="J1669" s="68"/>
      <c r="K1669" s="68"/>
      <c r="L1669" s="68"/>
      <c r="M1669" s="68"/>
      <c r="N1669" s="366"/>
      <c r="O1669" s="366"/>
      <c r="P1669" s="216">
        <v>5973628.7999999998</v>
      </c>
      <c r="Q1669" s="216">
        <v>0</v>
      </c>
      <c r="R1669" s="68" t="s">
        <v>638</v>
      </c>
      <c r="S1669" s="368"/>
      <c r="T1669" s="278"/>
    </row>
    <row r="1670" spans="1:20" ht="38.25">
      <c r="A1670" s="192" t="s">
        <v>667</v>
      </c>
      <c r="B1670" s="68"/>
      <c r="C1670" s="214" t="s">
        <v>1256</v>
      </c>
      <c r="D1670" s="215">
        <v>44984</v>
      </c>
      <c r="E1670" s="192" t="s">
        <v>3678</v>
      </c>
      <c r="F1670" s="192" t="s">
        <v>12</v>
      </c>
      <c r="G1670" s="192">
        <v>442336</v>
      </c>
      <c r="H1670" s="68"/>
      <c r="I1670" s="198" t="s">
        <v>2505</v>
      </c>
      <c r="J1670" s="68"/>
      <c r="K1670" s="68"/>
      <c r="L1670" s="68"/>
      <c r="M1670" s="68"/>
      <c r="N1670" s="366"/>
      <c r="O1670" s="366"/>
      <c r="P1670" s="216">
        <v>5973628.7999999998</v>
      </c>
      <c r="Q1670" s="216">
        <v>0</v>
      </c>
      <c r="R1670" s="68" t="s">
        <v>638</v>
      </c>
      <c r="S1670" s="368"/>
      <c r="T1670" s="278"/>
    </row>
    <row r="1671" spans="1:20" ht="38.25">
      <c r="A1671" s="192" t="s">
        <v>667</v>
      </c>
      <c r="B1671" s="68"/>
      <c r="C1671" s="214" t="s">
        <v>1256</v>
      </c>
      <c r="D1671" s="215">
        <v>44984</v>
      </c>
      <c r="E1671" s="192" t="s">
        <v>3679</v>
      </c>
      <c r="F1671" s="192" t="s">
        <v>12</v>
      </c>
      <c r="G1671" s="192">
        <v>442338</v>
      </c>
      <c r="H1671" s="68"/>
      <c r="I1671" s="198" t="s">
        <v>2505</v>
      </c>
      <c r="J1671" s="68"/>
      <c r="K1671" s="68"/>
      <c r="L1671" s="68"/>
      <c r="M1671" s="68"/>
      <c r="N1671" s="366"/>
      <c r="O1671" s="366"/>
      <c r="P1671" s="216">
        <v>5973628.7999999998</v>
      </c>
      <c r="Q1671" s="216">
        <v>0</v>
      </c>
      <c r="R1671" s="68" t="s">
        <v>638</v>
      </c>
      <c r="S1671" s="368"/>
      <c r="T1671" s="278"/>
    </row>
    <row r="1672" spans="1:20" ht="38.25">
      <c r="A1672" s="192" t="s">
        <v>667</v>
      </c>
      <c r="B1672" s="68"/>
      <c r="C1672" s="214" t="s">
        <v>1256</v>
      </c>
      <c r="D1672" s="215">
        <v>44984</v>
      </c>
      <c r="E1672" s="192" t="s">
        <v>3680</v>
      </c>
      <c r="F1672" s="192" t="s">
        <v>12</v>
      </c>
      <c r="G1672" s="192">
        <v>442340</v>
      </c>
      <c r="H1672" s="68"/>
      <c r="I1672" s="198" t="s">
        <v>2505</v>
      </c>
      <c r="J1672" s="68"/>
      <c r="K1672" s="68"/>
      <c r="L1672" s="68"/>
      <c r="M1672" s="68"/>
      <c r="N1672" s="366"/>
      <c r="O1672" s="366"/>
      <c r="P1672" s="216">
        <v>5973628.7999999998</v>
      </c>
      <c r="Q1672" s="216">
        <v>0</v>
      </c>
      <c r="R1672" s="68" t="s">
        <v>638</v>
      </c>
      <c r="S1672" s="368"/>
      <c r="T1672" s="278"/>
    </row>
    <row r="1673" spans="1:20" ht="38.25">
      <c r="A1673" s="192" t="s">
        <v>667</v>
      </c>
      <c r="B1673" s="68"/>
      <c r="C1673" s="214" t="s">
        <v>1256</v>
      </c>
      <c r="D1673" s="215">
        <v>44984</v>
      </c>
      <c r="E1673" s="192" t="s">
        <v>3681</v>
      </c>
      <c r="F1673" s="192" t="s">
        <v>12</v>
      </c>
      <c r="G1673" s="192">
        <v>442342</v>
      </c>
      <c r="H1673" s="68"/>
      <c r="I1673" s="198" t="s">
        <v>2505</v>
      </c>
      <c r="J1673" s="68"/>
      <c r="K1673" s="68"/>
      <c r="L1673" s="68"/>
      <c r="M1673" s="68"/>
      <c r="N1673" s="366"/>
      <c r="O1673" s="366"/>
      <c r="P1673" s="216">
        <v>5973628.7999999998</v>
      </c>
      <c r="Q1673" s="216">
        <v>0</v>
      </c>
      <c r="R1673" s="68" t="s">
        <v>638</v>
      </c>
      <c r="S1673" s="368"/>
      <c r="T1673" s="278"/>
    </row>
    <row r="1674" spans="1:20" ht="38.25">
      <c r="A1674" s="192" t="s">
        <v>667</v>
      </c>
      <c r="B1674" s="68"/>
      <c r="C1674" s="214" t="s">
        <v>1256</v>
      </c>
      <c r="D1674" s="215">
        <v>44984</v>
      </c>
      <c r="E1674" s="192" t="s">
        <v>3682</v>
      </c>
      <c r="F1674" s="192" t="s">
        <v>12</v>
      </c>
      <c r="G1674" s="192">
        <v>442350</v>
      </c>
      <c r="H1674" s="68"/>
      <c r="I1674" s="198" t="s">
        <v>2505</v>
      </c>
      <c r="J1674" s="68"/>
      <c r="K1674" s="68"/>
      <c r="L1674" s="68"/>
      <c r="M1674" s="68"/>
      <c r="N1674" s="366"/>
      <c r="O1674" s="366"/>
      <c r="P1674" s="216">
        <v>5060276.1900000004</v>
      </c>
      <c r="Q1674" s="216">
        <v>0</v>
      </c>
      <c r="R1674" s="68" t="s">
        <v>638</v>
      </c>
      <c r="S1674" s="368"/>
      <c r="T1674" s="278"/>
    </row>
    <row r="1675" spans="1:20" ht="38.25">
      <c r="A1675" s="192" t="s">
        <v>667</v>
      </c>
      <c r="B1675" s="68"/>
      <c r="C1675" s="214" t="s">
        <v>1256</v>
      </c>
      <c r="D1675" s="215">
        <v>44984</v>
      </c>
      <c r="E1675" s="192" t="s">
        <v>3683</v>
      </c>
      <c r="F1675" s="192" t="s">
        <v>12</v>
      </c>
      <c r="G1675" s="192">
        <v>442344</v>
      </c>
      <c r="H1675" s="68"/>
      <c r="I1675" s="198" t="s">
        <v>2505</v>
      </c>
      <c r="J1675" s="68"/>
      <c r="K1675" s="68"/>
      <c r="L1675" s="68"/>
      <c r="M1675" s="68"/>
      <c r="N1675" s="366"/>
      <c r="O1675" s="366"/>
      <c r="P1675" s="216">
        <v>5060276.1900000004</v>
      </c>
      <c r="Q1675" s="216">
        <v>0</v>
      </c>
      <c r="R1675" s="68" t="s">
        <v>638</v>
      </c>
      <c r="S1675" s="368"/>
      <c r="T1675" s="278"/>
    </row>
    <row r="1676" spans="1:20" ht="38.25">
      <c r="A1676" s="192" t="s">
        <v>667</v>
      </c>
      <c r="B1676" s="68"/>
      <c r="C1676" s="214" t="s">
        <v>1256</v>
      </c>
      <c r="D1676" s="215">
        <v>44984</v>
      </c>
      <c r="E1676" s="192" t="s">
        <v>3684</v>
      </c>
      <c r="F1676" s="192" t="s">
        <v>12</v>
      </c>
      <c r="G1676" s="192">
        <v>442346</v>
      </c>
      <c r="H1676" s="68"/>
      <c r="I1676" s="198" t="s">
        <v>2505</v>
      </c>
      <c r="J1676" s="68"/>
      <c r="K1676" s="68"/>
      <c r="L1676" s="68"/>
      <c r="M1676" s="68"/>
      <c r="N1676" s="366"/>
      <c r="O1676" s="366"/>
      <c r="P1676" s="216">
        <v>5060276.1900000004</v>
      </c>
      <c r="Q1676" s="216">
        <v>0</v>
      </c>
      <c r="R1676" s="68" t="s">
        <v>638</v>
      </c>
      <c r="S1676" s="368"/>
      <c r="T1676" s="278"/>
    </row>
    <row r="1677" spans="1:20" ht="38.25">
      <c r="A1677" s="192" t="s">
        <v>667</v>
      </c>
      <c r="B1677" s="68"/>
      <c r="C1677" s="214" t="s">
        <v>1256</v>
      </c>
      <c r="D1677" s="215">
        <v>44984</v>
      </c>
      <c r="E1677" s="192" t="s">
        <v>3685</v>
      </c>
      <c r="F1677" s="192" t="s">
        <v>12</v>
      </c>
      <c r="G1677" s="192">
        <v>442348</v>
      </c>
      <c r="H1677" s="68"/>
      <c r="I1677" s="198" t="s">
        <v>2505</v>
      </c>
      <c r="J1677" s="68"/>
      <c r="K1677" s="68"/>
      <c r="L1677" s="68"/>
      <c r="M1677" s="68"/>
      <c r="N1677" s="366"/>
      <c r="O1677" s="366"/>
      <c r="P1677" s="216">
        <v>5060276.1900000004</v>
      </c>
      <c r="Q1677" s="216">
        <v>0</v>
      </c>
      <c r="R1677" s="68" t="s">
        <v>638</v>
      </c>
      <c r="S1677" s="368"/>
      <c r="T1677" s="278"/>
    </row>
    <row r="1678" spans="1:20" ht="38.25">
      <c r="A1678" s="192" t="s">
        <v>667</v>
      </c>
      <c r="B1678" s="68"/>
      <c r="C1678" s="214" t="s">
        <v>1256</v>
      </c>
      <c r="D1678" s="215">
        <v>44984</v>
      </c>
      <c r="E1678" s="192" t="s">
        <v>3686</v>
      </c>
      <c r="F1678" s="192" t="s">
        <v>12</v>
      </c>
      <c r="G1678" s="192">
        <v>442352</v>
      </c>
      <c r="H1678" s="68"/>
      <c r="I1678" s="198" t="s">
        <v>2505</v>
      </c>
      <c r="J1678" s="68"/>
      <c r="K1678" s="68"/>
      <c r="L1678" s="68"/>
      <c r="M1678" s="68"/>
      <c r="N1678" s="366"/>
      <c r="O1678" s="366"/>
      <c r="P1678" s="216">
        <v>5060276.1900000004</v>
      </c>
      <c r="Q1678" s="216">
        <v>0</v>
      </c>
      <c r="R1678" s="68" t="s">
        <v>638</v>
      </c>
      <c r="S1678" s="368"/>
      <c r="T1678" s="278"/>
    </row>
    <row r="1679" spans="1:20" ht="38.25">
      <c r="A1679" s="192" t="s">
        <v>667</v>
      </c>
      <c r="B1679" s="68"/>
      <c r="C1679" s="214" t="s">
        <v>1256</v>
      </c>
      <c r="D1679" s="215">
        <v>44984</v>
      </c>
      <c r="E1679" s="192" t="s">
        <v>3687</v>
      </c>
      <c r="F1679" s="192" t="s">
        <v>12</v>
      </c>
      <c r="G1679" s="192">
        <v>442354</v>
      </c>
      <c r="H1679" s="68"/>
      <c r="I1679" s="198" t="s">
        <v>2505</v>
      </c>
      <c r="J1679" s="68"/>
      <c r="K1679" s="68"/>
      <c r="L1679" s="68"/>
      <c r="M1679" s="68"/>
      <c r="N1679" s="366"/>
      <c r="O1679" s="366"/>
      <c r="P1679" s="216">
        <v>13898642.98</v>
      </c>
      <c r="Q1679" s="216">
        <v>0</v>
      </c>
      <c r="R1679" s="68" t="s">
        <v>638</v>
      </c>
      <c r="S1679" s="368"/>
      <c r="T1679" s="278"/>
    </row>
    <row r="1680" spans="1:20" ht="38.25">
      <c r="A1680" s="192" t="s">
        <v>667</v>
      </c>
      <c r="B1680" s="68"/>
      <c r="C1680" s="214" t="s">
        <v>1256</v>
      </c>
      <c r="D1680" s="215">
        <v>44984</v>
      </c>
      <c r="E1680" s="192" t="s">
        <v>3688</v>
      </c>
      <c r="F1680" s="192" t="s">
        <v>12</v>
      </c>
      <c r="G1680" s="192">
        <v>442356</v>
      </c>
      <c r="H1680" s="68"/>
      <c r="I1680" s="198" t="s">
        <v>2505</v>
      </c>
      <c r="J1680" s="68"/>
      <c r="K1680" s="68"/>
      <c r="L1680" s="68"/>
      <c r="M1680" s="68"/>
      <c r="N1680" s="366"/>
      <c r="O1680" s="366"/>
      <c r="P1680" s="216">
        <v>13898642.98</v>
      </c>
      <c r="Q1680" s="216">
        <v>0</v>
      </c>
      <c r="R1680" s="68" t="s">
        <v>638</v>
      </c>
      <c r="S1680" s="368"/>
      <c r="T1680" s="278"/>
    </row>
    <row r="1681" spans="1:20" ht="38.25">
      <c r="A1681" s="192" t="s">
        <v>667</v>
      </c>
      <c r="B1681" s="68"/>
      <c r="C1681" s="214" t="s">
        <v>1256</v>
      </c>
      <c r="D1681" s="215">
        <v>44984</v>
      </c>
      <c r="E1681" s="192" t="s">
        <v>3689</v>
      </c>
      <c r="F1681" s="192" t="s">
        <v>12</v>
      </c>
      <c r="G1681" s="192">
        <v>442358</v>
      </c>
      <c r="H1681" s="68"/>
      <c r="I1681" s="198" t="s">
        <v>2505</v>
      </c>
      <c r="J1681" s="68"/>
      <c r="K1681" s="68"/>
      <c r="L1681" s="68"/>
      <c r="M1681" s="68"/>
      <c r="N1681" s="366"/>
      <c r="O1681" s="366"/>
      <c r="P1681" s="216">
        <v>13898642.98</v>
      </c>
      <c r="Q1681" s="216">
        <v>0</v>
      </c>
      <c r="R1681" s="68" t="s">
        <v>638</v>
      </c>
      <c r="S1681" s="368"/>
      <c r="T1681" s="278"/>
    </row>
    <row r="1682" spans="1:20" ht="38.25">
      <c r="A1682" s="192" t="s">
        <v>667</v>
      </c>
      <c r="B1682" s="68"/>
      <c r="C1682" s="214" t="s">
        <v>1256</v>
      </c>
      <c r="D1682" s="215">
        <v>44984</v>
      </c>
      <c r="E1682" s="192" t="s">
        <v>3690</v>
      </c>
      <c r="F1682" s="192" t="s">
        <v>12</v>
      </c>
      <c r="G1682" s="192">
        <v>442360</v>
      </c>
      <c r="H1682" s="68"/>
      <c r="I1682" s="198" t="s">
        <v>2505</v>
      </c>
      <c r="J1682" s="68"/>
      <c r="K1682" s="68"/>
      <c r="L1682" s="68"/>
      <c r="M1682" s="68"/>
      <c r="N1682" s="366"/>
      <c r="O1682" s="366"/>
      <c r="P1682" s="216">
        <v>13898642.98</v>
      </c>
      <c r="Q1682" s="216">
        <v>0</v>
      </c>
      <c r="R1682" s="68" t="s">
        <v>638</v>
      </c>
      <c r="S1682" s="368"/>
      <c r="T1682" s="278"/>
    </row>
    <row r="1683" spans="1:20" ht="38.25">
      <c r="A1683" s="192" t="s">
        <v>667</v>
      </c>
      <c r="B1683" s="68"/>
      <c r="C1683" s="214" t="s">
        <v>1256</v>
      </c>
      <c r="D1683" s="215">
        <v>44984</v>
      </c>
      <c r="E1683" s="192" t="s">
        <v>3691</v>
      </c>
      <c r="F1683" s="192" t="s">
        <v>12</v>
      </c>
      <c r="G1683" s="192">
        <v>442362</v>
      </c>
      <c r="H1683" s="68"/>
      <c r="I1683" s="198" t="s">
        <v>2505</v>
      </c>
      <c r="J1683" s="68"/>
      <c r="K1683" s="68"/>
      <c r="L1683" s="68"/>
      <c r="M1683" s="68"/>
      <c r="N1683" s="366"/>
      <c r="O1683" s="366"/>
      <c r="P1683" s="216">
        <v>13898642.98</v>
      </c>
      <c r="Q1683" s="216">
        <v>0</v>
      </c>
      <c r="R1683" s="68" t="s">
        <v>638</v>
      </c>
      <c r="S1683" s="368"/>
      <c r="T1683" s="278"/>
    </row>
    <row r="1684" spans="1:20" ht="38.25">
      <c r="A1684" s="192" t="s">
        <v>667</v>
      </c>
      <c r="B1684" s="68"/>
      <c r="C1684" s="214" t="s">
        <v>1256</v>
      </c>
      <c r="D1684" s="215">
        <v>44984</v>
      </c>
      <c r="E1684" s="192" t="s">
        <v>3692</v>
      </c>
      <c r="F1684" s="192" t="s">
        <v>12</v>
      </c>
      <c r="G1684" s="192">
        <v>442364</v>
      </c>
      <c r="H1684" s="68"/>
      <c r="I1684" s="198" t="s">
        <v>2505</v>
      </c>
      <c r="J1684" s="68"/>
      <c r="K1684" s="68"/>
      <c r="L1684" s="68"/>
      <c r="M1684" s="68"/>
      <c r="N1684" s="366"/>
      <c r="O1684" s="366"/>
      <c r="P1684" s="216">
        <v>2557082.9</v>
      </c>
      <c r="Q1684" s="216">
        <v>0</v>
      </c>
      <c r="R1684" s="68" t="s">
        <v>638</v>
      </c>
      <c r="S1684" s="368"/>
      <c r="T1684" s="278"/>
    </row>
    <row r="1685" spans="1:20" ht="38.25">
      <c r="A1685" s="192" t="s">
        <v>667</v>
      </c>
      <c r="B1685" s="68"/>
      <c r="C1685" s="214" t="s">
        <v>1256</v>
      </c>
      <c r="D1685" s="215">
        <v>44984</v>
      </c>
      <c r="E1685" s="192" t="s">
        <v>3693</v>
      </c>
      <c r="F1685" s="192" t="s">
        <v>12</v>
      </c>
      <c r="G1685" s="192">
        <v>442366</v>
      </c>
      <c r="H1685" s="68"/>
      <c r="I1685" s="198" t="s">
        <v>2505</v>
      </c>
      <c r="J1685" s="68"/>
      <c r="K1685" s="68"/>
      <c r="L1685" s="68"/>
      <c r="M1685" s="68"/>
      <c r="N1685" s="366"/>
      <c r="O1685" s="366"/>
      <c r="P1685" s="216">
        <v>2557082.9</v>
      </c>
      <c r="Q1685" s="216">
        <v>0</v>
      </c>
      <c r="R1685" s="68" t="s">
        <v>638</v>
      </c>
      <c r="S1685" s="368"/>
      <c r="T1685" s="278"/>
    </row>
    <row r="1686" spans="1:20" ht="38.25">
      <c r="A1686" s="192" t="s">
        <v>667</v>
      </c>
      <c r="B1686" s="68"/>
      <c r="C1686" s="214" t="s">
        <v>1256</v>
      </c>
      <c r="D1686" s="215">
        <v>44984</v>
      </c>
      <c r="E1686" s="192" t="s">
        <v>3694</v>
      </c>
      <c r="F1686" s="192" t="s">
        <v>12</v>
      </c>
      <c r="G1686" s="192">
        <v>442368</v>
      </c>
      <c r="H1686" s="68"/>
      <c r="I1686" s="198" t="s">
        <v>2505</v>
      </c>
      <c r="J1686" s="68"/>
      <c r="K1686" s="68"/>
      <c r="L1686" s="68"/>
      <c r="M1686" s="68"/>
      <c r="N1686" s="366"/>
      <c r="O1686" s="366"/>
      <c r="P1686" s="216">
        <v>2557082.9</v>
      </c>
      <c r="Q1686" s="216">
        <v>0</v>
      </c>
      <c r="R1686" s="68" t="s">
        <v>638</v>
      </c>
      <c r="S1686" s="368"/>
      <c r="T1686" s="278"/>
    </row>
    <row r="1687" spans="1:20" ht="38.25">
      <c r="A1687" s="192" t="s">
        <v>667</v>
      </c>
      <c r="B1687" s="68"/>
      <c r="C1687" s="214" t="s">
        <v>1256</v>
      </c>
      <c r="D1687" s="215">
        <v>44984</v>
      </c>
      <c r="E1687" s="192" t="s">
        <v>3695</v>
      </c>
      <c r="F1687" s="192" t="s">
        <v>12</v>
      </c>
      <c r="G1687" s="192">
        <v>442370</v>
      </c>
      <c r="H1687" s="68"/>
      <c r="I1687" s="198" t="s">
        <v>2505</v>
      </c>
      <c r="J1687" s="68"/>
      <c r="K1687" s="68"/>
      <c r="L1687" s="68"/>
      <c r="M1687" s="68"/>
      <c r="N1687" s="366"/>
      <c r="O1687" s="366"/>
      <c r="P1687" s="216">
        <v>2557082.9</v>
      </c>
      <c r="Q1687" s="216">
        <v>0</v>
      </c>
      <c r="R1687" s="68" t="s">
        <v>638</v>
      </c>
      <c r="S1687" s="368"/>
      <c r="T1687" s="278"/>
    </row>
    <row r="1688" spans="1:20" ht="38.25">
      <c r="A1688" s="192" t="s">
        <v>667</v>
      </c>
      <c r="B1688" s="68"/>
      <c r="C1688" s="214" t="s">
        <v>1256</v>
      </c>
      <c r="D1688" s="215">
        <v>44984</v>
      </c>
      <c r="E1688" s="192" t="s">
        <v>3696</v>
      </c>
      <c r="F1688" s="192" t="s">
        <v>12</v>
      </c>
      <c r="G1688" s="192">
        <v>442372</v>
      </c>
      <c r="H1688" s="68"/>
      <c r="I1688" s="198" t="s">
        <v>2505</v>
      </c>
      <c r="J1688" s="68"/>
      <c r="K1688" s="68"/>
      <c r="L1688" s="68"/>
      <c r="M1688" s="68"/>
      <c r="N1688" s="366"/>
      <c r="O1688" s="366"/>
      <c r="P1688" s="216">
        <v>2557082.9</v>
      </c>
      <c r="Q1688" s="216">
        <v>0</v>
      </c>
      <c r="R1688" s="68" t="s">
        <v>638</v>
      </c>
      <c r="S1688" s="368"/>
      <c r="T1688" s="278"/>
    </row>
    <row r="1689" spans="1:20" ht="38.25">
      <c r="A1689" s="192" t="s">
        <v>667</v>
      </c>
      <c r="B1689" s="68"/>
      <c r="C1689" s="214" t="s">
        <v>1256</v>
      </c>
      <c r="D1689" s="215">
        <v>44984</v>
      </c>
      <c r="E1689" s="192" t="s">
        <v>3697</v>
      </c>
      <c r="F1689" s="192" t="s">
        <v>12</v>
      </c>
      <c r="G1689" s="192">
        <v>442374</v>
      </c>
      <c r="H1689" s="68"/>
      <c r="I1689" s="198" t="s">
        <v>2505</v>
      </c>
      <c r="J1689" s="68"/>
      <c r="K1689" s="68"/>
      <c r="L1689" s="68"/>
      <c r="M1689" s="68"/>
      <c r="N1689" s="366"/>
      <c r="O1689" s="366"/>
      <c r="P1689" s="216">
        <v>1636732.61</v>
      </c>
      <c r="Q1689" s="216">
        <v>0</v>
      </c>
      <c r="R1689" s="68" t="s">
        <v>638</v>
      </c>
      <c r="S1689" s="368"/>
      <c r="T1689" s="278"/>
    </row>
    <row r="1690" spans="1:20" ht="38.25">
      <c r="A1690" s="192" t="s">
        <v>667</v>
      </c>
      <c r="B1690" s="68"/>
      <c r="C1690" s="214" t="s">
        <v>1256</v>
      </c>
      <c r="D1690" s="215">
        <v>44984</v>
      </c>
      <c r="E1690" s="192" t="s">
        <v>3698</v>
      </c>
      <c r="F1690" s="192" t="s">
        <v>12</v>
      </c>
      <c r="G1690" s="192">
        <v>442376</v>
      </c>
      <c r="H1690" s="68"/>
      <c r="I1690" s="198" t="s">
        <v>2505</v>
      </c>
      <c r="J1690" s="68"/>
      <c r="K1690" s="68"/>
      <c r="L1690" s="68"/>
      <c r="M1690" s="68"/>
      <c r="N1690" s="366"/>
      <c r="O1690" s="366"/>
      <c r="P1690" s="216">
        <v>81609.72</v>
      </c>
      <c r="Q1690" s="216">
        <v>0</v>
      </c>
      <c r="R1690" s="68" t="s">
        <v>638</v>
      </c>
      <c r="S1690" s="368"/>
      <c r="T1690" s="278"/>
    </row>
    <row r="1691" spans="1:20" ht="38.25">
      <c r="A1691" s="192" t="s">
        <v>667</v>
      </c>
      <c r="B1691" s="68"/>
      <c r="C1691" s="214" t="s">
        <v>1256</v>
      </c>
      <c r="D1691" s="215">
        <v>44984</v>
      </c>
      <c r="E1691" s="192" t="s">
        <v>3699</v>
      </c>
      <c r="F1691" s="192" t="s">
        <v>12</v>
      </c>
      <c r="G1691" s="192">
        <v>442378</v>
      </c>
      <c r="H1691" s="68"/>
      <c r="I1691" s="198" t="s">
        <v>2505</v>
      </c>
      <c r="J1691" s="68"/>
      <c r="K1691" s="68"/>
      <c r="L1691" s="68"/>
      <c r="M1691" s="68"/>
      <c r="N1691" s="366"/>
      <c r="O1691" s="366"/>
      <c r="P1691" s="216">
        <v>2547892.2200000002</v>
      </c>
      <c r="Q1691" s="216">
        <v>0</v>
      </c>
      <c r="R1691" s="68" t="s">
        <v>638</v>
      </c>
      <c r="S1691" s="368"/>
      <c r="T1691" s="278"/>
    </row>
    <row r="1692" spans="1:20" ht="38.25">
      <c r="A1692" s="192" t="s">
        <v>667</v>
      </c>
      <c r="B1692" s="68"/>
      <c r="C1692" s="214" t="s">
        <v>1256</v>
      </c>
      <c r="D1692" s="215">
        <v>44984</v>
      </c>
      <c r="E1692" s="192" t="s">
        <v>3700</v>
      </c>
      <c r="F1692" s="192" t="s">
        <v>12</v>
      </c>
      <c r="G1692" s="192">
        <v>442380</v>
      </c>
      <c r="H1692" s="68"/>
      <c r="I1692" s="198" t="s">
        <v>2505</v>
      </c>
      <c r="J1692" s="68"/>
      <c r="K1692" s="68"/>
      <c r="L1692" s="68"/>
      <c r="M1692" s="68"/>
      <c r="N1692" s="366"/>
      <c r="O1692" s="366"/>
      <c r="P1692" s="216">
        <v>83573.05</v>
      </c>
      <c r="Q1692" s="216">
        <v>0</v>
      </c>
      <c r="R1692" s="68" t="s">
        <v>638</v>
      </c>
      <c r="S1692" s="368"/>
      <c r="T1692" s="278"/>
    </row>
    <row r="1693" spans="1:20" ht="38.25">
      <c r="A1693" s="192" t="s">
        <v>667</v>
      </c>
      <c r="B1693" s="68"/>
      <c r="C1693" s="214" t="s">
        <v>1256</v>
      </c>
      <c r="D1693" s="215">
        <v>44984</v>
      </c>
      <c r="E1693" s="192" t="s">
        <v>3701</v>
      </c>
      <c r="F1693" s="192" t="s">
        <v>12</v>
      </c>
      <c r="G1693" s="192">
        <v>442382</v>
      </c>
      <c r="H1693" s="68"/>
      <c r="I1693" s="198" t="s">
        <v>2505</v>
      </c>
      <c r="J1693" s="68"/>
      <c r="K1693" s="68"/>
      <c r="L1693" s="68"/>
      <c r="M1693" s="68"/>
      <c r="N1693" s="366"/>
      <c r="O1693" s="366"/>
      <c r="P1693" s="216">
        <v>4495478.46</v>
      </c>
      <c r="Q1693" s="216">
        <v>0</v>
      </c>
      <c r="R1693" s="68" t="s">
        <v>638</v>
      </c>
      <c r="S1693" s="368"/>
      <c r="T1693" s="278"/>
    </row>
    <row r="1694" spans="1:20" ht="38.25">
      <c r="A1694" s="192" t="s">
        <v>667</v>
      </c>
      <c r="B1694" s="68"/>
      <c r="C1694" s="214" t="s">
        <v>1256</v>
      </c>
      <c r="D1694" s="215">
        <v>44984</v>
      </c>
      <c r="E1694" s="192" t="s">
        <v>3702</v>
      </c>
      <c r="F1694" s="192" t="s">
        <v>12</v>
      </c>
      <c r="G1694" s="192">
        <v>442384</v>
      </c>
      <c r="H1694" s="68"/>
      <c r="I1694" s="198" t="s">
        <v>2505</v>
      </c>
      <c r="J1694" s="68"/>
      <c r="K1694" s="68"/>
      <c r="L1694" s="68"/>
      <c r="M1694" s="68"/>
      <c r="N1694" s="366"/>
      <c r="O1694" s="366"/>
      <c r="P1694" s="216">
        <v>229543.21</v>
      </c>
      <c r="Q1694" s="216">
        <v>0</v>
      </c>
      <c r="R1694" s="68" t="s">
        <v>638</v>
      </c>
      <c r="S1694" s="368"/>
      <c r="T1694" s="278"/>
    </row>
    <row r="1695" spans="1:20" ht="38.25">
      <c r="A1695" s="192" t="s">
        <v>667</v>
      </c>
      <c r="B1695" s="68"/>
      <c r="C1695" s="214" t="s">
        <v>1256</v>
      </c>
      <c r="D1695" s="215">
        <v>44984</v>
      </c>
      <c r="E1695" s="192" t="s">
        <v>3703</v>
      </c>
      <c r="F1695" s="192" t="s">
        <v>12</v>
      </c>
      <c r="G1695" s="192">
        <v>442386</v>
      </c>
      <c r="H1695" s="68"/>
      <c r="I1695" s="198" t="s">
        <v>2505</v>
      </c>
      <c r="J1695" s="68"/>
      <c r="K1695" s="68"/>
      <c r="L1695" s="68"/>
      <c r="M1695" s="68"/>
      <c r="N1695" s="366"/>
      <c r="O1695" s="366"/>
      <c r="P1695" s="216">
        <v>6998085.21</v>
      </c>
      <c r="Q1695" s="216">
        <v>0</v>
      </c>
      <c r="R1695" s="68" t="s">
        <v>638</v>
      </c>
      <c r="S1695" s="368"/>
      <c r="T1695" s="278"/>
    </row>
    <row r="1696" spans="1:20" ht="38.25">
      <c r="A1696" s="192" t="s">
        <v>667</v>
      </c>
      <c r="B1696" s="68"/>
      <c r="C1696" s="214" t="s">
        <v>1256</v>
      </c>
      <c r="D1696" s="215">
        <v>44984</v>
      </c>
      <c r="E1696" s="192" t="s">
        <v>3704</v>
      </c>
      <c r="F1696" s="192" t="s">
        <v>12</v>
      </c>
      <c r="G1696" s="192">
        <v>442388</v>
      </c>
      <c r="H1696" s="68"/>
      <c r="I1696" s="198" t="s">
        <v>2505</v>
      </c>
      <c r="J1696" s="68"/>
      <c r="K1696" s="68"/>
      <c r="L1696" s="68"/>
      <c r="M1696" s="68"/>
      <c r="N1696" s="366"/>
      <c r="O1696" s="366"/>
      <c r="P1696" s="216">
        <v>224150.64</v>
      </c>
      <c r="Q1696" s="216">
        <v>0</v>
      </c>
      <c r="R1696" s="68" t="s">
        <v>638</v>
      </c>
      <c r="S1696" s="368"/>
      <c r="T1696" s="278"/>
    </row>
    <row r="1697" spans="1:20" ht="38.25">
      <c r="A1697" s="192" t="s">
        <v>667</v>
      </c>
      <c r="B1697" s="68"/>
      <c r="C1697" s="214" t="s">
        <v>1256</v>
      </c>
      <c r="D1697" s="215">
        <v>44984</v>
      </c>
      <c r="E1697" s="192" t="s">
        <v>3705</v>
      </c>
      <c r="F1697" s="192" t="s">
        <v>12</v>
      </c>
      <c r="G1697" s="192">
        <v>442390</v>
      </c>
      <c r="H1697" s="68"/>
      <c r="I1697" s="198" t="s">
        <v>2505</v>
      </c>
      <c r="J1697" s="68"/>
      <c r="K1697" s="68"/>
      <c r="L1697" s="68"/>
      <c r="M1697" s="68"/>
      <c r="N1697" s="366"/>
      <c r="O1697" s="366"/>
      <c r="P1697" s="216">
        <v>194446.63</v>
      </c>
      <c r="Q1697" s="216">
        <v>0</v>
      </c>
      <c r="R1697" s="68" t="s">
        <v>638</v>
      </c>
      <c r="S1697" s="368"/>
      <c r="T1697" s="278"/>
    </row>
    <row r="1698" spans="1:20" ht="38.25">
      <c r="A1698" s="192" t="s">
        <v>667</v>
      </c>
      <c r="B1698" s="68"/>
      <c r="C1698" s="214" t="s">
        <v>1256</v>
      </c>
      <c r="D1698" s="215">
        <v>44984</v>
      </c>
      <c r="E1698" s="192" t="s">
        <v>3706</v>
      </c>
      <c r="F1698" s="192" t="s">
        <v>12</v>
      </c>
      <c r="G1698" s="192">
        <v>442392</v>
      </c>
      <c r="H1698" s="68"/>
      <c r="I1698" s="198" t="s">
        <v>2505</v>
      </c>
      <c r="J1698" s="68"/>
      <c r="K1698" s="68"/>
      <c r="L1698" s="68"/>
      <c r="M1698" s="68"/>
      <c r="N1698" s="366"/>
      <c r="O1698" s="366"/>
      <c r="P1698" s="216">
        <v>3808131.29</v>
      </c>
      <c r="Q1698" s="216">
        <v>0</v>
      </c>
      <c r="R1698" s="68" t="s">
        <v>638</v>
      </c>
      <c r="S1698" s="368"/>
      <c r="T1698" s="278"/>
    </row>
    <row r="1699" spans="1:20" ht="38.25">
      <c r="A1699" s="192" t="s">
        <v>667</v>
      </c>
      <c r="B1699" s="68"/>
      <c r="C1699" s="214" t="s">
        <v>1256</v>
      </c>
      <c r="D1699" s="215">
        <v>44984</v>
      </c>
      <c r="E1699" s="192" t="s">
        <v>3707</v>
      </c>
      <c r="F1699" s="192" t="s">
        <v>12</v>
      </c>
      <c r="G1699" s="192">
        <v>442394</v>
      </c>
      <c r="H1699" s="68"/>
      <c r="I1699" s="198" t="s">
        <v>2505</v>
      </c>
      <c r="J1699" s="68"/>
      <c r="K1699" s="68"/>
      <c r="L1699" s="68"/>
      <c r="M1699" s="68"/>
      <c r="N1699" s="366"/>
      <c r="O1699" s="366"/>
      <c r="P1699" s="216">
        <v>5928095.8899999997</v>
      </c>
      <c r="Q1699" s="216">
        <v>0</v>
      </c>
      <c r="R1699" s="68" t="s">
        <v>638</v>
      </c>
      <c r="S1699" s="368"/>
      <c r="T1699" s="278"/>
    </row>
    <row r="1700" spans="1:20" ht="38.25">
      <c r="A1700" s="192" t="s">
        <v>667</v>
      </c>
      <c r="B1700" s="68"/>
      <c r="C1700" s="214" t="s">
        <v>1256</v>
      </c>
      <c r="D1700" s="215">
        <v>44984</v>
      </c>
      <c r="E1700" s="192" t="s">
        <v>3708</v>
      </c>
      <c r="F1700" s="192" t="s">
        <v>12</v>
      </c>
      <c r="G1700" s="192">
        <v>442396</v>
      </c>
      <c r="H1700" s="68"/>
      <c r="I1700" s="198" t="s">
        <v>2505</v>
      </c>
      <c r="J1700" s="68"/>
      <c r="K1700" s="68"/>
      <c r="L1700" s="68"/>
      <c r="M1700" s="68"/>
      <c r="N1700" s="366"/>
      <c r="O1700" s="366"/>
      <c r="P1700" s="216">
        <v>189878.63</v>
      </c>
      <c r="Q1700" s="216">
        <v>0</v>
      </c>
      <c r="R1700" s="68" t="s">
        <v>638</v>
      </c>
      <c r="S1700" s="368"/>
      <c r="T1700" s="278"/>
    </row>
    <row r="1701" spans="1:20" ht="38.25">
      <c r="A1701" s="192" t="s">
        <v>667</v>
      </c>
      <c r="B1701" s="68"/>
      <c r="C1701" s="214" t="s">
        <v>1256</v>
      </c>
      <c r="D1701" s="215">
        <v>44984</v>
      </c>
      <c r="E1701" s="192" t="s">
        <v>3709</v>
      </c>
      <c r="F1701" s="192" t="s">
        <v>12</v>
      </c>
      <c r="G1701" s="192">
        <v>442398</v>
      </c>
      <c r="H1701" s="68"/>
      <c r="I1701" s="198" t="s">
        <v>2505</v>
      </c>
      <c r="J1701" s="68"/>
      <c r="K1701" s="68"/>
      <c r="L1701" s="68"/>
      <c r="M1701" s="68"/>
      <c r="N1701" s="366"/>
      <c r="O1701" s="366"/>
      <c r="P1701" s="216">
        <v>534070.55000000005</v>
      </c>
      <c r="Q1701" s="216">
        <v>0</v>
      </c>
      <c r="R1701" s="68" t="s">
        <v>638</v>
      </c>
      <c r="S1701" s="368"/>
      <c r="T1701" s="278"/>
    </row>
    <row r="1702" spans="1:20" ht="38.25">
      <c r="A1702" s="192" t="s">
        <v>667</v>
      </c>
      <c r="B1702" s="68"/>
      <c r="C1702" s="214" t="s">
        <v>1256</v>
      </c>
      <c r="D1702" s="215">
        <v>44984</v>
      </c>
      <c r="E1702" s="192" t="s">
        <v>3710</v>
      </c>
      <c r="F1702" s="192" t="s">
        <v>12</v>
      </c>
      <c r="G1702" s="192">
        <v>442400</v>
      </c>
      <c r="H1702" s="68"/>
      <c r="I1702" s="198" t="s">
        <v>2505</v>
      </c>
      <c r="J1702" s="68"/>
      <c r="K1702" s="68"/>
      <c r="L1702" s="68"/>
      <c r="M1702" s="68"/>
      <c r="N1702" s="366"/>
      <c r="O1702" s="366"/>
      <c r="P1702" s="216">
        <v>95950.34</v>
      </c>
      <c r="Q1702" s="216">
        <v>0</v>
      </c>
      <c r="R1702" s="68" t="s">
        <v>638</v>
      </c>
      <c r="S1702" s="368"/>
      <c r="T1702" s="278"/>
    </row>
    <row r="1703" spans="1:20" ht="38.25">
      <c r="A1703" s="192" t="s">
        <v>667</v>
      </c>
      <c r="B1703" s="68"/>
      <c r="C1703" s="214" t="s">
        <v>1256</v>
      </c>
      <c r="D1703" s="215">
        <v>44984</v>
      </c>
      <c r="E1703" s="192" t="s">
        <v>3711</v>
      </c>
      <c r="F1703" s="192" t="s">
        <v>12</v>
      </c>
      <c r="G1703" s="192">
        <v>442402</v>
      </c>
      <c r="H1703" s="68"/>
      <c r="I1703" s="198" t="s">
        <v>2505</v>
      </c>
      <c r="J1703" s="68"/>
      <c r="K1703" s="68"/>
      <c r="L1703" s="68"/>
      <c r="M1703" s="68"/>
      <c r="N1703" s="366"/>
      <c r="O1703" s="366"/>
      <c r="P1703" s="216">
        <v>538171.18000000005</v>
      </c>
      <c r="Q1703" s="216">
        <v>0</v>
      </c>
      <c r="R1703" s="68" t="s">
        <v>638</v>
      </c>
      <c r="S1703" s="368"/>
      <c r="T1703" s="278"/>
    </row>
    <row r="1704" spans="1:20" ht="38.25">
      <c r="A1704" s="192" t="s">
        <v>667</v>
      </c>
      <c r="B1704" s="68"/>
      <c r="C1704" s="214" t="s">
        <v>1256</v>
      </c>
      <c r="D1704" s="215">
        <v>44984</v>
      </c>
      <c r="E1704" s="192" t="s">
        <v>3712</v>
      </c>
      <c r="F1704" s="192" t="s">
        <v>12</v>
      </c>
      <c r="G1704" s="192">
        <v>442404</v>
      </c>
      <c r="H1704" s="68"/>
      <c r="I1704" s="198" t="s">
        <v>2505</v>
      </c>
      <c r="J1704" s="68"/>
      <c r="K1704" s="68"/>
      <c r="L1704" s="68"/>
      <c r="M1704" s="68"/>
      <c r="N1704" s="366"/>
      <c r="O1704" s="366"/>
      <c r="P1704" s="216">
        <v>5749478.1600000001</v>
      </c>
      <c r="Q1704" s="216">
        <v>0</v>
      </c>
      <c r="R1704" s="68" t="s">
        <v>638</v>
      </c>
      <c r="S1704" s="368"/>
      <c r="T1704" s="278"/>
    </row>
    <row r="1705" spans="1:20" ht="38.25">
      <c r="A1705" s="192" t="s">
        <v>667</v>
      </c>
      <c r="B1705" s="68"/>
      <c r="C1705" s="214" t="s">
        <v>1256</v>
      </c>
      <c r="D1705" s="215">
        <v>44984</v>
      </c>
      <c r="E1705" s="192" t="s">
        <v>3713</v>
      </c>
      <c r="F1705" s="192" t="s">
        <v>12</v>
      </c>
      <c r="G1705" s="192">
        <v>442406</v>
      </c>
      <c r="H1705" s="68"/>
      <c r="I1705" s="198" t="s">
        <v>2505</v>
      </c>
      <c r="J1705" s="68"/>
      <c r="K1705" s="68"/>
      <c r="L1705" s="68"/>
      <c r="M1705" s="68"/>
      <c r="N1705" s="366"/>
      <c r="O1705" s="366"/>
      <c r="P1705" s="216">
        <v>13377119.16</v>
      </c>
      <c r="Q1705" s="216">
        <v>0</v>
      </c>
      <c r="R1705" s="68" t="s">
        <v>638</v>
      </c>
      <c r="S1705" s="368"/>
      <c r="T1705" s="278"/>
    </row>
    <row r="1706" spans="1:20" ht="38.25">
      <c r="A1706" s="192" t="s">
        <v>667</v>
      </c>
      <c r="B1706" s="68"/>
      <c r="C1706" s="214" t="s">
        <v>1256</v>
      </c>
      <c r="D1706" s="215">
        <v>44984</v>
      </c>
      <c r="E1706" s="192" t="s">
        <v>3714</v>
      </c>
      <c r="F1706" s="192" t="s">
        <v>12</v>
      </c>
      <c r="G1706" s="192">
        <v>442408</v>
      </c>
      <c r="H1706" s="68"/>
      <c r="I1706" s="198" t="s">
        <v>2505</v>
      </c>
      <c r="J1706" s="68"/>
      <c r="K1706" s="68"/>
      <c r="L1706" s="68"/>
      <c r="M1706" s="68"/>
      <c r="N1706" s="366"/>
      <c r="O1706" s="366"/>
      <c r="P1706" s="216">
        <v>2461132.56</v>
      </c>
      <c r="Q1706" s="216">
        <v>0</v>
      </c>
      <c r="R1706" s="68" t="s">
        <v>638</v>
      </c>
      <c r="S1706" s="368"/>
      <c r="T1706" s="278"/>
    </row>
    <row r="1707" spans="1:20" ht="38.25">
      <c r="A1707" s="192" t="s">
        <v>667</v>
      </c>
      <c r="B1707" s="68"/>
      <c r="C1707" s="214" t="s">
        <v>1256</v>
      </c>
      <c r="D1707" s="215">
        <v>44984</v>
      </c>
      <c r="E1707" s="192" t="s">
        <v>3715</v>
      </c>
      <c r="F1707" s="192" t="s">
        <v>12</v>
      </c>
      <c r="G1707" s="192">
        <v>442410</v>
      </c>
      <c r="H1707" s="68"/>
      <c r="I1707" s="198" t="s">
        <v>2505</v>
      </c>
      <c r="J1707" s="68"/>
      <c r="K1707" s="68"/>
      <c r="L1707" s="68"/>
      <c r="M1707" s="68"/>
      <c r="N1707" s="366"/>
      <c r="O1707" s="366"/>
      <c r="P1707" s="216">
        <v>20868851.550000001</v>
      </c>
      <c r="Q1707" s="216">
        <v>0</v>
      </c>
      <c r="R1707" s="68" t="s">
        <v>638</v>
      </c>
      <c r="S1707" s="368"/>
      <c r="T1707" s="278"/>
    </row>
    <row r="1708" spans="1:20" ht="38.25">
      <c r="A1708" s="192" t="s">
        <v>667</v>
      </c>
      <c r="B1708" s="68"/>
      <c r="C1708" s="214" t="s">
        <v>1256</v>
      </c>
      <c r="D1708" s="215">
        <v>44984</v>
      </c>
      <c r="E1708" s="192" t="s">
        <v>3716</v>
      </c>
      <c r="F1708" s="192" t="s">
        <v>12</v>
      </c>
      <c r="G1708" s="192">
        <v>442418</v>
      </c>
      <c r="H1708" s="68"/>
      <c r="I1708" s="198" t="s">
        <v>2505</v>
      </c>
      <c r="J1708" s="68"/>
      <c r="K1708" s="68"/>
      <c r="L1708" s="68"/>
      <c r="M1708" s="68"/>
      <c r="N1708" s="366"/>
      <c r="O1708" s="366"/>
      <c r="P1708" s="216">
        <v>192.29</v>
      </c>
      <c r="Q1708" s="216">
        <v>0</v>
      </c>
      <c r="R1708" s="68" t="s">
        <v>638</v>
      </c>
      <c r="S1708" s="368"/>
      <c r="T1708" s="278"/>
    </row>
    <row r="1709" spans="1:20" ht="38.25">
      <c r="A1709" s="192" t="s">
        <v>667</v>
      </c>
      <c r="B1709" s="68"/>
      <c r="C1709" s="214" t="s">
        <v>1256</v>
      </c>
      <c r="D1709" s="215">
        <v>44984</v>
      </c>
      <c r="E1709" s="192" t="s">
        <v>3717</v>
      </c>
      <c r="F1709" s="192" t="s">
        <v>12</v>
      </c>
      <c r="G1709" s="192">
        <v>442412</v>
      </c>
      <c r="H1709" s="68"/>
      <c r="I1709" s="198" t="s">
        <v>2505</v>
      </c>
      <c r="J1709" s="68"/>
      <c r="K1709" s="68"/>
      <c r="L1709" s="68"/>
      <c r="M1709" s="68"/>
      <c r="N1709" s="366"/>
      <c r="O1709" s="366"/>
      <c r="P1709" s="216">
        <v>10911.58</v>
      </c>
      <c r="Q1709" s="216">
        <v>0</v>
      </c>
      <c r="R1709" s="68" t="s">
        <v>638</v>
      </c>
      <c r="S1709" s="368"/>
      <c r="T1709" s="278"/>
    </row>
    <row r="1710" spans="1:20" ht="38.25">
      <c r="A1710" s="192" t="s">
        <v>667</v>
      </c>
      <c r="B1710" s="68"/>
      <c r="C1710" s="214" t="s">
        <v>1256</v>
      </c>
      <c r="D1710" s="215">
        <v>44984</v>
      </c>
      <c r="E1710" s="192" t="s">
        <v>3718</v>
      </c>
      <c r="F1710" s="192" t="s">
        <v>12</v>
      </c>
      <c r="G1710" s="192">
        <v>442414</v>
      </c>
      <c r="H1710" s="68"/>
      <c r="I1710" s="198" t="s">
        <v>2505</v>
      </c>
      <c r="J1710" s="68"/>
      <c r="K1710" s="68"/>
      <c r="L1710" s="68"/>
      <c r="M1710" s="68"/>
      <c r="N1710" s="366"/>
      <c r="O1710" s="366"/>
      <c r="P1710" s="216">
        <v>14499.36</v>
      </c>
      <c r="Q1710" s="216">
        <v>0</v>
      </c>
      <c r="R1710" s="68" t="s">
        <v>638</v>
      </c>
      <c r="S1710" s="368"/>
      <c r="T1710" s="278"/>
    </row>
    <row r="1711" spans="1:20" ht="38.25">
      <c r="A1711" s="192" t="s">
        <v>667</v>
      </c>
      <c r="B1711" s="68"/>
      <c r="C1711" s="214" t="s">
        <v>1256</v>
      </c>
      <c r="D1711" s="215">
        <v>44984</v>
      </c>
      <c r="E1711" s="192" t="s">
        <v>3719</v>
      </c>
      <c r="F1711" s="192" t="s">
        <v>12</v>
      </c>
      <c r="G1711" s="192">
        <v>442416</v>
      </c>
      <c r="H1711" s="68"/>
      <c r="I1711" s="198" t="s">
        <v>2505</v>
      </c>
      <c r="J1711" s="68"/>
      <c r="K1711" s="68"/>
      <c r="L1711" s="68"/>
      <c r="M1711" s="68"/>
      <c r="N1711" s="366"/>
      <c r="O1711" s="366"/>
      <c r="P1711" s="216">
        <v>14499.36</v>
      </c>
      <c r="Q1711" s="216">
        <v>0</v>
      </c>
      <c r="R1711" s="68" t="s">
        <v>638</v>
      </c>
      <c r="S1711" s="368"/>
      <c r="T1711" s="278"/>
    </row>
    <row r="1712" spans="1:20" ht="38.25">
      <c r="A1712" s="192" t="s">
        <v>667</v>
      </c>
      <c r="B1712" s="68"/>
      <c r="C1712" s="214" t="s">
        <v>1256</v>
      </c>
      <c r="D1712" s="215">
        <v>44984</v>
      </c>
      <c r="E1712" s="192" t="s">
        <v>3720</v>
      </c>
      <c r="F1712" s="192" t="s">
        <v>12</v>
      </c>
      <c r="G1712" s="192">
        <v>442420</v>
      </c>
      <c r="H1712" s="68"/>
      <c r="I1712" s="198" t="s">
        <v>2505</v>
      </c>
      <c r="J1712" s="68"/>
      <c r="K1712" s="68"/>
      <c r="L1712" s="68"/>
      <c r="M1712" s="68"/>
      <c r="N1712" s="366"/>
      <c r="O1712" s="366"/>
      <c r="P1712" s="216">
        <v>5124.42</v>
      </c>
      <c r="Q1712" s="216">
        <v>0</v>
      </c>
      <c r="R1712" s="68" t="s">
        <v>638</v>
      </c>
      <c r="S1712" s="368"/>
      <c r="T1712" s="278"/>
    </row>
    <row r="1713" spans="1:20" ht="38.25">
      <c r="A1713" s="192" t="s">
        <v>667</v>
      </c>
      <c r="B1713" s="68"/>
      <c r="C1713" s="214" t="s">
        <v>1256</v>
      </c>
      <c r="D1713" s="215">
        <v>44984</v>
      </c>
      <c r="E1713" s="192" t="s">
        <v>3721</v>
      </c>
      <c r="F1713" s="192" t="s">
        <v>12</v>
      </c>
      <c r="G1713" s="192">
        <v>442422</v>
      </c>
      <c r="H1713" s="68"/>
      <c r="I1713" s="198" t="s">
        <v>2505</v>
      </c>
      <c r="J1713" s="68"/>
      <c r="K1713" s="68"/>
      <c r="L1713" s="68"/>
      <c r="M1713" s="68"/>
      <c r="N1713" s="366"/>
      <c r="O1713" s="366"/>
      <c r="P1713" s="216">
        <v>1494.31</v>
      </c>
      <c r="Q1713" s="216">
        <v>0</v>
      </c>
      <c r="R1713" s="68" t="s">
        <v>638</v>
      </c>
      <c r="S1713" s="368"/>
      <c r="T1713" s="278"/>
    </row>
    <row r="1714" spans="1:20" ht="38.25">
      <c r="A1714" s="192" t="s">
        <v>667</v>
      </c>
      <c r="B1714" s="68"/>
      <c r="C1714" s="214" t="s">
        <v>1256</v>
      </c>
      <c r="D1714" s="215">
        <v>44984</v>
      </c>
      <c r="E1714" s="192" t="s">
        <v>3722</v>
      </c>
      <c r="F1714" s="192" t="s">
        <v>12</v>
      </c>
      <c r="G1714" s="192">
        <v>442424</v>
      </c>
      <c r="H1714" s="68"/>
      <c r="I1714" s="198" t="s">
        <v>2505</v>
      </c>
      <c r="J1714" s="68"/>
      <c r="K1714" s="68"/>
      <c r="L1714" s="68"/>
      <c r="M1714" s="68"/>
      <c r="N1714" s="366"/>
      <c r="O1714" s="366"/>
      <c r="P1714" s="216">
        <v>39824.22</v>
      </c>
      <c r="Q1714" s="216">
        <v>0</v>
      </c>
      <c r="R1714" s="68" t="s">
        <v>638</v>
      </c>
      <c r="S1714" s="368"/>
      <c r="T1714" s="278"/>
    </row>
    <row r="1715" spans="1:20" ht="38.25">
      <c r="A1715" s="192" t="s">
        <v>667</v>
      </c>
      <c r="B1715" s="68"/>
      <c r="C1715" s="214" t="s">
        <v>1256</v>
      </c>
      <c r="D1715" s="215">
        <v>44984</v>
      </c>
      <c r="E1715" s="192" t="s">
        <v>3723</v>
      </c>
      <c r="F1715" s="192" t="s">
        <v>12</v>
      </c>
      <c r="G1715" s="192">
        <v>442426</v>
      </c>
      <c r="H1715" s="68"/>
      <c r="I1715" s="198" t="s">
        <v>2505</v>
      </c>
      <c r="J1715" s="68"/>
      <c r="K1715" s="68"/>
      <c r="L1715" s="68"/>
      <c r="M1715" s="68"/>
      <c r="N1715" s="366"/>
      <c r="O1715" s="366"/>
      <c r="P1715" s="216">
        <v>4927.47</v>
      </c>
      <c r="Q1715" s="216">
        <v>0</v>
      </c>
      <c r="R1715" s="68" t="s">
        <v>638</v>
      </c>
      <c r="S1715" s="368"/>
      <c r="T1715" s="278"/>
    </row>
    <row r="1716" spans="1:20" ht="38.25">
      <c r="A1716" s="192" t="s">
        <v>667</v>
      </c>
      <c r="B1716" s="68"/>
      <c r="C1716" s="214" t="s">
        <v>1256</v>
      </c>
      <c r="D1716" s="215">
        <v>44984</v>
      </c>
      <c r="E1716" s="192" t="s">
        <v>3724</v>
      </c>
      <c r="F1716" s="192" t="s">
        <v>12</v>
      </c>
      <c r="G1716" s="192">
        <v>442428</v>
      </c>
      <c r="H1716" s="68"/>
      <c r="I1716" s="198" t="s">
        <v>2505</v>
      </c>
      <c r="J1716" s="68"/>
      <c r="K1716" s="68"/>
      <c r="L1716" s="68"/>
      <c r="M1716" s="68"/>
      <c r="N1716" s="366"/>
      <c r="O1716" s="366"/>
      <c r="P1716" s="216">
        <v>3587.78</v>
      </c>
      <c r="Q1716" s="216">
        <v>0</v>
      </c>
      <c r="R1716" s="68" t="s">
        <v>638</v>
      </c>
      <c r="S1716" s="368"/>
      <c r="T1716" s="278"/>
    </row>
    <row r="1717" spans="1:20" ht="38.25">
      <c r="A1717" s="192" t="s">
        <v>667</v>
      </c>
      <c r="B1717" s="68"/>
      <c r="C1717" s="214" t="s">
        <v>1256</v>
      </c>
      <c r="D1717" s="215">
        <v>44984</v>
      </c>
      <c r="E1717" s="192" t="s">
        <v>3725</v>
      </c>
      <c r="F1717" s="192" t="s">
        <v>12</v>
      </c>
      <c r="G1717" s="192">
        <v>442430</v>
      </c>
      <c r="H1717" s="68"/>
      <c r="I1717" s="198" t="s">
        <v>2505</v>
      </c>
      <c r="J1717" s="68"/>
      <c r="K1717" s="68"/>
      <c r="L1717" s="68"/>
      <c r="M1717" s="68"/>
      <c r="N1717" s="366"/>
      <c r="O1717" s="366"/>
      <c r="P1717" s="216">
        <v>38329.839999999997</v>
      </c>
      <c r="Q1717" s="216">
        <v>0</v>
      </c>
      <c r="R1717" s="68" t="s">
        <v>638</v>
      </c>
      <c r="S1717" s="368"/>
      <c r="T1717" s="278"/>
    </row>
    <row r="1718" spans="1:20" ht="38.25">
      <c r="A1718" s="192" t="s">
        <v>667</v>
      </c>
      <c r="B1718" s="68"/>
      <c r="C1718" s="214" t="s">
        <v>1256</v>
      </c>
      <c r="D1718" s="215">
        <v>44984</v>
      </c>
      <c r="E1718" s="192" t="s">
        <v>3726</v>
      </c>
      <c r="F1718" s="192" t="s">
        <v>12</v>
      </c>
      <c r="G1718" s="192">
        <v>442432</v>
      </c>
      <c r="H1718" s="68"/>
      <c r="I1718" s="198" t="s">
        <v>2505</v>
      </c>
      <c r="J1718" s="68"/>
      <c r="K1718" s="68"/>
      <c r="L1718" s="68"/>
      <c r="M1718" s="68"/>
      <c r="N1718" s="366"/>
      <c r="O1718" s="366"/>
      <c r="P1718" s="216">
        <v>5124.42</v>
      </c>
      <c r="Q1718" s="216">
        <v>0</v>
      </c>
      <c r="R1718" s="68" t="s">
        <v>638</v>
      </c>
      <c r="S1718" s="368"/>
      <c r="T1718" s="278"/>
    </row>
    <row r="1719" spans="1:20" ht="38.25">
      <c r="A1719" s="192" t="s">
        <v>667</v>
      </c>
      <c r="B1719" s="68"/>
      <c r="C1719" s="214" t="s">
        <v>1256</v>
      </c>
      <c r="D1719" s="215">
        <v>44984</v>
      </c>
      <c r="E1719" s="192" t="s">
        <v>3727</v>
      </c>
      <c r="F1719" s="192" t="s">
        <v>12</v>
      </c>
      <c r="G1719" s="192">
        <v>442434</v>
      </c>
      <c r="H1719" s="68"/>
      <c r="I1719" s="198" t="s">
        <v>2505</v>
      </c>
      <c r="J1719" s="68"/>
      <c r="K1719" s="68"/>
      <c r="L1719" s="68"/>
      <c r="M1719" s="68"/>
      <c r="N1719" s="366"/>
      <c r="O1719" s="366"/>
      <c r="P1719" s="216">
        <v>5124.42</v>
      </c>
      <c r="Q1719" s="216">
        <v>0</v>
      </c>
      <c r="R1719" s="68" t="s">
        <v>638</v>
      </c>
      <c r="S1719" s="368"/>
      <c r="T1719" s="278"/>
    </row>
    <row r="1720" spans="1:20" ht="38.25">
      <c r="A1720" s="192" t="s">
        <v>667</v>
      </c>
      <c r="B1720" s="68"/>
      <c r="C1720" s="214" t="s">
        <v>1256</v>
      </c>
      <c r="D1720" s="215">
        <v>44984</v>
      </c>
      <c r="E1720" s="192" t="s">
        <v>3728</v>
      </c>
      <c r="F1720" s="192" t="s">
        <v>12</v>
      </c>
      <c r="G1720" s="192">
        <v>442436</v>
      </c>
      <c r="H1720" s="68"/>
      <c r="I1720" s="198" t="s">
        <v>2505</v>
      </c>
      <c r="J1720" s="68"/>
      <c r="K1720" s="68"/>
      <c r="L1720" s="68"/>
      <c r="M1720" s="68"/>
      <c r="N1720" s="366"/>
      <c r="O1720" s="366"/>
      <c r="P1720" s="216">
        <v>5124.42</v>
      </c>
      <c r="Q1720" s="216">
        <v>0</v>
      </c>
      <c r="R1720" s="68" t="s">
        <v>638</v>
      </c>
      <c r="S1720" s="368"/>
      <c r="T1720" s="278"/>
    </row>
    <row r="1721" spans="1:20" ht="38.25">
      <c r="A1721" s="192" t="s">
        <v>667</v>
      </c>
      <c r="B1721" s="68"/>
      <c r="C1721" s="214" t="s">
        <v>1256</v>
      </c>
      <c r="D1721" s="215">
        <v>44984</v>
      </c>
      <c r="E1721" s="192" t="s">
        <v>3729</v>
      </c>
      <c r="F1721" s="192" t="s">
        <v>12</v>
      </c>
      <c r="G1721" s="192">
        <v>442438</v>
      </c>
      <c r="H1721" s="68"/>
      <c r="I1721" s="198" t="s">
        <v>2505</v>
      </c>
      <c r="J1721" s="68"/>
      <c r="K1721" s="68"/>
      <c r="L1721" s="68"/>
      <c r="M1721" s="68"/>
      <c r="N1721" s="366"/>
      <c r="O1721" s="366"/>
      <c r="P1721" s="216">
        <v>46653.9</v>
      </c>
      <c r="Q1721" s="216">
        <v>0</v>
      </c>
      <c r="R1721" s="68" t="s">
        <v>638</v>
      </c>
      <c r="S1721" s="368"/>
      <c r="T1721" s="278"/>
    </row>
    <row r="1722" spans="1:20" ht="38.25">
      <c r="A1722" s="192" t="s">
        <v>667</v>
      </c>
      <c r="B1722" s="68"/>
      <c r="C1722" s="214" t="s">
        <v>1256</v>
      </c>
      <c r="D1722" s="215">
        <v>44984</v>
      </c>
      <c r="E1722" s="192" t="s">
        <v>3730</v>
      </c>
      <c r="F1722" s="192" t="s">
        <v>12</v>
      </c>
      <c r="G1722" s="192">
        <v>442440</v>
      </c>
      <c r="H1722" s="68"/>
      <c r="I1722" s="198" t="s">
        <v>2505</v>
      </c>
      <c r="J1722" s="68"/>
      <c r="K1722" s="68"/>
      <c r="L1722" s="68"/>
      <c r="M1722" s="68"/>
      <c r="N1722" s="366"/>
      <c r="O1722" s="366"/>
      <c r="P1722" s="216">
        <v>29969.83</v>
      </c>
      <c r="Q1722" s="216">
        <v>0</v>
      </c>
      <c r="R1722" s="68" t="s">
        <v>638</v>
      </c>
      <c r="S1722" s="368"/>
      <c r="T1722" s="278"/>
    </row>
    <row r="1723" spans="1:20" ht="38.25">
      <c r="A1723" s="192" t="s">
        <v>667</v>
      </c>
      <c r="B1723" s="68"/>
      <c r="C1723" s="214" t="s">
        <v>1256</v>
      </c>
      <c r="D1723" s="215">
        <v>44984</v>
      </c>
      <c r="E1723" s="192" t="s">
        <v>3731</v>
      </c>
      <c r="F1723" s="192" t="s">
        <v>12</v>
      </c>
      <c r="G1723" s="192">
        <v>442442</v>
      </c>
      <c r="H1723" s="68"/>
      <c r="I1723" s="198" t="s">
        <v>2505</v>
      </c>
      <c r="J1723" s="68"/>
      <c r="K1723" s="68"/>
      <c r="L1723" s="68"/>
      <c r="M1723" s="68"/>
      <c r="N1723" s="366"/>
      <c r="O1723" s="366"/>
      <c r="P1723" s="216">
        <v>1530.26</v>
      </c>
      <c r="Q1723" s="216">
        <v>0</v>
      </c>
      <c r="R1723" s="68" t="s">
        <v>638</v>
      </c>
      <c r="S1723" s="368"/>
      <c r="T1723" s="278"/>
    </row>
    <row r="1724" spans="1:20" ht="38.25">
      <c r="A1724" s="192" t="s">
        <v>667</v>
      </c>
      <c r="B1724" s="68"/>
      <c r="C1724" s="214" t="s">
        <v>1256</v>
      </c>
      <c r="D1724" s="215">
        <v>44984</v>
      </c>
      <c r="E1724" s="192" t="s">
        <v>3732</v>
      </c>
      <c r="F1724" s="192" t="s">
        <v>12</v>
      </c>
      <c r="G1724" s="192">
        <v>442444</v>
      </c>
      <c r="H1724" s="68"/>
      <c r="I1724" s="198" t="s">
        <v>2505</v>
      </c>
      <c r="J1724" s="68"/>
      <c r="K1724" s="68"/>
      <c r="L1724" s="68"/>
      <c r="M1724" s="68"/>
      <c r="N1724" s="366"/>
      <c r="O1724" s="366"/>
      <c r="P1724" s="216">
        <v>39824.22</v>
      </c>
      <c r="Q1724" s="216">
        <v>0</v>
      </c>
      <c r="R1724" s="68" t="s">
        <v>638</v>
      </c>
      <c r="S1724" s="368"/>
      <c r="T1724" s="278"/>
    </row>
    <row r="1725" spans="1:20" ht="51">
      <c r="A1725" s="192" t="s">
        <v>542</v>
      </c>
      <c r="B1725" s="68"/>
      <c r="C1725" s="214" t="s">
        <v>691</v>
      </c>
      <c r="D1725" s="215">
        <v>44984</v>
      </c>
      <c r="E1725" s="192" t="s">
        <v>3733</v>
      </c>
      <c r="F1725" s="192" t="s">
        <v>10</v>
      </c>
      <c r="G1725" s="192">
        <v>17109</v>
      </c>
      <c r="H1725" s="68"/>
      <c r="I1725" s="198" t="s">
        <v>4666</v>
      </c>
      <c r="J1725" s="68"/>
      <c r="K1725" s="68"/>
      <c r="L1725" s="68"/>
      <c r="M1725" s="68"/>
      <c r="N1725" s="366"/>
      <c r="O1725" s="366"/>
      <c r="P1725" s="216">
        <v>303.61</v>
      </c>
      <c r="Q1725" s="216">
        <v>0</v>
      </c>
      <c r="R1725" s="68" t="s">
        <v>638</v>
      </c>
      <c r="S1725" s="368"/>
      <c r="T1725" s="278"/>
    </row>
    <row r="1726" spans="1:20" ht="63.75">
      <c r="A1726" s="192" t="s">
        <v>542</v>
      </c>
      <c r="B1726" s="68"/>
      <c r="C1726" s="214" t="s">
        <v>691</v>
      </c>
      <c r="D1726" s="215">
        <v>44984</v>
      </c>
      <c r="E1726" s="192" t="s">
        <v>3734</v>
      </c>
      <c r="F1726" s="192" t="s">
        <v>10</v>
      </c>
      <c r="G1726" s="192">
        <v>17101</v>
      </c>
      <c r="H1726" s="68"/>
      <c r="I1726" s="198" t="s">
        <v>4667</v>
      </c>
      <c r="J1726" s="68"/>
      <c r="K1726" s="68"/>
      <c r="L1726" s="68"/>
      <c r="M1726" s="68"/>
      <c r="N1726" s="366"/>
      <c r="O1726" s="366"/>
      <c r="P1726" s="216">
        <v>4350.26</v>
      </c>
      <c r="Q1726" s="216">
        <v>0</v>
      </c>
      <c r="R1726" s="68" t="s">
        <v>638</v>
      </c>
      <c r="S1726" s="368"/>
      <c r="T1726" s="278"/>
    </row>
    <row r="1727" spans="1:20" ht="76.5">
      <c r="A1727" s="192">
        <v>117</v>
      </c>
      <c r="B1727" s="68"/>
      <c r="C1727" s="214" t="s">
        <v>54</v>
      </c>
      <c r="D1727" s="215">
        <v>44984</v>
      </c>
      <c r="E1727" s="192" t="s">
        <v>3735</v>
      </c>
      <c r="F1727" s="192" t="s">
        <v>10</v>
      </c>
      <c r="G1727" s="192">
        <v>1055130</v>
      </c>
      <c r="H1727" s="68"/>
      <c r="I1727" s="198" t="s">
        <v>4668</v>
      </c>
      <c r="J1727" s="68"/>
      <c r="K1727" s="68"/>
      <c r="L1727" s="68"/>
      <c r="M1727" s="68"/>
      <c r="N1727" s="366"/>
      <c r="O1727" s="366"/>
      <c r="P1727" s="216">
        <v>50</v>
      </c>
      <c r="Q1727" s="216">
        <v>0</v>
      </c>
      <c r="R1727" s="68" t="s">
        <v>638</v>
      </c>
      <c r="S1727" s="368"/>
      <c r="T1727" s="278"/>
    </row>
    <row r="1728" spans="1:20" ht="76.5">
      <c r="A1728" s="192">
        <v>513</v>
      </c>
      <c r="B1728" s="68"/>
      <c r="C1728" s="214" t="s">
        <v>160</v>
      </c>
      <c r="D1728" s="215">
        <v>44984</v>
      </c>
      <c r="E1728" s="192" t="s">
        <v>3736</v>
      </c>
      <c r="F1728" s="192" t="s">
        <v>10</v>
      </c>
      <c r="G1728" s="192">
        <v>1055135</v>
      </c>
      <c r="H1728" s="68"/>
      <c r="I1728" s="198" t="s">
        <v>4669</v>
      </c>
      <c r="J1728" s="68"/>
      <c r="K1728" s="68"/>
      <c r="L1728" s="68"/>
      <c r="M1728" s="68"/>
      <c r="N1728" s="366"/>
      <c r="O1728" s="366"/>
      <c r="P1728" s="216">
        <v>50</v>
      </c>
      <c r="Q1728" s="216">
        <v>0</v>
      </c>
      <c r="R1728" s="68" t="s">
        <v>638</v>
      </c>
      <c r="S1728" s="368"/>
      <c r="T1728" s="278"/>
    </row>
    <row r="1729" spans="1:20" ht="89.25">
      <c r="A1729" s="192">
        <v>389</v>
      </c>
      <c r="B1729" s="68"/>
      <c r="C1729" s="214" t="s">
        <v>1428</v>
      </c>
      <c r="D1729" s="215">
        <v>44984</v>
      </c>
      <c r="E1729" s="192" t="s">
        <v>3737</v>
      </c>
      <c r="F1729" s="192" t="s">
        <v>10</v>
      </c>
      <c r="G1729" s="192">
        <v>1055137</v>
      </c>
      <c r="H1729" s="68"/>
      <c r="I1729" s="198" t="s">
        <v>4670</v>
      </c>
      <c r="J1729" s="68"/>
      <c r="K1729" s="68"/>
      <c r="L1729" s="68"/>
      <c r="M1729" s="68"/>
      <c r="N1729" s="366"/>
      <c r="O1729" s="366"/>
      <c r="P1729" s="216">
        <v>50</v>
      </c>
      <c r="Q1729" s="216">
        <v>0</v>
      </c>
      <c r="R1729" s="68" t="s">
        <v>638</v>
      </c>
      <c r="S1729" s="368"/>
      <c r="T1729" s="278"/>
    </row>
    <row r="1730" spans="1:20" ht="76.5">
      <c r="A1730" s="192">
        <v>117</v>
      </c>
      <c r="B1730" s="68"/>
      <c r="C1730" s="214" t="s">
        <v>54</v>
      </c>
      <c r="D1730" s="215">
        <v>44984</v>
      </c>
      <c r="E1730" s="192" t="s">
        <v>3738</v>
      </c>
      <c r="F1730" s="192" t="s">
        <v>10</v>
      </c>
      <c r="G1730" s="192">
        <v>1055145</v>
      </c>
      <c r="H1730" s="68"/>
      <c r="I1730" s="198" t="s">
        <v>4671</v>
      </c>
      <c r="J1730" s="68"/>
      <c r="K1730" s="68"/>
      <c r="L1730" s="68"/>
      <c r="M1730" s="68"/>
      <c r="N1730" s="366"/>
      <c r="O1730" s="366"/>
      <c r="P1730" s="216">
        <v>50</v>
      </c>
      <c r="Q1730" s="216">
        <v>0</v>
      </c>
      <c r="R1730" s="68" t="s">
        <v>638</v>
      </c>
      <c r="S1730" s="368"/>
      <c r="T1730" s="278"/>
    </row>
    <row r="1731" spans="1:20" ht="76.5">
      <c r="A1731" s="192" t="s">
        <v>542</v>
      </c>
      <c r="B1731" s="68"/>
      <c r="C1731" s="214" t="s">
        <v>691</v>
      </c>
      <c r="D1731" s="215">
        <v>44984</v>
      </c>
      <c r="E1731" s="192" t="s">
        <v>3739</v>
      </c>
      <c r="F1731" s="192" t="s">
        <v>10</v>
      </c>
      <c r="G1731" s="192">
        <v>17103</v>
      </c>
      <c r="H1731" s="68"/>
      <c r="I1731" s="198" t="s">
        <v>4672</v>
      </c>
      <c r="J1731" s="68"/>
      <c r="K1731" s="68"/>
      <c r="L1731" s="68"/>
      <c r="M1731" s="68"/>
      <c r="N1731" s="366"/>
      <c r="O1731" s="366"/>
      <c r="P1731" s="216">
        <v>1212.1500000000001</v>
      </c>
      <c r="Q1731" s="216">
        <v>0</v>
      </c>
      <c r="R1731" s="68" t="s">
        <v>638</v>
      </c>
      <c r="S1731" s="368"/>
      <c r="T1731" s="278"/>
    </row>
    <row r="1732" spans="1:20" ht="76.5">
      <c r="A1732" s="192" t="s">
        <v>542</v>
      </c>
      <c r="B1732" s="68"/>
      <c r="C1732" s="214" t="s">
        <v>691</v>
      </c>
      <c r="D1732" s="215">
        <v>44984</v>
      </c>
      <c r="E1732" s="192" t="s">
        <v>3740</v>
      </c>
      <c r="F1732" s="192" t="s">
        <v>6</v>
      </c>
      <c r="G1732" s="192">
        <v>1055221</v>
      </c>
      <c r="H1732" s="68"/>
      <c r="I1732" s="198" t="s">
        <v>4673</v>
      </c>
      <c r="J1732" s="68"/>
      <c r="K1732" s="68"/>
      <c r="L1732" s="68"/>
      <c r="M1732" s="68"/>
      <c r="N1732" s="366"/>
      <c r="O1732" s="366"/>
      <c r="P1732" s="216">
        <v>0</v>
      </c>
      <c r="Q1732" s="216">
        <v>95338634.040000007</v>
      </c>
      <c r="R1732" s="68" t="s">
        <v>638</v>
      </c>
      <c r="S1732" s="368"/>
      <c r="T1732" s="278"/>
    </row>
    <row r="1733" spans="1:20" ht="89.25">
      <c r="A1733" s="192" t="s">
        <v>542</v>
      </c>
      <c r="B1733" s="68"/>
      <c r="C1733" s="214" t="s">
        <v>691</v>
      </c>
      <c r="D1733" s="215">
        <v>44984</v>
      </c>
      <c r="E1733" s="192" t="s">
        <v>3741</v>
      </c>
      <c r="F1733" s="192" t="s">
        <v>10</v>
      </c>
      <c r="G1733" s="192">
        <v>1055222</v>
      </c>
      <c r="H1733" s="68"/>
      <c r="I1733" s="198" t="s">
        <v>4674</v>
      </c>
      <c r="J1733" s="68"/>
      <c r="K1733" s="68"/>
      <c r="L1733" s="68"/>
      <c r="M1733" s="68"/>
      <c r="N1733" s="366"/>
      <c r="O1733" s="366"/>
      <c r="P1733" s="216">
        <v>50</v>
      </c>
      <c r="Q1733" s="216">
        <v>0</v>
      </c>
      <c r="R1733" s="68" t="s">
        <v>638</v>
      </c>
      <c r="S1733" s="368"/>
      <c r="T1733" s="278"/>
    </row>
    <row r="1734" spans="1:20" ht="76.5">
      <c r="A1734" s="192">
        <v>373</v>
      </c>
      <c r="B1734" s="68"/>
      <c r="C1734" s="214" t="s">
        <v>607</v>
      </c>
      <c r="D1734" s="215">
        <v>44985</v>
      </c>
      <c r="E1734" s="192" t="s">
        <v>3742</v>
      </c>
      <c r="F1734" s="192" t="s">
        <v>639</v>
      </c>
      <c r="G1734" s="192">
        <v>5246740</v>
      </c>
      <c r="H1734" s="68"/>
      <c r="I1734" s="198" t="s">
        <v>4675</v>
      </c>
      <c r="J1734" s="68"/>
      <c r="K1734" s="68"/>
      <c r="L1734" s="68"/>
      <c r="M1734" s="68"/>
      <c r="N1734" s="366"/>
      <c r="O1734" s="366"/>
      <c r="P1734" s="216">
        <v>0</v>
      </c>
      <c r="Q1734" s="216">
        <v>2666759.2200000002</v>
      </c>
      <c r="R1734" s="68" t="s">
        <v>638</v>
      </c>
      <c r="S1734" s="368"/>
      <c r="T1734" s="278"/>
    </row>
    <row r="1735" spans="1:20" ht="114.75">
      <c r="A1735" s="192">
        <v>373</v>
      </c>
      <c r="B1735" s="68"/>
      <c r="C1735" s="214" t="s">
        <v>607</v>
      </c>
      <c r="D1735" s="215">
        <v>44985</v>
      </c>
      <c r="E1735" s="192" t="s">
        <v>3743</v>
      </c>
      <c r="F1735" s="192" t="s">
        <v>639</v>
      </c>
      <c r="G1735" s="192">
        <v>5246811</v>
      </c>
      <c r="H1735" s="68"/>
      <c r="I1735" s="198" t="s">
        <v>4676</v>
      </c>
      <c r="J1735" s="68"/>
      <c r="K1735" s="68"/>
      <c r="L1735" s="68"/>
      <c r="M1735" s="68"/>
      <c r="N1735" s="366"/>
      <c r="O1735" s="366"/>
      <c r="P1735" s="216">
        <v>0</v>
      </c>
      <c r="Q1735" s="216">
        <v>760000</v>
      </c>
      <c r="R1735" s="68" t="s">
        <v>638</v>
      </c>
      <c r="S1735" s="368"/>
      <c r="T1735" s="278"/>
    </row>
    <row r="1736" spans="1:20" ht="127.5">
      <c r="A1736" s="192">
        <v>373</v>
      </c>
      <c r="B1736" s="68"/>
      <c r="C1736" s="214" t="s">
        <v>607</v>
      </c>
      <c r="D1736" s="215">
        <v>44985</v>
      </c>
      <c r="E1736" s="192" t="s">
        <v>3744</v>
      </c>
      <c r="F1736" s="192" t="s">
        <v>639</v>
      </c>
      <c r="G1736" s="192">
        <v>5246828</v>
      </c>
      <c r="H1736" s="68"/>
      <c r="I1736" s="198" t="s">
        <v>4677</v>
      </c>
      <c r="J1736" s="68"/>
      <c r="K1736" s="68"/>
      <c r="L1736" s="68"/>
      <c r="M1736" s="68"/>
      <c r="N1736" s="366"/>
      <c r="O1736" s="366"/>
      <c r="P1736" s="216">
        <v>0</v>
      </c>
      <c r="Q1736" s="216">
        <v>3265191.4</v>
      </c>
      <c r="R1736" s="68" t="s">
        <v>638</v>
      </c>
      <c r="S1736" s="368"/>
      <c r="T1736" s="278"/>
    </row>
    <row r="1737" spans="1:20" ht="89.25">
      <c r="A1737" s="192">
        <v>293</v>
      </c>
      <c r="B1737" s="68"/>
      <c r="C1737" s="214" t="s">
        <v>121</v>
      </c>
      <c r="D1737" s="215">
        <v>44985</v>
      </c>
      <c r="E1737" s="192" t="s">
        <v>3745</v>
      </c>
      <c r="F1737" s="192" t="s">
        <v>6</v>
      </c>
      <c r="G1737" s="192">
        <v>1055269</v>
      </c>
      <c r="H1737" s="68"/>
      <c r="I1737" s="198" t="s">
        <v>4678</v>
      </c>
      <c r="J1737" s="68"/>
      <c r="K1737" s="68"/>
      <c r="L1737" s="68"/>
      <c r="M1737" s="68"/>
      <c r="N1737" s="366"/>
      <c r="O1737" s="366"/>
      <c r="P1737" s="216">
        <v>0</v>
      </c>
      <c r="Q1737" s="216">
        <v>2084886.4</v>
      </c>
      <c r="R1737" s="68" t="s">
        <v>638</v>
      </c>
      <c r="S1737" s="368"/>
      <c r="T1737" s="278"/>
    </row>
    <row r="1738" spans="1:20" ht="76.5">
      <c r="A1738" s="192">
        <v>862</v>
      </c>
      <c r="B1738" s="68"/>
      <c r="C1738" s="214" t="s">
        <v>187</v>
      </c>
      <c r="D1738" s="215">
        <v>44985</v>
      </c>
      <c r="E1738" s="192" t="s">
        <v>3746</v>
      </c>
      <c r="F1738" s="192" t="s">
        <v>639</v>
      </c>
      <c r="G1738" s="192">
        <v>5232087</v>
      </c>
      <c r="H1738" s="68"/>
      <c r="I1738" s="198" t="s">
        <v>4679</v>
      </c>
      <c r="J1738" s="68"/>
      <c r="K1738" s="68"/>
      <c r="L1738" s="68"/>
      <c r="M1738" s="68"/>
      <c r="N1738" s="366"/>
      <c r="O1738" s="366"/>
      <c r="P1738" s="216">
        <v>0</v>
      </c>
      <c r="Q1738" s="216">
        <v>20243.39</v>
      </c>
      <c r="R1738" s="68" t="s">
        <v>638</v>
      </c>
      <c r="S1738" s="368"/>
      <c r="T1738" s="278"/>
    </row>
    <row r="1739" spans="1:20" ht="63.75">
      <c r="A1739" s="192">
        <v>66</v>
      </c>
      <c r="B1739" s="68"/>
      <c r="C1739" s="214" t="s">
        <v>46</v>
      </c>
      <c r="D1739" s="215">
        <v>44985</v>
      </c>
      <c r="E1739" s="192" t="s">
        <v>3746</v>
      </c>
      <c r="F1739" s="192" t="s">
        <v>639</v>
      </c>
      <c r="G1739" s="192">
        <v>5232089</v>
      </c>
      <c r="H1739" s="68"/>
      <c r="I1739" s="198" t="s">
        <v>4680</v>
      </c>
      <c r="J1739" s="68"/>
      <c r="K1739" s="68"/>
      <c r="L1739" s="68"/>
      <c r="M1739" s="68"/>
      <c r="N1739" s="366"/>
      <c r="O1739" s="366"/>
      <c r="P1739" s="216">
        <v>0</v>
      </c>
      <c r="Q1739" s="216">
        <v>4790990.83</v>
      </c>
      <c r="R1739" s="68" t="s">
        <v>638</v>
      </c>
      <c r="S1739" s="368"/>
      <c r="T1739" s="278"/>
    </row>
    <row r="1740" spans="1:20" ht="76.5">
      <c r="A1740" s="192">
        <v>862</v>
      </c>
      <c r="B1740" s="68"/>
      <c r="C1740" s="214" t="s">
        <v>187</v>
      </c>
      <c r="D1740" s="215">
        <v>44985</v>
      </c>
      <c r="E1740" s="192" t="s">
        <v>3746</v>
      </c>
      <c r="F1740" s="192" t="s">
        <v>639</v>
      </c>
      <c r="G1740" s="192">
        <v>5232090</v>
      </c>
      <c r="H1740" s="68"/>
      <c r="I1740" s="198" t="s">
        <v>4681</v>
      </c>
      <c r="J1740" s="68"/>
      <c r="K1740" s="68"/>
      <c r="L1740" s="68"/>
      <c r="M1740" s="68"/>
      <c r="N1740" s="366"/>
      <c r="O1740" s="366"/>
      <c r="P1740" s="216">
        <v>0</v>
      </c>
      <c r="Q1740" s="216">
        <v>772574.51</v>
      </c>
      <c r="R1740" s="68" t="s">
        <v>638</v>
      </c>
      <c r="S1740" s="368"/>
      <c r="T1740" s="278"/>
    </row>
    <row r="1741" spans="1:20" ht="63.75">
      <c r="A1741" s="192">
        <v>66</v>
      </c>
      <c r="B1741" s="68"/>
      <c r="C1741" s="214" t="s">
        <v>46</v>
      </c>
      <c r="D1741" s="215">
        <v>44985</v>
      </c>
      <c r="E1741" s="192" t="s">
        <v>3746</v>
      </c>
      <c r="F1741" s="192" t="s">
        <v>639</v>
      </c>
      <c r="G1741" s="192">
        <v>5232091</v>
      </c>
      <c r="H1741" s="68"/>
      <c r="I1741" s="198" t="s">
        <v>4682</v>
      </c>
      <c r="J1741" s="68"/>
      <c r="K1741" s="68"/>
      <c r="L1741" s="68"/>
      <c r="M1741" s="68"/>
      <c r="N1741" s="366"/>
      <c r="O1741" s="366"/>
      <c r="P1741" s="216">
        <v>0</v>
      </c>
      <c r="Q1741" s="216">
        <v>5621860.5499999998</v>
      </c>
      <c r="R1741" s="68" t="s">
        <v>638</v>
      </c>
      <c r="S1741" s="368"/>
      <c r="T1741" s="278"/>
    </row>
    <row r="1742" spans="1:20" ht="76.5">
      <c r="A1742" s="192">
        <v>862</v>
      </c>
      <c r="B1742" s="68"/>
      <c r="C1742" s="214" t="s">
        <v>187</v>
      </c>
      <c r="D1742" s="215">
        <v>44985</v>
      </c>
      <c r="E1742" s="192" t="s">
        <v>3746</v>
      </c>
      <c r="F1742" s="192" t="s">
        <v>639</v>
      </c>
      <c r="G1742" s="192">
        <v>5232092</v>
      </c>
      <c r="H1742" s="68"/>
      <c r="I1742" s="198" t="s">
        <v>4683</v>
      </c>
      <c r="J1742" s="68"/>
      <c r="K1742" s="68"/>
      <c r="L1742" s="68"/>
      <c r="M1742" s="68"/>
      <c r="N1742" s="366"/>
      <c r="O1742" s="366"/>
      <c r="P1742" s="216">
        <v>0</v>
      </c>
      <c r="Q1742" s="216">
        <v>868733.08</v>
      </c>
      <c r="R1742" s="68" t="s">
        <v>638</v>
      </c>
      <c r="S1742" s="368"/>
      <c r="T1742" s="278"/>
    </row>
    <row r="1743" spans="1:20" ht="76.5">
      <c r="A1743" s="192">
        <v>862</v>
      </c>
      <c r="B1743" s="68"/>
      <c r="C1743" s="214" t="s">
        <v>187</v>
      </c>
      <c r="D1743" s="215">
        <v>44985</v>
      </c>
      <c r="E1743" s="192" t="s">
        <v>3746</v>
      </c>
      <c r="F1743" s="192" t="s">
        <v>639</v>
      </c>
      <c r="G1743" s="192">
        <v>5232083</v>
      </c>
      <c r="H1743" s="68"/>
      <c r="I1743" s="198" t="s">
        <v>4684</v>
      </c>
      <c r="J1743" s="68"/>
      <c r="K1743" s="68"/>
      <c r="L1743" s="68"/>
      <c r="M1743" s="68"/>
      <c r="N1743" s="366"/>
      <c r="O1743" s="366"/>
      <c r="P1743" s="216">
        <v>0</v>
      </c>
      <c r="Q1743" s="216">
        <v>34570.5</v>
      </c>
      <c r="R1743" s="68" t="s">
        <v>638</v>
      </c>
      <c r="S1743" s="368"/>
      <c r="T1743" s="278"/>
    </row>
    <row r="1744" spans="1:20" ht="63.75">
      <c r="A1744" s="192">
        <v>66</v>
      </c>
      <c r="B1744" s="68"/>
      <c r="C1744" s="214" t="s">
        <v>46</v>
      </c>
      <c r="D1744" s="215">
        <v>44985</v>
      </c>
      <c r="E1744" s="192" t="s">
        <v>3746</v>
      </c>
      <c r="F1744" s="192" t="s">
        <v>639</v>
      </c>
      <c r="G1744" s="192">
        <v>5232084</v>
      </c>
      <c r="H1744" s="68"/>
      <c r="I1744" s="198" t="s">
        <v>4685</v>
      </c>
      <c r="J1744" s="68"/>
      <c r="K1744" s="68"/>
      <c r="L1744" s="68"/>
      <c r="M1744" s="68"/>
      <c r="N1744" s="366"/>
      <c r="O1744" s="366"/>
      <c r="P1744" s="216">
        <v>0</v>
      </c>
      <c r="Q1744" s="216">
        <v>32461.32</v>
      </c>
      <c r="R1744" s="68" t="s">
        <v>638</v>
      </c>
      <c r="S1744" s="368"/>
      <c r="T1744" s="278"/>
    </row>
    <row r="1745" spans="1:20" ht="63.75">
      <c r="A1745" s="192">
        <v>66</v>
      </c>
      <c r="B1745" s="68"/>
      <c r="C1745" s="214" t="s">
        <v>46</v>
      </c>
      <c r="D1745" s="215">
        <v>44985</v>
      </c>
      <c r="E1745" s="192" t="s">
        <v>3746</v>
      </c>
      <c r="F1745" s="192" t="s">
        <v>639</v>
      </c>
      <c r="G1745" s="192">
        <v>5232078</v>
      </c>
      <c r="H1745" s="68"/>
      <c r="I1745" s="198" t="s">
        <v>4686</v>
      </c>
      <c r="J1745" s="68"/>
      <c r="K1745" s="68"/>
      <c r="L1745" s="68"/>
      <c r="M1745" s="68"/>
      <c r="N1745" s="366"/>
      <c r="O1745" s="366"/>
      <c r="P1745" s="216">
        <v>0</v>
      </c>
      <c r="Q1745" s="216">
        <v>9603.08</v>
      </c>
      <c r="R1745" s="68" t="s">
        <v>638</v>
      </c>
      <c r="S1745" s="368"/>
      <c r="T1745" s="278"/>
    </row>
    <row r="1746" spans="1:20" ht="63.75">
      <c r="A1746" s="192">
        <v>66</v>
      </c>
      <c r="B1746" s="68"/>
      <c r="C1746" s="214" t="s">
        <v>46</v>
      </c>
      <c r="D1746" s="215">
        <v>44985</v>
      </c>
      <c r="E1746" s="192" t="s">
        <v>3746</v>
      </c>
      <c r="F1746" s="192" t="s">
        <v>639</v>
      </c>
      <c r="G1746" s="192">
        <v>5232082</v>
      </c>
      <c r="H1746" s="68"/>
      <c r="I1746" s="198" t="s">
        <v>4687</v>
      </c>
      <c r="J1746" s="68"/>
      <c r="K1746" s="68"/>
      <c r="L1746" s="68"/>
      <c r="M1746" s="68"/>
      <c r="N1746" s="366"/>
      <c r="O1746" s="366"/>
      <c r="P1746" s="216">
        <v>0</v>
      </c>
      <c r="Q1746" s="216">
        <v>219700.44</v>
      </c>
      <c r="R1746" s="68" t="s">
        <v>638</v>
      </c>
      <c r="S1746" s="368"/>
      <c r="T1746" s="278"/>
    </row>
    <row r="1747" spans="1:20" ht="76.5">
      <c r="A1747" s="192">
        <v>862</v>
      </c>
      <c r="B1747" s="68"/>
      <c r="C1747" s="214" t="s">
        <v>187</v>
      </c>
      <c r="D1747" s="215">
        <v>44985</v>
      </c>
      <c r="E1747" s="192" t="s">
        <v>3746</v>
      </c>
      <c r="F1747" s="192" t="s">
        <v>639</v>
      </c>
      <c r="G1747" s="192">
        <v>5232079</v>
      </c>
      <c r="H1747" s="68"/>
      <c r="I1747" s="198" t="s">
        <v>4688</v>
      </c>
      <c r="J1747" s="68"/>
      <c r="K1747" s="68"/>
      <c r="L1747" s="68"/>
      <c r="M1747" s="68"/>
      <c r="N1747" s="366"/>
      <c r="O1747" s="366"/>
      <c r="P1747" s="216">
        <v>0</v>
      </c>
      <c r="Q1747" s="216">
        <v>1568.52</v>
      </c>
      <c r="R1747" s="68" t="s">
        <v>638</v>
      </c>
      <c r="S1747" s="368"/>
      <c r="T1747" s="278"/>
    </row>
    <row r="1748" spans="1:20" ht="63.75">
      <c r="A1748" s="192">
        <v>66</v>
      </c>
      <c r="B1748" s="68"/>
      <c r="C1748" s="214" t="s">
        <v>46</v>
      </c>
      <c r="D1748" s="215">
        <v>44985</v>
      </c>
      <c r="E1748" s="192" t="s">
        <v>3746</v>
      </c>
      <c r="F1748" s="192" t="s">
        <v>639</v>
      </c>
      <c r="G1748" s="192">
        <v>5232080</v>
      </c>
      <c r="H1748" s="68"/>
      <c r="I1748" s="198" t="s">
        <v>4689</v>
      </c>
      <c r="J1748" s="68"/>
      <c r="K1748" s="68"/>
      <c r="L1748" s="68"/>
      <c r="M1748" s="68"/>
      <c r="N1748" s="366"/>
      <c r="O1748" s="366"/>
      <c r="P1748" s="216">
        <v>0</v>
      </c>
      <c r="Q1748" s="216">
        <v>98227.08</v>
      </c>
      <c r="R1748" s="68" t="s">
        <v>638</v>
      </c>
      <c r="S1748" s="368"/>
      <c r="T1748" s="278"/>
    </row>
    <row r="1749" spans="1:20" ht="63.75">
      <c r="A1749" s="192">
        <v>66</v>
      </c>
      <c r="B1749" s="68"/>
      <c r="C1749" s="214" t="s">
        <v>46</v>
      </c>
      <c r="D1749" s="215">
        <v>44985</v>
      </c>
      <c r="E1749" s="192" t="s">
        <v>3746</v>
      </c>
      <c r="F1749" s="192" t="s">
        <v>639</v>
      </c>
      <c r="G1749" s="192">
        <v>5232086</v>
      </c>
      <c r="H1749" s="68"/>
      <c r="I1749" s="198" t="s">
        <v>4690</v>
      </c>
      <c r="J1749" s="68"/>
      <c r="K1749" s="68"/>
      <c r="L1749" s="68"/>
      <c r="M1749" s="68"/>
      <c r="N1749" s="366"/>
      <c r="O1749" s="366"/>
      <c r="P1749" s="216">
        <v>0</v>
      </c>
      <c r="Q1749" s="216">
        <v>126074.8</v>
      </c>
      <c r="R1749" s="68" t="s">
        <v>638</v>
      </c>
      <c r="S1749" s="368"/>
      <c r="T1749" s="278"/>
    </row>
    <row r="1750" spans="1:20" ht="76.5">
      <c r="A1750" s="192">
        <v>862</v>
      </c>
      <c r="B1750" s="68"/>
      <c r="C1750" s="214" t="s">
        <v>187</v>
      </c>
      <c r="D1750" s="215">
        <v>44985</v>
      </c>
      <c r="E1750" s="192" t="s">
        <v>3746</v>
      </c>
      <c r="F1750" s="192" t="s">
        <v>639</v>
      </c>
      <c r="G1750" s="192">
        <v>5215278</v>
      </c>
      <c r="H1750" s="68"/>
      <c r="I1750" s="198" t="s">
        <v>4691</v>
      </c>
      <c r="J1750" s="68"/>
      <c r="K1750" s="68"/>
      <c r="L1750" s="68"/>
      <c r="M1750" s="68"/>
      <c r="N1750" s="366"/>
      <c r="O1750" s="366"/>
      <c r="P1750" s="216">
        <v>0</v>
      </c>
      <c r="Q1750" s="216">
        <v>1452.01</v>
      </c>
      <c r="R1750" s="68" t="s">
        <v>638</v>
      </c>
      <c r="S1750" s="368"/>
      <c r="T1750" s="278"/>
    </row>
    <row r="1751" spans="1:20" ht="63.75">
      <c r="A1751" s="192">
        <v>66</v>
      </c>
      <c r="B1751" s="68"/>
      <c r="C1751" s="214" t="s">
        <v>46</v>
      </c>
      <c r="D1751" s="215">
        <v>44985</v>
      </c>
      <c r="E1751" s="192" t="s">
        <v>3746</v>
      </c>
      <c r="F1751" s="192" t="s">
        <v>639</v>
      </c>
      <c r="G1751" s="192">
        <v>5215284</v>
      </c>
      <c r="H1751" s="68"/>
      <c r="I1751" s="198" t="s">
        <v>4692</v>
      </c>
      <c r="J1751" s="68"/>
      <c r="K1751" s="68"/>
      <c r="L1751" s="68"/>
      <c r="M1751" s="68"/>
      <c r="N1751" s="366"/>
      <c r="O1751" s="366"/>
      <c r="P1751" s="216">
        <v>0</v>
      </c>
      <c r="Q1751" s="216">
        <v>21822.82</v>
      </c>
      <c r="R1751" s="68" t="s">
        <v>638</v>
      </c>
      <c r="S1751" s="368"/>
      <c r="T1751" s="278"/>
    </row>
    <row r="1752" spans="1:20" ht="76.5">
      <c r="A1752" s="192">
        <v>862</v>
      </c>
      <c r="B1752" s="68"/>
      <c r="C1752" s="214" t="s">
        <v>187</v>
      </c>
      <c r="D1752" s="215">
        <v>44985</v>
      </c>
      <c r="E1752" s="192" t="s">
        <v>3746</v>
      </c>
      <c r="F1752" s="192" t="s">
        <v>639</v>
      </c>
      <c r="G1752" s="192">
        <v>5232077</v>
      </c>
      <c r="H1752" s="68"/>
      <c r="I1752" s="198" t="s">
        <v>4688</v>
      </c>
      <c r="J1752" s="68"/>
      <c r="K1752" s="68"/>
      <c r="L1752" s="68"/>
      <c r="M1752" s="68"/>
      <c r="N1752" s="366"/>
      <c r="O1752" s="366"/>
      <c r="P1752" s="216">
        <v>0</v>
      </c>
      <c r="Q1752" s="216">
        <v>2479.64</v>
      </c>
      <c r="R1752" s="68" t="s">
        <v>638</v>
      </c>
      <c r="S1752" s="368"/>
      <c r="T1752" s="278"/>
    </row>
    <row r="1753" spans="1:20" ht="63.75">
      <c r="A1753" s="192">
        <v>66</v>
      </c>
      <c r="B1753" s="68"/>
      <c r="C1753" s="214" t="s">
        <v>46</v>
      </c>
      <c r="D1753" s="215">
        <v>44985</v>
      </c>
      <c r="E1753" s="192" t="s">
        <v>3746</v>
      </c>
      <c r="F1753" s="192" t="s">
        <v>639</v>
      </c>
      <c r="G1753" s="192">
        <v>5232076</v>
      </c>
      <c r="H1753" s="68"/>
      <c r="I1753" s="198" t="s">
        <v>4686</v>
      </c>
      <c r="J1753" s="68"/>
      <c r="K1753" s="68"/>
      <c r="L1753" s="68"/>
      <c r="M1753" s="68"/>
      <c r="N1753" s="366"/>
      <c r="O1753" s="366"/>
      <c r="P1753" s="216">
        <v>0</v>
      </c>
      <c r="Q1753" s="216">
        <v>15180.12</v>
      </c>
      <c r="R1753" s="68" t="s">
        <v>638</v>
      </c>
      <c r="S1753" s="368"/>
      <c r="T1753" s="278"/>
    </row>
    <row r="1754" spans="1:20" ht="63.75">
      <c r="A1754" s="192">
        <v>66</v>
      </c>
      <c r="B1754" s="68"/>
      <c r="C1754" s="214" t="s">
        <v>46</v>
      </c>
      <c r="D1754" s="215">
        <v>44985</v>
      </c>
      <c r="E1754" s="192" t="s">
        <v>3746</v>
      </c>
      <c r="F1754" s="192" t="s">
        <v>639</v>
      </c>
      <c r="G1754" s="192">
        <v>5215277</v>
      </c>
      <c r="H1754" s="68"/>
      <c r="I1754" s="198" t="s">
        <v>4693</v>
      </c>
      <c r="J1754" s="68"/>
      <c r="K1754" s="68"/>
      <c r="L1754" s="68"/>
      <c r="M1754" s="68"/>
      <c r="N1754" s="366"/>
      <c r="O1754" s="366"/>
      <c r="P1754" s="216">
        <v>0</v>
      </c>
      <c r="Q1754" s="216">
        <v>8845.2800000000007</v>
      </c>
      <c r="R1754" s="68" t="s">
        <v>638</v>
      </c>
      <c r="S1754" s="368"/>
      <c r="T1754" s="278"/>
    </row>
    <row r="1755" spans="1:20" ht="76.5">
      <c r="A1755" s="192">
        <v>862</v>
      </c>
      <c r="B1755" s="68"/>
      <c r="C1755" s="214" t="s">
        <v>187</v>
      </c>
      <c r="D1755" s="215">
        <v>44985</v>
      </c>
      <c r="E1755" s="192" t="s">
        <v>3746</v>
      </c>
      <c r="F1755" s="192" t="s">
        <v>639</v>
      </c>
      <c r="G1755" s="192">
        <v>5232085</v>
      </c>
      <c r="H1755" s="68"/>
      <c r="I1755" s="198" t="s">
        <v>4694</v>
      </c>
      <c r="J1755" s="68"/>
      <c r="K1755" s="68"/>
      <c r="L1755" s="68"/>
      <c r="M1755" s="68"/>
      <c r="N1755" s="366"/>
      <c r="O1755" s="366"/>
      <c r="P1755" s="216">
        <v>0</v>
      </c>
      <c r="Q1755" s="216">
        <v>5383.31</v>
      </c>
      <c r="R1755" s="68" t="s">
        <v>638</v>
      </c>
      <c r="S1755" s="368"/>
      <c r="T1755" s="278"/>
    </row>
    <row r="1756" spans="1:20" ht="63.75">
      <c r="A1756" s="192">
        <v>66</v>
      </c>
      <c r="B1756" s="68"/>
      <c r="C1756" s="214" t="s">
        <v>46</v>
      </c>
      <c r="D1756" s="215">
        <v>44985</v>
      </c>
      <c r="E1756" s="192" t="s">
        <v>3746</v>
      </c>
      <c r="F1756" s="192" t="s">
        <v>639</v>
      </c>
      <c r="G1756" s="192">
        <v>5232098</v>
      </c>
      <c r="H1756" s="68"/>
      <c r="I1756" s="198" t="s">
        <v>4695</v>
      </c>
      <c r="J1756" s="68"/>
      <c r="K1756" s="68"/>
      <c r="L1756" s="68"/>
      <c r="M1756" s="68"/>
      <c r="N1756" s="366"/>
      <c r="O1756" s="366"/>
      <c r="P1756" s="216">
        <v>0</v>
      </c>
      <c r="Q1756" s="216">
        <v>48116.67</v>
      </c>
      <c r="R1756" s="68" t="s">
        <v>638</v>
      </c>
      <c r="S1756" s="368"/>
      <c r="T1756" s="278"/>
    </row>
    <row r="1757" spans="1:20" ht="76.5">
      <c r="A1757" s="192">
        <v>862</v>
      </c>
      <c r="B1757" s="68"/>
      <c r="C1757" s="214" t="s">
        <v>187</v>
      </c>
      <c r="D1757" s="215">
        <v>44985</v>
      </c>
      <c r="E1757" s="192" t="s">
        <v>3746</v>
      </c>
      <c r="F1757" s="192" t="s">
        <v>639</v>
      </c>
      <c r="G1757" s="192">
        <v>5232099</v>
      </c>
      <c r="H1757" s="68"/>
      <c r="I1757" s="198" t="s">
        <v>4696</v>
      </c>
      <c r="J1757" s="68"/>
      <c r="K1757" s="68"/>
      <c r="L1757" s="68"/>
      <c r="M1757" s="68"/>
      <c r="N1757" s="366"/>
      <c r="O1757" s="366"/>
      <c r="P1757" s="216">
        <v>0</v>
      </c>
      <c r="Q1757" s="216">
        <v>7703.15</v>
      </c>
      <c r="R1757" s="68" t="s">
        <v>638</v>
      </c>
      <c r="S1757" s="368"/>
      <c r="T1757" s="278"/>
    </row>
    <row r="1758" spans="1:20" ht="76.5">
      <c r="A1758" s="192">
        <v>862</v>
      </c>
      <c r="B1758" s="68"/>
      <c r="C1758" s="214" t="s">
        <v>187</v>
      </c>
      <c r="D1758" s="215">
        <v>44985</v>
      </c>
      <c r="E1758" s="192" t="s">
        <v>3746</v>
      </c>
      <c r="F1758" s="192" t="s">
        <v>639</v>
      </c>
      <c r="G1758" s="192">
        <v>5215285</v>
      </c>
      <c r="H1758" s="68"/>
      <c r="I1758" s="198" t="s">
        <v>4697</v>
      </c>
      <c r="J1758" s="68"/>
      <c r="K1758" s="68"/>
      <c r="L1758" s="68"/>
      <c r="M1758" s="68"/>
      <c r="N1758" s="366"/>
      <c r="O1758" s="366"/>
      <c r="P1758" s="216">
        <v>0</v>
      </c>
      <c r="Q1758" s="216">
        <v>3397.08</v>
      </c>
      <c r="R1758" s="68" t="s">
        <v>638</v>
      </c>
      <c r="S1758" s="368"/>
      <c r="T1758" s="278"/>
    </row>
    <row r="1759" spans="1:20" ht="76.5">
      <c r="A1759" s="192">
        <v>862</v>
      </c>
      <c r="B1759" s="68"/>
      <c r="C1759" s="214" t="s">
        <v>187</v>
      </c>
      <c r="D1759" s="215">
        <v>44985</v>
      </c>
      <c r="E1759" s="192" t="s">
        <v>3746</v>
      </c>
      <c r="F1759" s="192" t="s">
        <v>639</v>
      </c>
      <c r="G1759" s="192">
        <v>5232081</v>
      </c>
      <c r="H1759" s="68"/>
      <c r="I1759" s="198" t="s">
        <v>4698</v>
      </c>
      <c r="J1759" s="68"/>
      <c r="K1759" s="68"/>
      <c r="L1759" s="68"/>
      <c r="M1759" s="68"/>
      <c r="N1759" s="366"/>
      <c r="O1759" s="366"/>
      <c r="P1759" s="216">
        <v>0</v>
      </c>
      <c r="Q1759" s="216">
        <v>16207.33</v>
      </c>
      <c r="R1759" s="68" t="s">
        <v>638</v>
      </c>
      <c r="S1759" s="368"/>
      <c r="T1759" s="278"/>
    </row>
    <row r="1760" spans="1:20" ht="76.5">
      <c r="A1760" s="192">
        <v>862</v>
      </c>
      <c r="B1760" s="68"/>
      <c r="C1760" s="214" t="s">
        <v>187</v>
      </c>
      <c r="D1760" s="215">
        <v>44985</v>
      </c>
      <c r="E1760" s="192" t="s">
        <v>3746</v>
      </c>
      <c r="F1760" s="192" t="s">
        <v>639</v>
      </c>
      <c r="G1760" s="192">
        <v>5232097</v>
      </c>
      <c r="H1760" s="68"/>
      <c r="I1760" s="198" t="s">
        <v>4699</v>
      </c>
      <c r="J1760" s="68"/>
      <c r="K1760" s="68"/>
      <c r="L1760" s="68"/>
      <c r="M1760" s="68"/>
      <c r="N1760" s="366"/>
      <c r="O1760" s="366"/>
      <c r="P1760" s="216">
        <v>0</v>
      </c>
      <c r="Q1760" s="216">
        <v>11365.26</v>
      </c>
      <c r="R1760" s="68" t="s">
        <v>638</v>
      </c>
      <c r="S1760" s="368"/>
      <c r="T1760" s="278"/>
    </row>
    <row r="1761" spans="1:20" ht="63.75">
      <c r="A1761" s="192">
        <v>66</v>
      </c>
      <c r="B1761" s="68"/>
      <c r="C1761" s="214" t="s">
        <v>46</v>
      </c>
      <c r="D1761" s="215">
        <v>44985</v>
      </c>
      <c r="E1761" s="192" t="s">
        <v>3746</v>
      </c>
      <c r="F1761" s="192" t="s">
        <v>639</v>
      </c>
      <c r="G1761" s="192">
        <v>5232072</v>
      </c>
      <c r="H1761" s="68"/>
      <c r="I1761" s="198" t="s">
        <v>4700</v>
      </c>
      <c r="J1761" s="68"/>
      <c r="K1761" s="68"/>
      <c r="L1761" s="68"/>
      <c r="M1761" s="68"/>
      <c r="N1761" s="366"/>
      <c r="O1761" s="366"/>
      <c r="P1761" s="216">
        <v>0</v>
      </c>
      <c r="Q1761" s="216">
        <v>486120.7</v>
      </c>
      <c r="R1761" s="68" t="s">
        <v>638</v>
      </c>
      <c r="S1761" s="368"/>
      <c r="T1761" s="278"/>
    </row>
    <row r="1762" spans="1:20" ht="63.75">
      <c r="A1762" s="192">
        <v>66</v>
      </c>
      <c r="B1762" s="68"/>
      <c r="C1762" s="214" t="s">
        <v>46</v>
      </c>
      <c r="D1762" s="215">
        <v>44985</v>
      </c>
      <c r="E1762" s="192" t="s">
        <v>3746</v>
      </c>
      <c r="F1762" s="192" t="s">
        <v>639</v>
      </c>
      <c r="G1762" s="192">
        <v>5232096</v>
      </c>
      <c r="H1762" s="68"/>
      <c r="I1762" s="198" t="s">
        <v>4701</v>
      </c>
      <c r="J1762" s="68"/>
      <c r="K1762" s="68"/>
      <c r="L1762" s="68"/>
      <c r="M1762" s="68"/>
      <c r="N1762" s="366"/>
      <c r="O1762" s="366"/>
      <c r="P1762" s="216">
        <v>0</v>
      </c>
      <c r="Q1762" s="216">
        <v>68171.009999999995</v>
      </c>
      <c r="R1762" s="68" t="s">
        <v>638</v>
      </c>
      <c r="S1762" s="368"/>
      <c r="T1762" s="278"/>
    </row>
    <row r="1763" spans="1:20" ht="76.5">
      <c r="A1763" s="192">
        <v>862</v>
      </c>
      <c r="B1763" s="68"/>
      <c r="C1763" s="214" t="s">
        <v>187</v>
      </c>
      <c r="D1763" s="215">
        <v>44985</v>
      </c>
      <c r="E1763" s="192" t="s">
        <v>3746</v>
      </c>
      <c r="F1763" s="192" t="s">
        <v>639</v>
      </c>
      <c r="G1763" s="192">
        <v>5232073</v>
      </c>
      <c r="H1763" s="68"/>
      <c r="I1763" s="198" t="s">
        <v>4702</v>
      </c>
      <c r="J1763" s="68"/>
      <c r="K1763" s="68"/>
      <c r="L1763" s="68"/>
      <c r="M1763" s="68"/>
      <c r="N1763" s="366"/>
      <c r="O1763" s="366"/>
      <c r="P1763" s="216">
        <v>0</v>
      </c>
      <c r="Q1763" s="216">
        <v>63927.88</v>
      </c>
      <c r="R1763" s="68" t="s">
        <v>638</v>
      </c>
      <c r="S1763" s="368"/>
      <c r="T1763" s="278"/>
    </row>
    <row r="1764" spans="1:20" ht="63.75">
      <c r="A1764" s="192">
        <v>66</v>
      </c>
      <c r="B1764" s="68"/>
      <c r="C1764" s="214" t="s">
        <v>46</v>
      </c>
      <c r="D1764" s="215">
        <v>44985</v>
      </c>
      <c r="E1764" s="192" t="s">
        <v>3746</v>
      </c>
      <c r="F1764" s="192" t="s">
        <v>639</v>
      </c>
      <c r="G1764" s="192">
        <v>5232093</v>
      </c>
      <c r="H1764" s="68"/>
      <c r="I1764" s="198" t="s">
        <v>4682</v>
      </c>
      <c r="J1764" s="68"/>
      <c r="K1764" s="68"/>
      <c r="L1764" s="68"/>
      <c r="M1764" s="68"/>
      <c r="N1764" s="366"/>
      <c r="O1764" s="366"/>
      <c r="P1764" s="216">
        <v>0</v>
      </c>
      <c r="Q1764" s="216">
        <v>3168293.3</v>
      </c>
      <c r="R1764" s="68" t="s">
        <v>638</v>
      </c>
      <c r="S1764" s="368"/>
      <c r="T1764" s="278"/>
    </row>
    <row r="1765" spans="1:20" ht="76.5">
      <c r="A1765" s="192">
        <v>862</v>
      </c>
      <c r="B1765" s="68"/>
      <c r="C1765" s="214" t="s">
        <v>187</v>
      </c>
      <c r="D1765" s="215">
        <v>44985</v>
      </c>
      <c r="E1765" s="192" t="s">
        <v>3746</v>
      </c>
      <c r="F1765" s="192" t="s">
        <v>639</v>
      </c>
      <c r="G1765" s="192">
        <v>5232094</v>
      </c>
      <c r="H1765" s="68"/>
      <c r="I1765" s="198" t="s">
        <v>4683</v>
      </c>
      <c r="J1765" s="68"/>
      <c r="K1765" s="68"/>
      <c r="L1765" s="68"/>
      <c r="M1765" s="68"/>
      <c r="N1765" s="366"/>
      <c r="O1765" s="366"/>
      <c r="P1765" s="216">
        <v>0</v>
      </c>
      <c r="Q1765" s="216">
        <v>485296.66</v>
      </c>
      <c r="R1765" s="68" t="s">
        <v>638</v>
      </c>
      <c r="S1765" s="368"/>
      <c r="T1765" s="278"/>
    </row>
    <row r="1766" spans="1:20" ht="63.75">
      <c r="A1766" s="192">
        <v>66</v>
      </c>
      <c r="B1766" s="68"/>
      <c r="C1766" s="214" t="s">
        <v>46</v>
      </c>
      <c r="D1766" s="215">
        <v>44985</v>
      </c>
      <c r="E1766" s="192" t="s">
        <v>3746</v>
      </c>
      <c r="F1766" s="192" t="s">
        <v>639</v>
      </c>
      <c r="G1766" s="192">
        <v>5232074</v>
      </c>
      <c r="H1766" s="68"/>
      <c r="I1766" s="198" t="s">
        <v>4703</v>
      </c>
      <c r="J1766" s="68"/>
      <c r="K1766" s="68"/>
      <c r="L1766" s="68"/>
      <c r="M1766" s="68"/>
      <c r="N1766" s="366"/>
      <c r="O1766" s="366"/>
      <c r="P1766" s="216">
        <v>0</v>
      </c>
      <c r="Q1766" s="216">
        <v>150885.79</v>
      </c>
      <c r="R1766" s="68" t="s">
        <v>638</v>
      </c>
      <c r="S1766" s="368"/>
      <c r="T1766" s="278"/>
    </row>
    <row r="1767" spans="1:20" ht="76.5">
      <c r="A1767" s="192">
        <v>862</v>
      </c>
      <c r="B1767" s="68"/>
      <c r="C1767" s="214" t="s">
        <v>187</v>
      </c>
      <c r="D1767" s="215">
        <v>44985</v>
      </c>
      <c r="E1767" s="192" t="s">
        <v>3746</v>
      </c>
      <c r="F1767" s="192" t="s">
        <v>639</v>
      </c>
      <c r="G1767" s="192">
        <v>5232075</v>
      </c>
      <c r="H1767" s="68"/>
      <c r="I1767" s="198" t="s">
        <v>4704</v>
      </c>
      <c r="J1767" s="68"/>
      <c r="K1767" s="68"/>
      <c r="L1767" s="68"/>
      <c r="M1767" s="68"/>
      <c r="N1767" s="366"/>
      <c r="O1767" s="366"/>
      <c r="P1767" s="216">
        <v>0</v>
      </c>
      <c r="Q1767" s="216">
        <v>23662.080000000002</v>
      </c>
      <c r="R1767" s="68" t="s">
        <v>638</v>
      </c>
      <c r="S1767" s="368"/>
      <c r="T1767" s="278"/>
    </row>
    <row r="1768" spans="1:20" ht="89.25">
      <c r="A1768" s="192">
        <v>578</v>
      </c>
      <c r="B1768" s="68"/>
      <c r="C1768" s="214" t="s">
        <v>168</v>
      </c>
      <c r="D1768" s="215">
        <v>44985</v>
      </c>
      <c r="E1768" s="192" t="s">
        <v>3747</v>
      </c>
      <c r="F1768" s="192" t="s">
        <v>10</v>
      </c>
      <c r="G1768" s="192">
        <v>1055263</v>
      </c>
      <c r="H1768" s="68"/>
      <c r="I1768" s="198" t="s">
        <v>4705</v>
      </c>
      <c r="J1768" s="68"/>
      <c r="K1768" s="68"/>
      <c r="L1768" s="68"/>
      <c r="M1768" s="68"/>
      <c r="N1768" s="366"/>
      <c r="O1768" s="366"/>
      <c r="P1768" s="216">
        <v>50</v>
      </c>
      <c r="Q1768" s="216">
        <v>0</v>
      </c>
      <c r="R1768" s="68" t="s">
        <v>638</v>
      </c>
      <c r="S1768" s="368"/>
      <c r="T1768" s="278"/>
    </row>
    <row r="1769" spans="1:20" ht="76.5">
      <c r="A1769" s="192">
        <v>578</v>
      </c>
      <c r="B1769" s="68"/>
      <c r="C1769" s="214" t="s">
        <v>168</v>
      </c>
      <c r="D1769" s="215">
        <v>44985</v>
      </c>
      <c r="E1769" s="192" t="s">
        <v>3748</v>
      </c>
      <c r="F1769" s="192" t="s">
        <v>12</v>
      </c>
      <c r="G1769" s="192">
        <v>1055262</v>
      </c>
      <c r="H1769" s="68"/>
      <c r="I1769" s="198" t="s">
        <v>4706</v>
      </c>
      <c r="J1769" s="68"/>
      <c r="K1769" s="68"/>
      <c r="L1769" s="68"/>
      <c r="M1769" s="68"/>
      <c r="N1769" s="366"/>
      <c r="O1769" s="366"/>
      <c r="P1769" s="216">
        <v>3297388.29</v>
      </c>
      <c r="Q1769" s="216">
        <v>0</v>
      </c>
      <c r="R1769" s="68" t="s">
        <v>638</v>
      </c>
      <c r="S1769" s="368"/>
      <c r="T1769" s="278"/>
    </row>
    <row r="1770" spans="1:20" ht="76.5">
      <c r="A1770" s="192">
        <v>10</v>
      </c>
      <c r="B1770" s="68"/>
      <c r="C1770" s="214" t="s">
        <v>38</v>
      </c>
      <c r="D1770" s="215">
        <v>44985</v>
      </c>
      <c r="E1770" s="192" t="s">
        <v>3749</v>
      </c>
      <c r="F1770" s="192" t="s">
        <v>6</v>
      </c>
      <c r="G1770" s="192">
        <v>2184992</v>
      </c>
      <c r="H1770" s="68"/>
      <c r="I1770" s="198" t="s">
        <v>4707</v>
      </c>
      <c r="J1770" s="68"/>
      <c r="K1770" s="68"/>
      <c r="L1770" s="68"/>
      <c r="M1770" s="68"/>
      <c r="N1770" s="366"/>
      <c r="O1770" s="366"/>
      <c r="P1770" s="216">
        <v>0</v>
      </c>
      <c r="Q1770" s="216">
        <v>219911.02</v>
      </c>
      <c r="R1770" s="68" t="s">
        <v>638</v>
      </c>
      <c r="S1770" s="368"/>
      <c r="T1770" s="278"/>
    </row>
    <row r="1771" spans="1:20" ht="76.5">
      <c r="A1771" s="192">
        <v>10</v>
      </c>
      <c r="B1771" s="68"/>
      <c r="C1771" s="214" t="s">
        <v>38</v>
      </c>
      <c r="D1771" s="215">
        <v>44985</v>
      </c>
      <c r="E1771" s="192" t="s">
        <v>3750</v>
      </c>
      <c r="F1771" s="192" t="s">
        <v>6</v>
      </c>
      <c r="G1771" s="192">
        <v>2184994</v>
      </c>
      <c r="H1771" s="68"/>
      <c r="I1771" s="198" t="s">
        <v>4708</v>
      </c>
      <c r="J1771" s="68"/>
      <c r="K1771" s="68"/>
      <c r="L1771" s="68"/>
      <c r="M1771" s="68"/>
      <c r="N1771" s="366"/>
      <c r="O1771" s="366"/>
      <c r="P1771" s="216">
        <v>0</v>
      </c>
      <c r="Q1771" s="216">
        <v>125545.61</v>
      </c>
      <c r="R1771" s="68" t="s">
        <v>638</v>
      </c>
      <c r="S1771" s="368"/>
      <c r="T1771" s="278"/>
    </row>
    <row r="1772" spans="1:20" ht="63.75">
      <c r="A1772" s="192">
        <v>597</v>
      </c>
      <c r="B1772" s="68"/>
      <c r="C1772" s="214" t="s">
        <v>677</v>
      </c>
      <c r="D1772" s="215">
        <v>44985</v>
      </c>
      <c r="E1772" s="192" t="s">
        <v>3751</v>
      </c>
      <c r="F1772" s="192" t="s">
        <v>6</v>
      </c>
      <c r="G1772" s="192">
        <v>2184996</v>
      </c>
      <c r="H1772" s="68"/>
      <c r="I1772" s="198" t="s">
        <v>4709</v>
      </c>
      <c r="J1772" s="68"/>
      <c r="K1772" s="68"/>
      <c r="L1772" s="68"/>
      <c r="M1772" s="68"/>
      <c r="N1772" s="366"/>
      <c r="O1772" s="366"/>
      <c r="P1772" s="216">
        <v>0</v>
      </c>
      <c r="Q1772" s="216">
        <v>1221080</v>
      </c>
      <c r="R1772" s="68" t="s">
        <v>638</v>
      </c>
      <c r="S1772" s="368"/>
      <c r="T1772" s="278"/>
    </row>
    <row r="1773" spans="1:20" ht="76.5">
      <c r="A1773" s="192">
        <v>340</v>
      </c>
      <c r="B1773" s="68"/>
      <c r="C1773" s="214" t="s">
        <v>136</v>
      </c>
      <c r="D1773" s="215">
        <v>44985</v>
      </c>
      <c r="E1773" s="192" t="s">
        <v>3752</v>
      </c>
      <c r="F1773" s="192" t="s">
        <v>6</v>
      </c>
      <c r="G1773" s="192">
        <v>2184998</v>
      </c>
      <c r="H1773" s="68"/>
      <c r="I1773" s="198" t="s">
        <v>4710</v>
      </c>
      <c r="J1773" s="68"/>
      <c r="K1773" s="68"/>
      <c r="L1773" s="68"/>
      <c r="M1773" s="68"/>
      <c r="N1773" s="366"/>
      <c r="O1773" s="366"/>
      <c r="P1773" s="216">
        <v>0</v>
      </c>
      <c r="Q1773" s="216">
        <v>59524.22</v>
      </c>
      <c r="R1773" s="68" t="s">
        <v>638</v>
      </c>
      <c r="S1773" s="368"/>
      <c r="T1773" s="278"/>
    </row>
    <row r="1774" spans="1:20" ht="76.5">
      <c r="A1774" s="192" t="s">
        <v>544</v>
      </c>
      <c r="B1774" s="68"/>
      <c r="C1774" s="214" t="s">
        <v>683</v>
      </c>
      <c r="D1774" s="215">
        <v>44985</v>
      </c>
      <c r="E1774" s="192" t="s">
        <v>3753</v>
      </c>
      <c r="F1774" s="192" t="s">
        <v>6</v>
      </c>
      <c r="G1774" s="192">
        <v>1769846</v>
      </c>
      <c r="H1774" s="68"/>
      <c r="I1774" s="198" t="s">
        <v>4711</v>
      </c>
      <c r="J1774" s="68"/>
      <c r="K1774" s="68"/>
      <c r="L1774" s="68"/>
      <c r="M1774" s="68"/>
      <c r="N1774" s="366"/>
      <c r="O1774" s="366"/>
      <c r="P1774" s="216">
        <v>0</v>
      </c>
      <c r="Q1774" s="216">
        <v>195668.07</v>
      </c>
      <c r="R1774" s="68" t="s">
        <v>638</v>
      </c>
      <c r="S1774" s="368"/>
      <c r="T1774" s="278"/>
    </row>
    <row r="1775" spans="1:20" ht="76.5">
      <c r="A1775" s="192" t="s">
        <v>544</v>
      </c>
      <c r="B1775" s="68"/>
      <c r="C1775" s="214" t="s">
        <v>683</v>
      </c>
      <c r="D1775" s="215">
        <v>44985</v>
      </c>
      <c r="E1775" s="192" t="s">
        <v>3754</v>
      </c>
      <c r="F1775" s="192" t="s">
        <v>6</v>
      </c>
      <c r="G1775" s="192">
        <v>1769848</v>
      </c>
      <c r="H1775" s="68"/>
      <c r="I1775" s="198" t="s">
        <v>4712</v>
      </c>
      <c r="J1775" s="68"/>
      <c r="K1775" s="68"/>
      <c r="L1775" s="68"/>
      <c r="M1775" s="68"/>
      <c r="N1775" s="366"/>
      <c r="O1775" s="366"/>
      <c r="P1775" s="216">
        <v>0</v>
      </c>
      <c r="Q1775" s="216">
        <v>118752.24</v>
      </c>
      <c r="R1775" s="68" t="s">
        <v>638</v>
      </c>
      <c r="S1775" s="368"/>
      <c r="T1775" s="278"/>
    </row>
    <row r="1776" spans="1:20" ht="76.5">
      <c r="A1776" s="192" t="s">
        <v>544</v>
      </c>
      <c r="B1776" s="68"/>
      <c r="C1776" s="214" t="s">
        <v>683</v>
      </c>
      <c r="D1776" s="215">
        <v>44985</v>
      </c>
      <c r="E1776" s="192" t="s">
        <v>3755</v>
      </c>
      <c r="F1776" s="192" t="s">
        <v>6</v>
      </c>
      <c r="G1776" s="192">
        <v>1769849</v>
      </c>
      <c r="H1776" s="68"/>
      <c r="I1776" s="198" t="s">
        <v>4713</v>
      </c>
      <c r="J1776" s="68"/>
      <c r="K1776" s="68"/>
      <c r="L1776" s="68"/>
      <c r="M1776" s="68"/>
      <c r="N1776" s="366"/>
      <c r="O1776" s="366"/>
      <c r="P1776" s="216">
        <v>0</v>
      </c>
      <c r="Q1776" s="216">
        <v>3873.3</v>
      </c>
      <c r="R1776" s="68" t="s">
        <v>638</v>
      </c>
      <c r="S1776" s="368"/>
      <c r="T1776" s="278"/>
    </row>
    <row r="1777" spans="1:20" ht="76.5">
      <c r="A1777" s="192" t="s">
        <v>544</v>
      </c>
      <c r="B1777" s="68"/>
      <c r="C1777" s="214" t="s">
        <v>683</v>
      </c>
      <c r="D1777" s="215">
        <v>44985</v>
      </c>
      <c r="E1777" s="192" t="s">
        <v>3756</v>
      </c>
      <c r="F1777" s="192" t="s">
        <v>6</v>
      </c>
      <c r="G1777" s="192">
        <v>1769850</v>
      </c>
      <c r="H1777" s="68"/>
      <c r="I1777" s="198" t="s">
        <v>4714</v>
      </c>
      <c r="J1777" s="68"/>
      <c r="K1777" s="68"/>
      <c r="L1777" s="68"/>
      <c r="M1777" s="68"/>
      <c r="N1777" s="366"/>
      <c r="O1777" s="366"/>
      <c r="P1777" s="216">
        <v>0</v>
      </c>
      <c r="Q1777" s="216">
        <v>2.8</v>
      </c>
      <c r="R1777" s="68" t="s">
        <v>638</v>
      </c>
      <c r="S1777" s="368"/>
      <c r="T1777" s="278"/>
    </row>
    <row r="1778" spans="1:20" ht="76.5">
      <c r="A1778" s="192" t="s">
        <v>544</v>
      </c>
      <c r="B1778" s="68"/>
      <c r="C1778" s="214" t="s">
        <v>683</v>
      </c>
      <c r="D1778" s="215">
        <v>44985</v>
      </c>
      <c r="E1778" s="192" t="s">
        <v>3757</v>
      </c>
      <c r="F1778" s="192" t="s">
        <v>6</v>
      </c>
      <c r="G1778" s="192">
        <v>1769851</v>
      </c>
      <c r="H1778" s="68"/>
      <c r="I1778" s="198" t="s">
        <v>4715</v>
      </c>
      <c r="J1778" s="68"/>
      <c r="K1778" s="68"/>
      <c r="L1778" s="68"/>
      <c r="M1778" s="68"/>
      <c r="N1778" s="366"/>
      <c r="O1778" s="366"/>
      <c r="P1778" s="216">
        <v>0</v>
      </c>
      <c r="Q1778" s="216">
        <v>52800</v>
      </c>
      <c r="R1778" s="68" t="s">
        <v>638</v>
      </c>
      <c r="S1778" s="368"/>
      <c r="T1778" s="278"/>
    </row>
    <row r="1779" spans="1:20" ht="76.5">
      <c r="A1779" s="192" t="s">
        <v>544</v>
      </c>
      <c r="B1779" s="68"/>
      <c r="C1779" s="214" t="s">
        <v>683</v>
      </c>
      <c r="D1779" s="215">
        <v>44985</v>
      </c>
      <c r="E1779" s="192" t="s">
        <v>3758</v>
      </c>
      <c r="F1779" s="192" t="s">
        <v>6</v>
      </c>
      <c r="G1779" s="192">
        <v>1769852</v>
      </c>
      <c r="H1779" s="68"/>
      <c r="I1779" s="198" t="s">
        <v>4716</v>
      </c>
      <c r="J1779" s="68"/>
      <c r="K1779" s="68"/>
      <c r="L1779" s="68"/>
      <c r="M1779" s="68"/>
      <c r="N1779" s="366"/>
      <c r="O1779" s="366"/>
      <c r="P1779" s="216">
        <v>0</v>
      </c>
      <c r="Q1779" s="216">
        <v>54400</v>
      </c>
      <c r="R1779" s="68" t="s">
        <v>638</v>
      </c>
      <c r="S1779" s="368"/>
      <c r="T1779" s="278"/>
    </row>
    <row r="1780" spans="1:20" ht="76.5">
      <c r="A1780" s="192" t="s">
        <v>544</v>
      </c>
      <c r="B1780" s="68"/>
      <c r="C1780" s="214" t="s">
        <v>683</v>
      </c>
      <c r="D1780" s="215">
        <v>44985</v>
      </c>
      <c r="E1780" s="192" t="s">
        <v>3759</v>
      </c>
      <c r="F1780" s="192" t="s">
        <v>6</v>
      </c>
      <c r="G1780" s="192">
        <v>1769853</v>
      </c>
      <c r="H1780" s="68"/>
      <c r="I1780" s="198" t="s">
        <v>4717</v>
      </c>
      <c r="J1780" s="68"/>
      <c r="K1780" s="68"/>
      <c r="L1780" s="68"/>
      <c r="M1780" s="68"/>
      <c r="N1780" s="366"/>
      <c r="O1780" s="366"/>
      <c r="P1780" s="216">
        <v>0</v>
      </c>
      <c r="Q1780" s="216">
        <v>54400</v>
      </c>
      <c r="R1780" s="68" t="s">
        <v>638</v>
      </c>
      <c r="S1780" s="368"/>
      <c r="T1780" s="278"/>
    </row>
    <row r="1781" spans="1:20" ht="76.5">
      <c r="A1781" s="192" t="s">
        <v>544</v>
      </c>
      <c r="B1781" s="68"/>
      <c r="C1781" s="214" t="s">
        <v>683</v>
      </c>
      <c r="D1781" s="215">
        <v>44985</v>
      </c>
      <c r="E1781" s="192" t="s">
        <v>3760</v>
      </c>
      <c r="F1781" s="192" t="s">
        <v>6</v>
      </c>
      <c r="G1781" s="192">
        <v>1769854</v>
      </c>
      <c r="H1781" s="68"/>
      <c r="I1781" s="198" t="s">
        <v>4718</v>
      </c>
      <c r="J1781" s="68"/>
      <c r="K1781" s="68"/>
      <c r="L1781" s="68"/>
      <c r="M1781" s="68"/>
      <c r="N1781" s="366"/>
      <c r="O1781" s="366"/>
      <c r="P1781" s="216">
        <v>0</v>
      </c>
      <c r="Q1781" s="216">
        <v>54000</v>
      </c>
      <c r="R1781" s="68" t="s">
        <v>638</v>
      </c>
      <c r="S1781" s="368"/>
      <c r="T1781" s="278"/>
    </row>
    <row r="1782" spans="1:20" ht="76.5">
      <c r="A1782" s="192" t="s">
        <v>544</v>
      </c>
      <c r="B1782" s="68"/>
      <c r="C1782" s="214" t="s">
        <v>683</v>
      </c>
      <c r="D1782" s="215">
        <v>44985</v>
      </c>
      <c r="E1782" s="192" t="s">
        <v>3761</v>
      </c>
      <c r="F1782" s="192" t="s">
        <v>6</v>
      </c>
      <c r="G1782" s="192">
        <v>1769855</v>
      </c>
      <c r="H1782" s="68"/>
      <c r="I1782" s="198" t="s">
        <v>4719</v>
      </c>
      <c r="J1782" s="68"/>
      <c r="K1782" s="68"/>
      <c r="L1782" s="68"/>
      <c r="M1782" s="68"/>
      <c r="N1782" s="366"/>
      <c r="O1782" s="366"/>
      <c r="P1782" s="216">
        <v>0</v>
      </c>
      <c r="Q1782" s="216">
        <v>35200</v>
      </c>
      <c r="R1782" s="68" t="s">
        <v>638</v>
      </c>
      <c r="S1782" s="368"/>
      <c r="T1782" s="278"/>
    </row>
    <row r="1783" spans="1:20" ht="76.5">
      <c r="A1783" s="192" t="s">
        <v>544</v>
      </c>
      <c r="B1783" s="68"/>
      <c r="C1783" s="214" t="s">
        <v>683</v>
      </c>
      <c r="D1783" s="215">
        <v>44985</v>
      </c>
      <c r="E1783" s="192" t="s">
        <v>3762</v>
      </c>
      <c r="F1783" s="192" t="s">
        <v>6</v>
      </c>
      <c r="G1783" s="192">
        <v>1769856</v>
      </c>
      <c r="H1783" s="68"/>
      <c r="I1783" s="198" t="s">
        <v>4720</v>
      </c>
      <c r="J1783" s="68"/>
      <c r="K1783" s="68"/>
      <c r="L1783" s="68"/>
      <c r="M1783" s="68"/>
      <c r="N1783" s="366"/>
      <c r="O1783" s="366"/>
      <c r="P1783" s="216">
        <v>0</v>
      </c>
      <c r="Q1783" s="216">
        <v>317909.21000000002</v>
      </c>
      <c r="R1783" s="68" t="s">
        <v>638</v>
      </c>
      <c r="S1783" s="368"/>
      <c r="T1783" s="278"/>
    </row>
    <row r="1784" spans="1:20" ht="76.5">
      <c r="A1784" s="192">
        <v>513</v>
      </c>
      <c r="B1784" s="68"/>
      <c r="C1784" s="214" t="s">
        <v>160</v>
      </c>
      <c r="D1784" s="215">
        <v>44985</v>
      </c>
      <c r="E1784" s="192" t="s">
        <v>3763</v>
      </c>
      <c r="F1784" s="192" t="s">
        <v>14</v>
      </c>
      <c r="G1784" s="192">
        <v>2184846</v>
      </c>
      <c r="H1784" s="68"/>
      <c r="I1784" s="198" t="s">
        <v>4721</v>
      </c>
      <c r="J1784" s="68"/>
      <c r="K1784" s="68"/>
      <c r="L1784" s="68"/>
      <c r="M1784" s="68"/>
      <c r="N1784" s="366"/>
      <c r="O1784" s="366"/>
      <c r="P1784" s="216">
        <v>873.68</v>
      </c>
      <c r="Q1784" s="216">
        <v>0</v>
      </c>
      <c r="R1784" s="68" t="s">
        <v>638</v>
      </c>
      <c r="S1784" s="368"/>
      <c r="T1784" s="278"/>
    </row>
    <row r="1785" spans="1:20" ht="76.5">
      <c r="A1785" s="192">
        <v>513</v>
      </c>
      <c r="B1785" s="68"/>
      <c r="C1785" s="214" t="s">
        <v>160</v>
      </c>
      <c r="D1785" s="215">
        <v>44985</v>
      </c>
      <c r="E1785" s="192" t="s">
        <v>3764</v>
      </c>
      <c r="F1785" s="192" t="s">
        <v>14</v>
      </c>
      <c r="G1785" s="192">
        <v>2184847</v>
      </c>
      <c r="H1785" s="68"/>
      <c r="I1785" s="198" t="s">
        <v>4722</v>
      </c>
      <c r="J1785" s="68"/>
      <c r="K1785" s="68"/>
      <c r="L1785" s="68"/>
      <c r="M1785" s="68"/>
      <c r="N1785" s="366"/>
      <c r="O1785" s="366"/>
      <c r="P1785" s="216">
        <v>389.98</v>
      </c>
      <c r="Q1785" s="216">
        <v>0</v>
      </c>
      <c r="R1785" s="68" t="s">
        <v>638</v>
      </c>
      <c r="S1785" s="368"/>
      <c r="T1785" s="278"/>
    </row>
    <row r="1786" spans="1:20" ht="63.75">
      <c r="A1786" s="192">
        <v>10</v>
      </c>
      <c r="B1786" s="68"/>
      <c r="C1786" s="214" t="s">
        <v>38</v>
      </c>
      <c r="D1786" s="215">
        <v>44985</v>
      </c>
      <c r="E1786" s="192" t="s">
        <v>3765</v>
      </c>
      <c r="F1786" s="192" t="s">
        <v>14</v>
      </c>
      <c r="G1786" s="192">
        <v>2184993</v>
      </c>
      <c r="H1786" s="68"/>
      <c r="I1786" s="198" t="s">
        <v>4723</v>
      </c>
      <c r="J1786" s="68"/>
      <c r="K1786" s="68"/>
      <c r="L1786" s="68"/>
      <c r="M1786" s="68"/>
      <c r="N1786" s="366"/>
      <c r="O1786" s="366"/>
      <c r="P1786" s="216">
        <v>50</v>
      </c>
      <c r="Q1786" s="216">
        <v>0</v>
      </c>
      <c r="R1786" s="68" t="s">
        <v>638</v>
      </c>
      <c r="S1786" s="368"/>
      <c r="T1786" s="278"/>
    </row>
    <row r="1787" spans="1:20" ht="76.5">
      <c r="A1787" s="192">
        <v>10</v>
      </c>
      <c r="B1787" s="68"/>
      <c r="C1787" s="214" t="s">
        <v>38</v>
      </c>
      <c r="D1787" s="215">
        <v>44985</v>
      </c>
      <c r="E1787" s="192" t="s">
        <v>3766</v>
      </c>
      <c r="F1787" s="192" t="s">
        <v>14</v>
      </c>
      <c r="G1787" s="192">
        <v>2184995</v>
      </c>
      <c r="H1787" s="68"/>
      <c r="I1787" s="198" t="s">
        <v>4724</v>
      </c>
      <c r="J1787" s="68"/>
      <c r="K1787" s="68"/>
      <c r="L1787" s="68"/>
      <c r="M1787" s="68"/>
      <c r="N1787" s="366"/>
      <c r="O1787" s="366"/>
      <c r="P1787" s="216">
        <v>50</v>
      </c>
      <c r="Q1787" s="216">
        <v>0</v>
      </c>
      <c r="R1787" s="68" t="s">
        <v>638</v>
      </c>
      <c r="S1787" s="368"/>
      <c r="T1787" s="278"/>
    </row>
    <row r="1788" spans="1:20" ht="63.75">
      <c r="A1788" s="192">
        <v>597</v>
      </c>
      <c r="B1788" s="68"/>
      <c r="C1788" s="214" t="s">
        <v>677</v>
      </c>
      <c r="D1788" s="215">
        <v>44985</v>
      </c>
      <c r="E1788" s="192" t="s">
        <v>3767</v>
      </c>
      <c r="F1788" s="192" t="s">
        <v>14</v>
      </c>
      <c r="G1788" s="192">
        <v>2184997</v>
      </c>
      <c r="H1788" s="68"/>
      <c r="I1788" s="198" t="s">
        <v>4725</v>
      </c>
      <c r="J1788" s="68"/>
      <c r="K1788" s="68"/>
      <c r="L1788" s="68"/>
      <c r="M1788" s="68"/>
      <c r="N1788" s="366"/>
      <c r="O1788" s="366"/>
      <c r="P1788" s="216">
        <v>50</v>
      </c>
      <c r="Q1788" s="216">
        <v>0</v>
      </c>
      <c r="R1788" s="68" t="s">
        <v>638</v>
      </c>
      <c r="S1788" s="368"/>
      <c r="T1788" s="278"/>
    </row>
    <row r="1789" spans="1:20" ht="63.75">
      <c r="A1789" s="192">
        <v>340</v>
      </c>
      <c r="B1789" s="68"/>
      <c r="C1789" s="214" t="s">
        <v>136</v>
      </c>
      <c r="D1789" s="215">
        <v>44985</v>
      </c>
      <c r="E1789" s="192" t="s">
        <v>3768</v>
      </c>
      <c r="F1789" s="192" t="s">
        <v>14</v>
      </c>
      <c r="G1789" s="192">
        <v>2184999</v>
      </c>
      <c r="H1789" s="68"/>
      <c r="I1789" s="198" t="s">
        <v>4726</v>
      </c>
      <c r="J1789" s="68"/>
      <c r="K1789" s="68"/>
      <c r="L1789" s="68"/>
      <c r="M1789" s="68"/>
      <c r="N1789" s="366"/>
      <c r="O1789" s="366"/>
      <c r="P1789" s="216">
        <v>50</v>
      </c>
      <c r="Q1789" s="216">
        <v>0</v>
      </c>
      <c r="R1789" s="68" t="s">
        <v>638</v>
      </c>
      <c r="S1789" s="368"/>
      <c r="T1789" s="278"/>
    </row>
    <row r="1790" spans="1:20" ht="63.75">
      <c r="A1790" s="192">
        <v>513</v>
      </c>
      <c r="B1790" s="68"/>
      <c r="C1790" s="214" t="s">
        <v>160</v>
      </c>
      <c r="D1790" s="215">
        <v>44985</v>
      </c>
      <c r="E1790" s="192" t="s">
        <v>3769</v>
      </c>
      <c r="F1790" s="192" t="s">
        <v>10</v>
      </c>
      <c r="G1790" s="192">
        <v>1055268</v>
      </c>
      <c r="H1790" s="68"/>
      <c r="I1790" s="198" t="s">
        <v>4727</v>
      </c>
      <c r="J1790" s="68"/>
      <c r="K1790" s="68"/>
      <c r="L1790" s="68"/>
      <c r="M1790" s="68"/>
      <c r="N1790" s="366"/>
      <c r="O1790" s="366"/>
      <c r="P1790" s="216">
        <v>50</v>
      </c>
      <c r="Q1790" s="216">
        <v>0</v>
      </c>
      <c r="R1790" s="68" t="s">
        <v>638</v>
      </c>
      <c r="S1790" s="368"/>
      <c r="T1790" s="278"/>
    </row>
    <row r="1791" spans="1:20" ht="63.75">
      <c r="A1791" s="192">
        <v>513</v>
      </c>
      <c r="B1791" s="68"/>
      <c r="C1791" s="214" t="s">
        <v>160</v>
      </c>
      <c r="D1791" s="215">
        <v>44985</v>
      </c>
      <c r="E1791" s="192" t="s">
        <v>3770</v>
      </c>
      <c r="F1791" s="192" t="s">
        <v>10</v>
      </c>
      <c r="G1791" s="192">
        <v>1055305</v>
      </c>
      <c r="H1791" s="68"/>
      <c r="I1791" s="198" t="s">
        <v>4728</v>
      </c>
      <c r="J1791" s="68"/>
      <c r="K1791" s="68"/>
      <c r="L1791" s="68"/>
      <c r="M1791" s="68"/>
      <c r="N1791" s="366"/>
      <c r="O1791" s="366"/>
      <c r="P1791" s="216">
        <v>50</v>
      </c>
      <c r="Q1791" s="216">
        <v>0</v>
      </c>
      <c r="R1791" s="68" t="s">
        <v>638</v>
      </c>
      <c r="S1791" s="368"/>
      <c r="T1791" s="278"/>
    </row>
    <row r="1792" spans="1:20" ht="76.5">
      <c r="A1792" s="192">
        <v>10</v>
      </c>
      <c r="B1792" s="68"/>
      <c r="C1792" s="214" t="s">
        <v>38</v>
      </c>
      <c r="D1792" s="215">
        <v>44985</v>
      </c>
      <c r="E1792" s="192" t="s">
        <v>3771</v>
      </c>
      <c r="F1792" s="192" t="s">
        <v>6</v>
      </c>
      <c r="G1792" s="192">
        <v>2185153</v>
      </c>
      <c r="H1792" s="68"/>
      <c r="I1792" s="198" t="s">
        <v>4729</v>
      </c>
      <c r="J1792" s="68"/>
      <c r="K1792" s="68"/>
      <c r="L1792" s="68"/>
      <c r="M1792" s="68"/>
      <c r="N1792" s="366"/>
      <c r="O1792" s="366"/>
      <c r="P1792" s="216">
        <v>0</v>
      </c>
      <c r="Q1792" s="216">
        <v>128784.22</v>
      </c>
      <c r="R1792" s="68" t="s">
        <v>638</v>
      </c>
      <c r="S1792" s="368"/>
      <c r="T1792" s="278"/>
    </row>
    <row r="1793" spans="1:20" ht="63.75">
      <c r="A1793" s="192">
        <v>340</v>
      </c>
      <c r="B1793" s="68"/>
      <c r="C1793" s="214" t="s">
        <v>136</v>
      </c>
      <c r="D1793" s="215">
        <v>44985</v>
      </c>
      <c r="E1793" s="192" t="s">
        <v>3772</v>
      </c>
      <c r="F1793" s="192" t="s">
        <v>6</v>
      </c>
      <c r="G1793" s="192">
        <v>2185155</v>
      </c>
      <c r="H1793" s="68"/>
      <c r="I1793" s="198" t="s">
        <v>4730</v>
      </c>
      <c r="J1793" s="68"/>
      <c r="K1793" s="68"/>
      <c r="L1793" s="68"/>
      <c r="M1793" s="68"/>
      <c r="N1793" s="366"/>
      <c r="O1793" s="366"/>
      <c r="P1793" s="216">
        <v>0</v>
      </c>
      <c r="Q1793" s="216">
        <v>20785.8</v>
      </c>
      <c r="R1793" s="68" t="s">
        <v>638</v>
      </c>
      <c r="S1793" s="368"/>
      <c r="T1793" s="278"/>
    </row>
    <row r="1794" spans="1:20" ht="76.5">
      <c r="A1794" s="192">
        <v>10</v>
      </c>
      <c r="B1794" s="68"/>
      <c r="C1794" s="214" t="s">
        <v>38</v>
      </c>
      <c r="D1794" s="215">
        <v>44985</v>
      </c>
      <c r="E1794" s="192" t="s">
        <v>3773</v>
      </c>
      <c r="F1794" s="192" t="s">
        <v>14</v>
      </c>
      <c r="G1794" s="192">
        <v>2185154</v>
      </c>
      <c r="H1794" s="68"/>
      <c r="I1794" s="198" t="s">
        <v>4731</v>
      </c>
      <c r="J1794" s="68"/>
      <c r="K1794" s="68"/>
      <c r="L1794" s="68"/>
      <c r="M1794" s="68"/>
      <c r="N1794" s="366"/>
      <c r="O1794" s="366"/>
      <c r="P1794" s="216">
        <v>50</v>
      </c>
      <c r="Q1794" s="216">
        <v>0</v>
      </c>
      <c r="R1794" s="68" t="s">
        <v>638</v>
      </c>
      <c r="S1794" s="368"/>
      <c r="T1794" s="278"/>
    </row>
    <row r="1795" spans="1:20" ht="51">
      <c r="A1795" s="192">
        <v>340</v>
      </c>
      <c r="B1795" s="68"/>
      <c r="C1795" s="214" t="s">
        <v>136</v>
      </c>
      <c r="D1795" s="215">
        <v>44985</v>
      </c>
      <c r="E1795" s="192" t="s">
        <v>3774</v>
      </c>
      <c r="F1795" s="192" t="s">
        <v>14</v>
      </c>
      <c r="G1795" s="192">
        <v>2185156</v>
      </c>
      <c r="H1795" s="68"/>
      <c r="I1795" s="198" t="s">
        <v>4732</v>
      </c>
      <c r="J1795" s="68"/>
      <c r="K1795" s="68"/>
      <c r="L1795" s="68"/>
      <c r="M1795" s="68"/>
      <c r="N1795" s="366"/>
      <c r="O1795" s="366"/>
      <c r="P1795" s="216">
        <v>50</v>
      </c>
      <c r="Q1795" s="216">
        <v>0</v>
      </c>
      <c r="R1795" s="68" t="s">
        <v>638</v>
      </c>
      <c r="S1795" s="368"/>
      <c r="T1795" s="278"/>
    </row>
    <row r="1796" spans="1:20">
      <c r="A1796" s="479"/>
      <c r="B1796" s="480"/>
      <c r="C1796" s="481"/>
      <c r="D1796" s="482"/>
      <c r="E1796" s="479"/>
      <c r="F1796" s="479"/>
      <c r="G1796" s="479"/>
      <c r="H1796" s="480"/>
      <c r="I1796" s="483"/>
      <c r="J1796" s="480"/>
      <c r="K1796" s="480"/>
      <c r="L1796" s="480"/>
      <c r="M1796" s="480"/>
      <c r="N1796" s="391"/>
      <c r="O1796" s="391"/>
      <c r="P1796" s="235"/>
      <c r="Q1796" s="235"/>
      <c r="R1796" s="480"/>
      <c r="S1796" s="484"/>
      <c r="T1796" s="485"/>
    </row>
    <row r="1797" spans="1:20" ht="18.75">
      <c r="A1797" s="179"/>
      <c r="B1797" s="180"/>
      <c r="I1797" s="466" t="s">
        <v>554</v>
      </c>
      <c r="J1797" s="466"/>
      <c r="K1797" s="466"/>
      <c r="L1797" s="466"/>
      <c r="M1797" s="466"/>
      <c r="N1797" s="177">
        <f>+SUBTOTAL(9,N8:N1181)</f>
        <v>0</v>
      </c>
      <c r="O1797" s="177">
        <f>+SUBTOTAL(9,O8:O1181)</f>
        <v>0</v>
      </c>
      <c r="P1797" s="177">
        <f>+SUBTOTAL(9,P8:P1795)</f>
        <v>2409229420.8100033</v>
      </c>
      <c r="Q1797" s="177">
        <f>+SUBTOTAL(9,Q8:Q1795)</f>
        <v>872966401.94999909</v>
      </c>
    </row>
    <row r="1798" spans="1:20">
      <c r="N1798" s="158"/>
      <c r="O1798" s="158"/>
      <c r="P1798" s="158"/>
      <c r="Q1798" s="158"/>
    </row>
    <row r="1799" spans="1:20">
      <c r="N1799" s="158"/>
      <c r="O1799" s="158"/>
      <c r="P1799" s="158"/>
      <c r="Q1799" s="158"/>
    </row>
    <row r="1800" spans="1:20">
      <c r="N1800" s="158"/>
      <c r="O1800" s="158"/>
      <c r="P1800" s="158"/>
      <c r="Q1800" s="158"/>
    </row>
    <row r="1801" spans="1:20">
      <c r="N1801" s="158"/>
      <c r="O1801" s="158"/>
      <c r="P1801" s="158"/>
      <c r="Q1801" s="158"/>
    </row>
    <row r="1802" spans="1:20">
      <c r="N1802" s="158"/>
      <c r="O1802" s="158"/>
      <c r="P1802" s="158"/>
      <c r="Q1802" s="158"/>
    </row>
    <row r="1803" spans="1:20">
      <c r="N1803" s="158"/>
      <c r="O1803" s="158"/>
      <c r="P1803" s="158"/>
      <c r="Q1803" s="158"/>
    </row>
    <row r="1804" spans="1:20">
      <c r="N1804" s="158"/>
      <c r="O1804" s="158"/>
      <c r="P1804" s="158"/>
      <c r="Q1804" s="158"/>
    </row>
    <row r="1805" spans="1:20">
      <c r="N1805" s="158"/>
      <c r="O1805" s="158"/>
      <c r="P1805" s="158"/>
      <c r="Q1805" s="158"/>
    </row>
    <row r="1806" spans="1:20">
      <c r="N1806" s="158"/>
      <c r="O1806" s="158"/>
      <c r="P1806" s="158"/>
      <c r="Q1806" s="158"/>
    </row>
    <row r="1807" spans="1:20">
      <c r="N1807" s="158"/>
      <c r="O1807" s="158"/>
      <c r="P1807" s="158"/>
      <c r="Q1807" s="158"/>
    </row>
    <row r="1808" spans="1:20">
      <c r="N1808" s="158"/>
      <c r="O1808" s="158"/>
      <c r="P1808" s="158"/>
      <c r="Q1808" s="158"/>
    </row>
    <row r="1809" spans="1:17">
      <c r="N1809" s="158"/>
      <c r="O1809" s="158"/>
      <c r="P1809" s="158"/>
      <c r="Q1809" s="158"/>
    </row>
    <row r="1810" spans="1:17">
      <c r="A1810" s="371" t="s">
        <v>1584</v>
      </c>
    </row>
    <row r="1811" spans="1:17">
      <c r="A1811" s="370" t="s">
        <v>1585</v>
      </c>
    </row>
    <row r="1812" spans="1:17">
      <c r="A1812" s="370" t="s">
        <v>1586</v>
      </c>
    </row>
    <row r="1813" spans="1:17">
      <c r="A1813" s="370"/>
    </row>
    <row r="1814" spans="1:17">
      <c r="A1814" s="370" t="s">
        <v>1587</v>
      </c>
    </row>
    <row r="1815" spans="1:17">
      <c r="A1815" s="370" t="s">
        <v>1588</v>
      </c>
    </row>
  </sheetData>
  <sheetProtection formatCells="0" formatColumns="0" formatRows="0" autoFilter="0"/>
  <protectedRanges>
    <protectedRange sqref="B8:B1796" name="Rango2"/>
    <protectedRange sqref="J8:M1796" name="Compr"/>
    <protectedRange sqref="H8:H1796" name="Rango3"/>
    <protectedRange sqref="T8:T1796" name="Rango4"/>
  </protectedRanges>
  <autoFilter ref="A7:T1795" xr:uid="{00000000-0001-0000-0400-000000000000}"/>
  <mergeCells count="6">
    <mergeCell ref="I1797:M1797"/>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303"/>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676</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FEBRERO DE 2023</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6 de marzo de 2023 Hrs. 16:00</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9" t="s">
        <v>1577</v>
      </c>
      <c r="B6" s="470"/>
      <c r="C6" s="103"/>
      <c r="D6" s="122"/>
      <c r="E6" s="122"/>
      <c r="F6" s="67"/>
      <c r="G6" s="67"/>
      <c r="H6" s="67"/>
      <c r="I6" s="71"/>
      <c r="J6" s="469" t="s">
        <v>1579</v>
      </c>
      <c r="K6" s="470"/>
      <c r="L6" s="469" t="s">
        <v>1580</v>
      </c>
      <c r="M6" s="470"/>
      <c r="N6" s="467" t="s">
        <v>1581</v>
      </c>
      <c r="O6" s="468"/>
      <c r="P6" s="467" t="s">
        <v>1582</v>
      </c>
      <c r="Q6" s="468"/>
      <c r="R6" s="67"/>
      <c r="S6" s="67"/>
    </row>
    <row r="7" spans="1:20" s="66" customFormat="1" ht="44.25" customHeight="1">
      <c r="A7" s="354" t="s">
        <v>657</v>
      </c>
      <c r="B7" s="354" t="s">
        <v>658</v>
      </c>
      <c r="C7" s="355" t="s">
        <v>664</v>
      </c>
      <c r="D7" s="355" t="s">
        <v>1576</v>
      </c>
      <c r="E7" s="382" t="s">
        <v>652</v>
      </c>
      <c r="F7" s="355" t="s">
        <v>653</v>
      </c>
      <c r="G7" s="355" t="s">
        <v>655</v>
      </c>
      <c r="H7" s="357" t="s">
        <v>1578</v>
      </c>
      <c r="I7" s="355" t="s">
        <v>656</v>
      </c>
      <c r="J7" s="354" t="s">
        <v>659</v>
      </c>
      <c r="K7" s="354" t="s">
        <v>662</v>
      </c>
      <c r="L7" s="354" t="s">
        <v>660</v>
      </c>
      <c r="M7" s="354" t="s">
        <v>661</v>
      </c>
      <c r="N7" s="356" t="s">
        <v>1308</v>
      </c>
      <c r="O7" s="356" t="s">
        <v>1309</v>
      </c>
      <c r="P7" s="356" t="s">
        <v>1294</v>
      </c>
      <c r="Q7" s="356" t="s">
        <v>1295</v>
      </c>
      <c r="R7" s="355" t="s">
        <v>666</v>
      </c>
      <c r="S7" s="355" t="s">
        <v>1583</v>
      </c>
      <c r="T7" s="357" t="s">
        <v>1360</v>
      </c>
    </row>
    <row r="8" spans="1:20" ht="51">
      <c r="A8" s="68" t="s">
        <v>541</v>
      </c>
      <c r="B8" s="68"/>
      <c r="C8" s="69" t="s">
        <v>590</v>
      </c>
      <c r="D8" s="108">
        <v>44930</v>
      </c>
      <c r="E8" s="108" t="s">
        <v>2556</v>
      </c>
      <c r="F8" s="192" t="s">
        <v>22</v>
      </c>
      <c r="G8" s="192">
        <v>22850</v>
      </c>
      <c r="H8" s="68"/>
      <c r="I8" s="345" t="s">
        <v>2525</v>
      </c>
      <c r="J8" s="68"/>
      <c r="K8" s="68"/>
      <c r="L8" s="68"/>
      <c r="M8" s="68"/>
      <c r="N8" s="346">
        <v>0</v>
      </c>
      <c r="O8" s="346">
        <v>0</v>
      </c>
      <c r="P8" s="347">
        <v>0.01</v>
      </c>
      <c r="Q8" s="347">
        <v>0</v>
      </c>
      <c r="R8" s="348" t="s">
        <v>638</v>
      </c>
      <c r="S8" s="369"/>
      <c r="T8" s="278"/>
    </row>
    <row r="9" spans="1:20" ht="89.25">
      <c r="A9" s="68">
        <v>10</v>
      </c>
      <c r="B9" s="68"/>
      <c r="C9" s="69" t="s">
        <v>38</v>
      </c>
      <c r="D9" s="108">
        <v>44931</v>
      </c>
      <c r="E9" s="108" t="s">
        <v>2557</v>
      </c>
      <c r="F9" s="192" t="s">
        <v>6</v>
      </c>
      <c r="G9" s="192">
        <v>2129338</v>
      </c>
      <c r="H9" s="68"/>
      <c r="I9" s="345" t="s">
        <v>2526</v>
      </c>
      <c r="J9" s="68"/>
      <c r="K9" s="68"/>
      <c r="L9" s="68"/>
      <c r="M9" s="68"/>
      <c r="N9" s="346">
        <v>0</v>
      </c>
      <c r="O9" s="346">
        <v>2130.67</v>
      </c>
      <c r="P9" s="347">
        <v>0</v>
      </c>
      <c r="Q9" s="347">
        <v>14616.4</v>
      </c>
      <c r="R9" s="348" t="s">
        <v>638</v>
      </c>
      <c r="S9" s="369"/>
      <c r="T9" s="278"/>
    </row>
    <row r="10" spans="1:20" ht="89.25">
      <c r="A10" s="68">
        <v>10</v>
      </c>
      <c r="B10" s="68"/>
      <c r="C10" s="69" t="s">
        <v>38</v>
      </c>
      <c r="D10" s="108">
        <v>44931</v>
      </c>
      <c r="E10" s="108" t="s">
        <v>2558</v>
      </c>
      <c r="F10" s="192" t="s">
        <v>6</v>
      </c>
      <c r="G10" s="192">
        <v>2129340</v>
      </c>
      <c r="H10" s="68"/>
      <c r="I10" s="345" t="s">
        <v>2527</v>
      </c>
      <c r="J10" s="68"/>
      <c r="K10" s="68"/>
      <c r="L10" s="68"/>
      <c r="M10" s="68"/>
      <c r="N10" s="346">
        <v>0</v>
      </c>
      <c r="O10" s="346">
        <v>166.85</v>
      </c>
      <c r="P10" s="347">
        <v>0</v>
      </c>
      <c r="Q10" s="347">
        <v>1144.5899999999999</v>
      </c>
      <c r="R10" s="348" t="s">
        <v>638</v>
      </c>
      <c r="S10" s="369"/>
      <c r="T10" s="278"/>
    </row>
    <row r="11" spans="1:20" ht="51">
      <c r="A11" s="68" t="s">
        <v>541</v>
      </c>
      <c r="B11" s="68"/>
      <c r="C11" s="69" t="s">
        <v>590</v>
      </c>
      <c r="D11" s="108">
        <v>44935</v>
      </c>
      <c r="E11" s="108" t="s">
        <v>2559</v>
      </c>
      <c r="F11" s="192" t="s">
        <v>22</v>
      </c>
      <c r="G11" s="192">
        <v>22866</v>
      </c>
      <c r="H11" s="68"/>
      <c r="I11" s="345" t="s">
        <v>2528</v>
      </c>
      <c r="J11" s="68"/>
      <c r="K11" s="68"/>
      <c r="L11" s="68"/>
      <c r="M11" s="68"/>
      <c r="N11" s="346">
        <v>0</v>
      </c>
      <c r="O11" s="346">
        <v>0</v>
      </c>
      <c r="P11" s="347">
        <v>0.01</v>
      </c>
      <c r="Q11" s="347">
        <v>0</v>
      </c>
      <c r="R11" s="348" t="s">
        <v>638</v>
      </c>
      <c r="S11" s="369"/>
      <c r="T11" s="278"/>
    </row>
    <row r="12" spans="1:20" ht="51">
      <c r="A12" s="68" t="s">
        <v>541</v>
      </c>
      <c r="B12" s="68"/>
      <c r="C12" s="69" t="s">
        <v>590</v>
      </c>
      <c r="D12" s="108">
        <v>44936</v>
      </c>
      <c r="E12" s="108" t="s">
        <v>2560</v>
      </c>
      <c r="F12" s="192" t="s">
        <v>22</v>
      </c>
      <c r="G12" s="192">
        <v>22870</v>
      </c>
      <c r="H12" s="68"/>
      <c r="I12" s="345" t="s">
        <v>2529</v>
      </c>
      <c r="J12" s="68"/>
      <c r="K12" s="68"/>
      <c r="L12" s="68"/>
      <c r="M12" s="68"/>
      <c r="N12" s="346">
        <v>0</v>
      </c>
      <c r="O12" s="346">
        <v>0</v>
      </c>
      <c r="P12" s="347">
        <v>0.01</v>
      </c>
      <c r="Q12" s="347">
        <v>0</v>
      </c>
      <c r="R12" s="348" t="s">
        <v>638</v>
      </c>
      <c r="S12" s="369"/>
      <c r="T12" s="278"/>
    </row>
    <row r="13" spans="1:20" ht="76.5">
      <c r="A13" s="68">
        <v>681</v>
      </c>
      <c r="B13" s="68"/>
      <c r="C13" s="69" t="s">
        <v>180</v>
      </c>
      <c r="D13" s="108">
        <v>44938</v>
      </c>
      <c r="E13" s="108" t="s">
        <v>2561</v>
      </c>
      <c r="F13" s="192" t="s">
        <v>6</v>
      </c>
      <c r="G13" s="192">
        <v>1051940</v>
      </c>
      <c r="H13" s="68"/>
      <c r="I13" s="345" t="s">
        <v>2530</v>
      </c>
      <c r="J13" s="68"/>
      <c r="K13" s="68"/>
      <c r="L13" s="68"/>
      <c r="M13" s="68"/>
      <c r="N13" s="346">
        <v>0</v>
      </c>
      <c r="O13" s="346">
        <v>943.11</v>
      </c>
      <c r="P13" s="347">
        <v>0</v>
      </c>
      <c r="Q13" s="347">
        <v>6469.73</v>
      </c>
      <c r="R13" s="348" t="s">
        <v>638</v>
      </c>
      <c r="S13" s="369"/>
      <c r="T13" s="278"/>
    </row>
    <row r="14" spans="1:20" ht="51">
      <c r="A14" s="68" t="s">
        <v>541</v>
      </c>
      <c r="B14" s="68"/>
      <c r="C14" s="69" t="s">
        <v>590</v>
      </c>
      <c r="D14" s="108">
        <v>44939</v>
      </c>
      <c r="E14" s="108" t="s">
        <v>2562</v>
      </c>
      <c r="F14" s="192" t="s">
        <v>22</v>
      </c>
      <c r="G14" s="192">
        <v>22883</v>
      </c>
      <c r="H14" s="68"/>
      <c r="I14" s="345" t="s">
        <v>2531</v>
      </c>
      <c r="J14" s="68"/>
      <c r="K14" s="68"/>
      <c r="L14" s="68"/>
      <c r="M14" s="68"/>
      <c r="N14" s="346">
        <v>0</v>
      </c>
      <c r="O14" s="346">
        <v>0</v>
      </c>
      <c r="P14" s="347">
        <v>0.01</v>
      </c>
      <c r="Q14" s="347">
        <v>0</v>
      </c>
      <c r="R14" s="348" t="s">
        <v>638</v>
      </c>
      <c r="S14" s="369"/>
      <c r="T14" s="278"/>
    </row>
    <row r="15" spans="1:20" ht="89.25">
      <c r="A15" s="68" t="s">
        <v>542</v>
      </c>
      <c r="B15" s="68"/>
      <c r="C15" s="69" t="s">
        <v>691</v>
      </c>
      <c r="D15" s="108">
        <v>44942</v>
      </c>
      <c r="E15" s="108" t="s">
        <v>2563</v>
      </c>
      <c r="F15" s="192" t="s">
        <v>6</v>
      </c>
      <c r="G15" s="192">
        <v>1052369</v>
      </c>
      <c r="H15" s="68"/>
      <c r="I15" s="345" t="s">
        <v>2532</v>
      </c>
      <c r="J15" s="68"/>
      <c r="K15" s="68"/>
      <c r="L15" s="68"/>
      <c r="M15" s="68"/>
      <c r="N15" s="346">
        <v>0</v>
      </c>
      <c r="O15" s="346">
        <v>13767.24</v>
      </c>
      <c r="P15" s="347">
        <v>0</v>
      </c>
      <c r="Q15" s="347">
        <v>94443.27</v>
      </c>
      <c r="R15" s="348" t="s">
        <v>638</v>
      </c>
      <c r="S15" s="369"/>
      <c r="T15" s="278"/>
    </row>
    <row r="16" spans="1:20" ht="89.25">
      <c r="A16" s="68" t="s">
        <v>542</v>
      </c>
      <c r="B16" s="68"/>
      <c r="C16" s="69" t="s">
        <v>691</v>
      </c>
      <c r="D16" s="108">
        <v>44942</v>
      </c>
      <c r="E16" s="108" t="s">
        <v>2564</v>
      </c>
      <c r="F16" s="192" t="s">
        <v>6</v>
      </c>
      <c r="G16" s="192">
        <v>1052368</v>
      </c>
      <c r="H16" s="68"/>
      <c r="I16" s="345" t="s">
        <v>2532</v>
      </c>
      <c r="J16" s="68"/>
      <c r="K16" s="68"/>
      <c r="L16" s="68"/>
      <c r="M16" s="68"/>
      <c r="N16" s="346">
        <v>0</v>
      </c>
      <c r="O16" s="346">
        <v>36399.870000000003</v>
      </c>
      <c r="P16" s="347">
        <v>0</v>
      </c>
      <c r="Q16" s="347">
        <v>249703.11</v>
      </c>
      <c r="R16" s="348" t="s">
        <v>638</v>
      </c>
      <c r="S16" s="369"/>
      <c r="T16" s="278"/>
    </row>
    <row r="17" spans="1:20" ht="51">
      <c r="A17" s="68" t="s">
        <v>541</v>
      </c>
      <c r="B17" s="68"/>
      <c r="C17" s="69" t="s">
        <v>590</v>
      </c>
      <c r="D17" s="108">
        <v>44942</v>
      </c>
      <c r="E17" s="108" t="s">
        <v>2565</v>
      </c>
      <c r="F17" s="192" t="s">
        <v>22</v>
      </c>
      <c r="G17" s="192">
        <v>22887</v>
      </c>
      <c r="H17" s="68"/>
      <c r="I17" s="345" t="s">
        <v>2533</v>
      </c>
      <c r="J17" s="68"/>
      <c r="K17" s="68"/>
      <c r="L17" s="68"/>
      <c r="M17" s="68"/>
      <c r="N17" s="346">
        <v>0</v>
      </c>
      <c r="O17" s="346">
        <v>0</v>
      </c>
      <c r="P17" s="347">
        <v>0</v>
      </c>
      <c r="Q17" s="347">
        <v>0.01</v>
      </c>
      <c r="R17" s="348" t="s">
        <v>638</v>
      </c>
      <c r="S17" s="369"/>
      <c r="T17" s="278"/>
    </row>
    <row r="18" spans="1:20" ht="51">
      <c r="A18" s="68" t="s">
        <v>542</v>
      </c>
      <c r="B18" s="68"/>
      <c r="C18" s="69" t="s">
        <v>691</v>
      </c>
      <c r="D18" s="108">
        <v>44943</v>
      </c>
      <c r="E18" s="108" t="s">
        <v>2566</v>
      </c>
      <c r="F18" s="192" t="s">
        <v>19</v>
      </c>
      <c r="G18" s="192">
        <v>16920</v>
      </c>
      <c r="H18" s="68"/>
      <c r="I18" s="345" t="s">
        <v>2534</v>
      </c>
      <c r="J18" s="68"/>
      <c r="K18" s="68"/>
      <c r="L18" s="68"/>
      <c r="M18" s="68"/>
      <c r="N18" s="346">
        <v>1125.6500000000001</v>
      </c>
      <c r="O18" s="346">
        <v>0</v>
      </c>
      <c r="P18" s="347">
        <v>7721.96</v>
      </c>
      <c r="Q18" s="347">
        <v>0</v>
      </c>
      <c r="R18" s="348" t="s">
        <v>638</v>
      </c>
      <c r="S18" s="369"/>
      <c r="T18" s="278"/>
    </row>
    <row r="19" spans="1:20" ht="51">
      <c r="A19" s="68" t="s">
        <v>542</v>
      </c>
      <c r="B19" s="68"/>
      <c r="C19" s="69" t="s">
        <v>691</v>
      </c>
      <c r="D19" s="108">
        <v>44943</v>
      </c>
      <c r="E19" s="108" t="s">
        <v>2567</v>
      </c>
      <c r="F19" s="192" t="s">
        <v>19</v>
      </c>
      <c r="G19" s="192">
        <v>16954</v>
      </c>
      <c r="H19" s="68"/>
      <c r="I19" s="345" t="s">
        <v>2535</v>
      </c>
      <c r="J19" s="68"/>
      <c r="K19" s="68"/>
      <c r="L19" s="68"/>
      <c r="M19" s="68"/>
      <c r="N19" s="346">
        <v>37574.33</v>
      </c>
      <c r="O19" s="346">
        <v>0</v>
      </c>
      <c r="P19" s="347">
        <v>257759.9</v>
      </c>
      <c r="Q19" s="347">
        <v>0</v>
      </c>
      <c r="R19" s="348" t="s">
        <v>638</v>
      </c>
      <c r="S19" s="369"/>
      <c r="T19" s="278"/>
    </row>
    <row r="20" spans="1:20" ht="51">
      <c r="A20" s="68" t="s">
        <v>541</v>
      </c>
      <c r="B20" s="68"/>
      <c r="C20" s="69" t="s">
        <v>590</v>
      </c>
      <c r="D20" s="108">
        <v>44944</v>
      </c>
      <c r="E20" s="108" t="s">
        <v>2568</v>
      </c>
      <c r="F20" s="192" t="s">
        <v>22</v>
      </c>
      <c r="G20" s="192">
        <v>22895</v>
      </c>
      <c r="H20" s="68"/>
      <c r="I20" s="345" t="s">
        <v>2536</v>
      </c>
      <c r="J20" s="68"/>
      <c r="K20" s="68"/>
      <c r="L20" s="68"/>
      <c r="M20" s="68"/>
      <c r="N20" s="346">
        <v>0</v>
      </c>
      <c r="O20" s="346">
        <v>0</v>
      </c>
      <c r="P20" s="347">
        <v>0</v>
      </c>
      <c r="Q20" s="347">
        <v>0.01</v>
      </c>
      <c r="R20" s="348" t="s">
        <v>638</v>
      </c>
      <c r="S20" s="369"/>
      <c r="T20" s="278"/>
    </row>
    <row r="21" spans="1:20" ht="51">
      <c r="A21" s="68" t="s">
        <v>541</v>
      </c>
      <c r="B21" s="68"/>
      <c r="C21" s="69" t="s">
        <v>590</v>
      </c>
      <c r="D21" s="108">
        <v>44945</v>
      </c>
      <c r="E21" s="108" t="s">
        <v>2569</v>
      </c>
      <c r="F21" s="192" t="s">
        <v>22</v>
      </c>
      <c r="G21" s="192">
        <v>22899</v>
      </c>
      <c r="H21" s="68"/>
      <c r="I21" s="345" t="s">
        <v>2537</v>
      </c>
      <c r="J21" s="68"/>
      <c r="K21" s="68"/>
      <c r="L21" s="68"/>
      <c r="M21" s="68"/>
      <c r="N21" s="346">
        <v>0</v>
      </c>
      <c r="O21" s="346">
        <v>0</v>
      </c>
      <c r="P21" s="347">
        <v>0.01</v>
      </c>
      <c r="Q21" s="347">
        <v>0</v>
      </c>
      <c r="R21" s="348" t="s">
        <v>638</v>
      </c>
      <c r="S21" s="369"/>
      <c r="T21" s="278"/>
    </row>
    <row r="22" spans="1:20" ht="76.5">
      <c r="A22" s="68" t="s">
        <v>542</v>
      </c>
      <c r="B22" s="68"/>
      <c r="C22" s="69" t="s">
        <v>691</v>
      </c>
      <c r="D22" s="108">
        <v>44946</v>
      </c>
      <c r="E22" s="108" t="s">
        <v>2570</v>
      </c>
      <c r="F22" s="192" t="s">
        <v>12</v>
      </c>
      <c r="G22" s="192">
        <v>16976</v>
      </c>
      <c r="H22" s="68"/>
      <c r="I22" s="345" t="s">
        <v>2538</v>
      </c>
      <c r="J22" s="68"/>
      <c r="K22" s="68"/>
      <c r="L22" s="68"/>
      <c r="M22" s="68"/>
      <c r="N22" s="346">
        <v>10</v>
      </c>
      <c r="O22" s="346">
        <v>0</v>
      </c>
      <c r="P22" s="347">
        <v>68.599999999999994</v>
      </c>
      <c r="Q22" s="347">
        <v>0</v>
      </c>
      <c r="R22" s="348" t="s">
        <v>638</v>
      </c>
      <c r="S22" s="369"/>
      <c r="T22" s="278"/>
    </row>
    <row r="23" spans="1:20" ht="63.75">
      <c r="A23" s="68" t="s">
        <v>542</v>
      </c>
      <c r="B23" s="68"/>
      <c r="C23" s="69" t="s">
        <v>691</v>
      </c>
      <c r="D23" s="108">
        <v>44946</v>
      </c>
      <c r="E23" s="108" t="s">
        <v>2571</v>
      </c>
      <c r="F23" s="192" t="s">
        <v>19</v>
      </c>
      <c r="G23" s="192">
        <v>16976</v>
      </c>
      <c r="H23" s="68"/>
      <c r="I23" s="345" t="s">
        <v>2539</v>
      </c>
      <c r="J23" s="68"/>
      <c r="K23" s="68"/>
      <c r="L23" s="68"/>
      <c r="M23" s="68"/>
      <c r="N23" s="346">
        <v>5199004.6500000004</v>
      </c>
      <c r="O23" s="346">
        <v>0</v>
      </c>
      <c r="P23" s="347">
        <v>35665171.899999999</v>
      </c>
      <c r="Q23" s="347">
        <v>0</v>
      </c>
      <c r="R23" s="348" t="s">
        <v>638</v>
      </c>
      <c r="S23" s="369"/>
      <c r="T23" s="278"/>
    </row>
    <row r="24" spans="1:20" ht="76.5">
      <c r="A24" s="68" t="s">
        <v>542</v>
      </c>
      <c r="B24" s="68"/>
      <c r="C24" s="69" t="s">
        <v>691</v>
      </c>
      <c r="D24" s="108">
        <v>44946</v>
      </c>
      <c r="E24" s="108" t="s">
        <v>2572</v>
      </c>
      <c r="F24" s="192" t="s">
        <v>12</v>
      </c>
      <c r="G24" s="192">
        <v>16960</v>
      </c>
      <c r="H24" s="68"/>
      <c r="I24" s="345" t="s">
        <v>2540</v>
      </c>
      <c r="J24" s="68"/>
      <c r="K24" s="68"/>
      <c r="L24" s="68"/>
      <c r="M24" s="68"/>
      <c r="N24" s="346">
        <v>10</v>
      </c>
      <c r="O24" s="346">
        <v>0</v>
      </c>
      <c r="P24" s="347">
        <v>68.599999999999994</v>
      </c>
      <c r="Q24" s="347">
        <v>0</v>
      </c>
      <c r="R24" s="348" t="s">
        <v>638</v>
      </c>
      <c r="S24" s="369"/>
      <c r="T24" s="278"/>
    </row>
    <row r="25" spans="1:20" ht="63.75">
      <c r="A25" s="68">
        <v>86</v>
      </c>
      <c r="B25" s="68"/>
      <c r="C25" s="69" t="s">
        <v>50</v>
      </c>
      <c r="D25" s="108">
        <v>44946</v>
      </c>
      <c r="E25" s="108" t="s">
        <v>2573</v>
      </c>
      <c r="F25" s="192" t="s">
        <v>6</v>
      </c>
      <c r="G25" s="192">
        <v>1052627</v>
      </c>
      <c r="H25" s="68"/>
      <c r="I25" s="345" t="s">
        <v>2541</v>
      </c>
      <c r="J25" s="68"/>
      <c r="K25" s="68"/>
      <c r="L25" s="68"/>
      <c r="M25" s="68"/>
      <c r="N25" s="346">
        <v>0</v>
      </c>
      <c r="O25" s="346">
        <v>475877.97</v>
      </c>
      <c r="P25" s="347">
        <v>0</v>
      </c>
      <c r="Q25" s="347">
        <v>3264522.87</v>
      </c>
      <c r="R25" s="348" t="s">
        <v>638</v>
      </c>
      <c r="S25" s="369"/>
      <c r="T25" s="278"/>
    </row>
    <row r="26" spans="1:20" ht="63.75">
      <c r="A26" s="68" t="s">
        <v>542</v>
      </c>
      <c r="B26" s="68"/>
      <c r="C26" s="69" t="s">
        <v>691</v>
      </c>
      <c r="D26" s="108">
        <v>44946</v>
      </c>
      <c r="E26" s="108" t="s">
        <v>2574</v>
      </c>
      <c r="F26" s="192" t="s">
        <v>12</v>
      </c>
      <c r="G26" s="192">
        <v>16977</v>
      </c>
      <c r="H26" s="68"/>
      <c r="I26" s="345" t="s">
        <v>2542</v>
      </c>
      <c r="J26" s="68"/>
      <c r="K26" s="68"/>
      <c r="L26" s="68"/>
      <c r="M26" s="68"/>
      <c r="N26" s="346">
        <v>10</v>
      </c>
      <c r="O26" s="346">
        <v>0</v>
      </c>
      <c r="P26" s="347">
        <v>68.599999999999994</v>
      </c>
      <c r="Q26" s="347">
        <v>0</v>
      </c>
      <c r="R26" s="348" t="s">
        <v>638</v>
      </c>
      <c r="S26" s="369"/>
      <c r="T26" s="278"/>
    </row>
    <row r="27" spans="1:20" ht="63.75">
      <c r="A27" s="68">
        <v>86</v>
      </c>
      <c r="B27" s="68"/>
      <c r="C27" s="69" t="s">
        <v>50</v>
      </c>
      <c r="D27" s="108">
        <v>44946</v>
      </c>
      <c r="E27" s="108" t="s">
        <v>2575</v>
      </c>
      <c r="F27" s="192" t="s">
        <v>10</v>
      </c>
      <c r="G27" s="192">
        <v>1052627</v>
      </c>
      <c r="H27" s="68"/>
      <c r="I27" s="345" t="s">
        <v>2543</v>
      </c>
      <c r="J27" s="68"/>
      <c r="K27" s="68"/>
      <c r="L27" s="68"/>
      <c r="M27" s="68"/>
      <c r="N27" s="346">
        <v>7.29</v>
      </c>
      <c r="O27" s="346">
        <v>0</v>
      </c>
      <c r="P27" s="347">
        <v>50.01</v>
      </c>
      <c r="Q27" s="347">
        <v>0</v>
      </c>
      <c r="R27" s="348" t="s">
        <v>638</v>
      </c>
      <c r="S27" s="369"/>
      <c r="T27" s="278"/>
    </row>
    <row r="28" spans="1:20" ht="51">
      <c r="A28" s="68" t="s">
        <v>541</v>
      </c>
      <c r="B28" s="68"/>
      <c r="C28" s="69" t="s">
        <v>590</v>
      </c>
      <c r="D28" s="108">
        <v>44946</v>
      </c>
      <c r="E28" s="108" t="s">
        <v>2576</v>
      </c>
      <c r="F28" s="192" t="s">
        <v>22</v>
      </c>
      <c r="G28" s="192">
        <v>22903</v>
      </c>
      <c r="H28" s="68"/>
      <c r="I28" s="345" t="s">
        <v>2544</v>
      </c>
      <c r="J28" s="68"/>
      <c r="K28" s="68"/>
      <c r="L28" s="68"/>
      <c r="M28" s="68"/>
      <c r="N28" s="346">
        <v>0</v>
      </c>
      <c r="O28" s="346">
        <v>0</v>
      </c>
      <c r="P28" s="347">
        <v>0</v>
      </c>
      <c r="Q28" s="347">
        <v>0.01</v>
      </c>
      <c r="R28" s="348" t="s">
        <v>638</v>
      </c>
      <c r="S28" s="369"/>
      <c r="T28" s="278"/>
    </row>
    <row r="29" spans="1:20" ht="63.75">
      <c r="A29" s="68">
        <v>514</v>
      </c>
      <c r="B29" s="68"/>
      <c r="C29" s="69" t="s">
        <v>161</v>
      </c>
      <c r="D29" s="108">
        <v>44950</v>
      </c>
      <c r="E29" s="108" t="s">
        <v>2577</v>
      </c>
      <c r="F29" s="192" t="s">
        <v>6</v>
      </c>
      <c r="G29" s="192">
        <v>1052791</v>
      </c>
      <c r="H29" s="68"/>
      <c r="I29" s="345" t="s">
        <v>2545</v>
      </c>
      <c r="J29" s="68"/>
      <c r="K29" s="68"/>
      <c r="L29" s="68"/>
      <c r="M29" s="68"/>
      <c r="N29" s="346">
        <v>0</v>
      </c>
      <c r="O29" s="346">
        <v>3297521.02</v>
      </c>
      <c r="P29" s="347">
        <v>0</v>
      </c>
      <c r="Q29" s="347">
        <v>22620994.199999999</v>
      </c>
      <c r="R29" s="348" t="s">
        <v>638</v>
      </c>
      <c r="S29" s="369"/>
      <c r="T29" s="278"/>
    </row>
    <row r="30" spans="1:20" ht="63.75">
      <c r="A30" s="68">
        <v>514</v>
      </c>
      <c r="B30" s="68"/>
      <c r="C30" s="69" t="s">
        <v>161</v>
      </c>
      <c r="D30" s="108">
        <v>44950</v>
      </c>
      <c r="E30" s="108" t="s">
        <v>2578</v>
      </c>
      <c r="F30" s="192" t="s">
        <v>10</v>
      </c>
      <c r="G30" s="192">
        <v>1052791</v>
      </c>
      <c r="H30" s="68"/>
      <c r="I30" s="345" t="s">
        <v>2546</v>
      </c>
      <c r="J30" s="68"/>
      <c r="K30" s="68"/>
      <c r="L30" s="68"/>
      <c r="M30" s="68"/>
      <c r="N30" s="346">
        <v>7.29</v>
      </c>
      <c r="O30" s="346">
        <v>0</v>
      </c>
      <c r="P30" s="347">
        <v>50.01</v>
      </c>
      <c r="Q30" s="347">
        <v>0</v>
      </c>
      <c r="R30" s="348" t="s">
        <v>638</v>
      </c>
      <c r="S30" s="369"/>
      <c r="T30" s="278"/>
    </row>
    <row r="31" spans="1:20" ht="51">
      <c r="A31" s="68" t="s">
        <v>541</v>
      </c>
      <c r="B31" s="68"/>
      <c r="C31" s="69" t="s">
        <v>590</v>
      </c>
      <c r="D31" s="108">
        <v>44950</v>
      </c>
      <c r="E31" s="108" t="s">
        <v>2579</v>
      </c>
      <c r="F31" s="192" t="s">
        <v>22</v>
      </c>
      <c r="G31" s="192">
        <v>22907</v>
      </c>
      <c r="H31" s="68"/>
      <c r="I31" s="345" t="s">
        <v>2547</v>
      </c>
      <c r="J31" s="68"/>
      <c r="K31" s="68"/>
      <c r="L31" s="68"/>
      <c r="M31" s="68"/>
      <c r="N31" s="346">
        <v>0</v>
      </c>
      <c r="O31" s="346">
        <v>0</v>
      </c>
      <c r="P31" s="347">
        <v>0.01</v>
      </c>
      <c r="Q31" s="347">
        <v>0</v>
      </c>
      <c r="R31" s="348" t="s">
        <v>638</v>
      </c>
      <c r="S31" s="369"/>
      <c r="T31" s="278"/>
    </row>
    <row r="32" spans="1:20" ht="51">
      <c r="A32" s="68" t="s">
        <v>541</v>
      </c>
      <c r="B32" s="68"/>
      <c r="C32" s="69" t="s">
        <v>590</v>
      </c>
      <c r="D32" s="108">
        <v>44951</v>
      </c>
      <c r="E32" s="108" t="s">
        <v>2580</v>
      </c>
      <c r="F32" s="192" t="s">
        <v>22</v>
      </c>
      <c r="G32" s="192">
        <v>22911</v>
      </c>
      <c r="H32" s="68"/>
      <c r="I32" s="345" t="s">
        <v>2548</v>
      </c>
      <c r="J32" s="68"/>
      <c r="K32" s="68"/>
      <c r="L32" s="68"/>
      <c r="M32" s="68"/>
      <c r="N32" s="346">
        <v>0</v>
      </c>
      <c r="O32" s="346">
        <v>0</v>
      </c>
      <c r="P32" s="347">
        <v>0</v>
      </c>
      <c r="Q32" s="347">
        <v>0.01</v>
      </c>
      <c r="R32" s="348" t="s">
        <v>638</v>
      </c>
      <c r="S32" s="369"/>
      <c r="T32" s="278"/>
    </row>
    <row r="33" spans="1:20" ht="51">
      <c r="A33" s="68" t="s">
        <v>541</v>
      </c>
      <c r="B33" s="68"/>
      <c r="C33" s="69" t="s">
        <v>590</v>
      </c>
      <c r="D33" s="108">
        <v>44952</v>
      </c>
      <c r="E33" s="108" t="s">
        <v>2581</v>
      </c>
      <c r="F33" s="192" t="s">
        <v>22</v>
      </c>
      <c r="G33" s="192">
        <v>22916</v>
      </c>
      <c r="H33" s="68"/>
      <c r="I33" s="345" t="s">
        <v>2549</v>
      </c>
      <c r="J33" s="68"/>
      <c r="K33" s="68"/>
      <c r="L33" s="68"/>
      <c r="M33" s="68"/>
      <c r="N33" s="346">
        <v>0</v>
      </c>
      <c r="O33" s="346">
        <v>0</v>
      </c>
      <c r="P33" s="347">
        <v>0</v>
      </c>
      <c r="Q33" s="347">
        <v>0.01</v>
      </c>
      <c r="R33" s="348" t="s">
        <v>638</v>
      </c>
      <c r="S33" s="369"/>
      <c r="T33" s="278"/>
    </row>
    <row r="34" spans="1:20" ht="102">
      <c r="A34" s="68">
        <v>132</v>
      </c>
      <c r="B34" s="68"/>
      <c r="C34" s="69" t="s">
        <v>59</v>
      </c>
      <c r="D34" s="108">
        <v>44953</v>
      </c>
      <c r="E34" s="108" t="s">
        <v>2582</v>
      </c>
      <c r="F34" s="192" t="s">
        <v>601</v>
      </c>
      <c r="G34" s="192">
        <v>17595</v>
      </c>
      <c r="H34" s="68"/>
      <c r="I34" s="345" t="s">
        <v>2550</v>
      </c>
      <c r="J34" s="68"/>
      <c r="K34" s="68"/>
      <c r="L34" s="68"/>
      <c r="M34" s="68"/>
      <c r="N34" s="346">
        <v>16.54</v>
      </c>
      <c r="O34" s="346">
        <v>0</v>
      </c>
      <c r="P34" s="347">
        <v>113.46</v>
      </c>
      <c r="Q34" s="347">
        <v>0</v>
      </c>
      <c r="R34" s="348" t="s">
        <v>638</v>
      </c>
      <c r="S34" s="369"/>
      <c r="T34" s="278"/>
    </row>
    <row r="35" spans="1:20" ht="51">
      <c r="A35" s="68" t="s">
        <v>542</v>
      </c>
      <c r="B35" s="68"/>
      <c r="C35" s="69" t="s">
        <v>691</v>
      </c>
      <c r="D35" s="108">
        <v>44953</v>
      </c>
      <c r="E35" s="108" t="s">
        <v>2583</v>
      </c>
      <c r="F35" s="192" t="s">
        <v>19</v>
      </c>
      <c r="G35" s="192">
        <v>1053092</v>
      </c>
      <c r="H35" s="68"/>
      <c r="I35" s="345" t="s">
        <v>2551</v>
      </c>
      <c r="J35" s="68"/>
      <c r="K35" s="68"/>
      <c r="L35" s="68"/>
      <c r="M35" s="68"/>
      <c r="N35" s="346">
        <v>23918770.199999999</v>
      </c>
      <c r="O35" s="346">
        <v>0</v>
      </c>
      <c r="P35" s="347">
        <v>164082763.56999999</v>
      </c>
      <c r="Q35" s="347">
        <v>0</v>
      </c>
      <c r="R35" s="348" t="s">
        <v>638</v>
      </c>
      <c r="S35" s="369"/>
      <c r="T35" s="278"/>
    </row>
    <row r="36" spans="1:20" ht="63.75">
      <c r="A36" s="68" t="s">
        <v>542</v>
      </c>
      <c r="B36" s="68"/>
      <c r="C36" s="69" t="s">
        <v>691</v>
      </c>
      <c r="D36" s="108">
        <v>44953</v>
      </c>
      <c r="E36" s="108" t="s">
        <v>2584</v>
      </c>
      <c r="F36" s="192" t="s">
        <v>12</v>
      </c>
      <c r="G36" s="192">
        <v>1053092</v>
      </c>
      <c r="H36" s="68"/>
      <c r="I36" s="345" t="s">
        <v>2552</v>
      </c>
      <c r="J36" s="68"/>
      <c r="K36" s="68"/>
      <c r="L36" s="68"/>
      <c r="M36" s="68"/>
      <c r="N36" s="346">
        <v>10</v>
      </c>
      <c r="O36" s="346">
        <v>0</v>
      </c>
      <c r="P36" s="347">
        <v>68.599999999999994</v>
      </c>
      <c r="Q36" s="347">
        <v>0</v>
      </c>
      <c r="R36" s="348" t="s">
        <v>638</v>
      </c>
      <c r="S36" s="369"/>
      <c r="T36" s="278"/>
    </row>
    <row r="37" spans="1:20" ht="51">
      <c r="A37" s="68" t="s">
        <v>541</v>
      </c>
      <c r="B37" s="68"/>
      <c r="C37" s="69" t="s">
        <v>590</v>
      </c>
      <c r="D37" s="108">
        <v>44953</v>
      </c>
      <c r="E37" s="108" t="s">
        <v>2585</v>
      </c>
      <c r="F37" s="192" t="s">
        <v>22</v>
      </c>
      <c r="G37" s="192">
        <v>22921</v>
      </c>
      <c r="H37" s="68"/>
      <c r="I37" s="345" t="s">
        <v>2553</v>
      </c>
      <c r="J37" s="68"/>
      <c r="K37" s="68"/>
      <c r="L37" s="68"/>
      <c r="M37" s="68"/>
      <c r="N37" s="346">
        <v>0</v>
      </c>
      <c r="O37" s="346">
        <v>0</v>
      </c>
      <c r="P37" s="347">
        <v>0.01</v>
      </c>
      <c r="Q37" s="347">
        <v>0</v>
      </c>
      <c r="R37" s="348" t="s">
        <v>638</v>
      </c>
      <c r="S37" s="369"/>
      <c r="T37" s="278"/>
    </row>
    <row r="38" spans="1:20" ht="63.75">
      <c r="A38" s="68" t="s">
        <v>542</v>
      </c>
      <c r="B38" s="68"/>
      <c r="C38" s="69" t="s">
        <v>691</v>
      </c>
      <c r="D38" s="108">
        <v>44957</v>
      </c>
      <c r="E38" s="108" t="s">
        <v>2586</v>
      </c>
      <c r="F38" s="192" t="s">
        <v>19</v>
      </c>
      <c r="G38" s="192">
        <v>17060</v>
      </c>
      <c r="H38" s="68"/>
      <c r="I38" s="345" t="s">
        <v>2554</v>
      </c>
      <c r="J38" s="68"/>
      <c r="K38" s="68"/>
      <c r="L38" s="68"/>
      <c r="M38" s="68"/>
      <c r="N38" s="346">
        <v>329166.96999999997</v>
      </c>
      <c r="O38" s="346">
        <v>0</v>
      </c>
      <c r="P38" s="347">
        <v>2258085.41</v>
      </c>
      <c r="Q38" s="347">
        <v>0</v>
      </c>
      <c r="R38" s="348" t="s">
        <v>638</v>
      </c>
      <c r="S38" s="369"/>
      <c r="T38" s="278"/>
    </row>
    <row r="39" spans="1:20" ht="51">
      <c r="A39" s="68" t="s">
        <v>541</v>
      </c>
      <c r="B39" s="68"/>
      <c r="C39" s="69" t="s">
        <v>590</v>
      </c>
      <c r="D39" s="108">
        <v>44957</v>
      </c>
      <c r="E39" s="108" t="s">
        <v>2587</v>
      </c>
      <c r="F39" s="192" t="s">
        <v>22</v>
      </c>
      <c r="G39" s="192">
        <v>22929</v>
      </c>
      <c r="H39" s="68"/>
      <c r="I39" s="345" t="s">
        <v>2555</v>
      </c>
      <c r="J39" s="68"/>
      <c r="K39" s="68"/>
      <c r="L39" s="68"/>
      <c r="M39" s="68"/>
      <c r="N39" s="346">
        <v>0</v>
      </c>
      <c r="O39" s="346">
        <v>0</v>
      </c>
      <c r="P39" s="347">
        <v>0.02</v>
      </c>
      <c r="Q39" s="347">
        <v>0</v>
      </c>
      <c r="R39" s="348" t="s">
        <v>638</v>
      </c>
      <c r="S39" s="369"/>
      <c r="T39" s="278"/>
    </row>
    <row r="40" spans="1:20" ht="63.75">
      <c r="A40" s="68">
        <v>670</v>
      </c>
      <c r="B40" s="68"/>
      <c r="C40" s="69" t="s">
        <v>178</v>
      </c>
      <c r="D40" s="108">
        <v>44981</v>
      </c>
      <c r="E40" s="108" t="s">
        <v>2588</v>
      </c>
      <c r="F40" s="192" t="s">
        <v>3</v>
      </c>
      <c r="G40" s="192">
        <v>2094657</v>
      </c>
      <c r="H40" s="68"/>
      <c r="I40" s="345" t="s">
        <v>4733</v>
      </c>
      <c r="J40" s="68"/>
      <c r="K40" s="68"/>
      <c r="L40" s="68"/>
      <c r="M40" s="68"/>
      <c r="N40" s="346">
        <v>0</v>
      </c>
      <c r="O40" s="346">
        <v>324.25</v>
      </c>
      <c r="P40" s="347">
        <v>0</v>
      </c>
      <c r="Q40" s="347">
        <v>2224.36</v>
      </c>
      <c r="R40" s="348" t="s">
        <v>638</v>
      </c>
      <c r="S40" s="369"/>
      <c r="T40" s="278"/>
    </row>
    <row r="41" spans="1:20" ht="76.5">
      <c r="A41" s="68">
        <v>670</v>
      </c>
      <c r="B41" s="68"/>
      <c r="C41" s="69" t="s">
        <v>178</v>
      </c>
      <c r="D41" s="108">
        <v>44981</v>
      </c>
      <c r="E41" s="108" t="s">
        <v>2589</v>
      </c>
      <c r="F41" s="192" t="s">
        <v>3</v>
      </c>
      <c r="G41" s="192">
        <v>2094703</v>
      </c>
      <c r="H41" s="68"/>
      <c r="I41" s="345" t="s">
        <v>4734</v>
      </c>
      <c r="J41" s="68"/>
      <c r="K41" s="68"/>
      <c r="L41" s="68"/>
      <c r="M41" s="68"/>
      <c r="N41" s="346">
        <v>0</v>
      </c>
      <c r="O41" s="346">
        <v>21</v>
      </c>
      <c r="P41" s="347">
        <v>0</v>
      </c>
      <c r="Q41" s="347">
        <v>144.06</v>
      </c>
      <c r="R41" s="348" t="s">
        <v>638</v>
      </c>
      <c r="S41" s="369"/>
      <c r="T41" s="278"/>
    </row>
    <row r="42" spans="1:20" ht="102">
      <c r="A42" s="68">
        <v>35</v>
      </c>
      <c r="B42" s="68"/>
      <c r="C42" s="69" t="s">
        <v>43</v>
      </c>
      <c r="D42" s="108">
        <v>44958</v>
      </c>
      <c r="E42" s="108" t="s">
        <v>2590</v>
      </c>
      <c r="F42" s="192" t="s">
        <v>601</v>
      </c>
      <c r="G42" s="192">
        <v>17623</v>
      </c>
      <c r="H42" s="68"/>
      <c r="I42" s="345" t="s">
        <v>4735</v>
      </c>
      <c r="J42" s="68"/>
      <c r="K42" s="68"/>
      <c r="L42" s="68"/>
      <c r="M42" s="68"/>
      <c r="N42" s="346">
        <v>0.15</v>
      </c>
      <c r="O42" s="346">
        <v>0</v>
      </c>
      <c r="P42" s="347">
        <v>1.03</v>
      </c>
      <c r="Q42" s="347">
        <v>0</v>
      </c>
      <c r="R42" s="348" t="s">
        <v>638</v>
      </c>
      <c r="S42" s="369"/>
      <c r="T42" s="278"/>
    </row>
    <row r="43" spans="1:20" ht="76.5">
      <c r="A43" s="68">
        <v>86</v>
      </c>
      <c r="B43" s="68"/>
      <c r="C43" s="69" t="s">
        <v>50</v>
      </c>
      <c r="D43" s="108">
        <v>44959</v>
      </c>
      <c r="E43" s="108" t="s">
        <v>2591</v>
      </c>
      <c r="F43" s="192" t="s">
        <v>6</v>
      </c>
      <c r="G43" s="192">
        <v>1053603</v>
      </c>
      <c r="H43" s="68"/>
      <c r="I43" s="345" t="s">
        <v>4736</v>
      </c>
      <c r="J43" s="68"/>
      <c r="K43" s="68"/>
      <c r="L43" s="68"/>
      <c r="M43" s="68"/>
      <c r="N43" s="346">
        <v>0</v>
      </c>
      <c r="O43" s="346">
        <v>126185.39</v>
      </c>
      <c r="P43" s="347">
        <v>0</v>
      </c>
      <c r="Q43" s="347">
        <v>865631.78</v>
      </c>
      <c r="R43" s="348" t="s">
        <v>638</v>
      </c>
      <c r="S43" s="369"/>
      <c r="T43" s="278"/>
    </row>
    <row r="44" spans="1:20" ht="76.5">
      <c r="A44" s="68">
        <v>86</v>
      </c>
      <c r="B44" s="68"/>
      <c r="C44" s="69" t="s">
        <v>50</v>
      </c>
      <c r="D44" s="108">
        <v>44959</v>
      </c>
      <c r="E44" s="108" t="s">
        <v>2592</v>
      </c>
      <c r="F44" s="192" t="s">
        <v>10</v>
      </c>
      <c r="G44" s="192">
        <v>1053604</v>
      </c>
      <c r="H44" s="68"/>
      <c r="I44" s="345" t="s">
        <v>4737</v>
      </c>
      <c r="J44" s="68"/>
      <c r="K44" s="68"/>
      <c r="L44" s="68"/>
      <c r="M44" s="68"/>
      <c r="N44" s="346">
        <v>7.29</v>
      </c>
      <c r="O44" s="346">
        <v>0</v>
      </c>
      <c r="P44" s="347">
        <v>50.01</v>
      </c>
      <c r="Q44" s="347">
        <v>0</v>
      </c>
      <c r="R44" s="348" t="s">
        <v>638</v>
      </c>
      <c r="S44" s="369"/>
      <c r="T44" s="278"/>
    </row>
    <row r="45" spans="1:20" ht="63.75">
      <c r="A45" s="68">
        <v>249</v>
      </c>
      <c r="B45" s="68"/>
      <c r="C45" s="69" t="s">
        <v>102</v>
      </c>
      <c r="D45" s="108">
        <v>44960</v>
      </c>
      <c r="E45" s="108" t="s">
        <v>2593</v>
      </c>
      <c r="F45" s="192" t="s">
        <v>6</v>
      </c>
      <c r="G45" s="192">
        <v>1053708</v>
      </c>
      <c r="H45" s="68"/>
      <c r="I45" s="345" t="s">
        <v>4738</v>
      </c>
      <c r="J45" s="68"/>
      <c r="K45" s="68"/>
      <c r="L45" s="68"/>
      <c r="M45" s="68"/>
      <c r="N45" s="346">
        <v>0</v>
      </c>
      <c r="O45" s="346">
        <v>108189</v>
      </c>
      <c r="P45" s="347">
        <v>0</v>
      </c>
      <c r="Q45" s="347">
        <v>742176.54</v>
      </c>
      <c r="R45" s="348" t="s">
        <v>638</v>
      </c>
      <c r="S45" s="369"/>
      <c r="T45" s="278"/>
    </row>
    <row r="46" spans="1:20" ht="76.5">
      <c r="A46" s="68">
        <v>20</v>
      </c>
      <c r="B46" s="68"/>
      <c r="C46" s="69" t="s">
        <v>41</v>
      </c>
      <c r="D46" s="108">
        <v>44963</v>
      </c>
      <c r="E46" s="108" t="s">
        <v>2594</v>
      </c>
      <c r="F46" s="192" t="s">
        <v>10</v>
      </c>
      <c r="G46" s="192">
        <v>1053795</v>
      </c>
      <c r="H46" s="68"/>
      <c r="I46" s="345" t="s">
        <v>4739</v>
      </c>
      <c r="J46" s="68"/>
      <c r="K46" s="68"/>
      <c r="L46" s="68"/>
      <c r="M46" s="68"/>
      <c r="N46" s="346">
        <v>7.29</v>
      </c>
      <c r="O46" s="346">
        <v>0</v>
      </c>
      <c r="P46" s="347">
        <v>50.01</v>
      </c>
      <c r="Q46" s="347">
        <v>0</v>
      </c>
      <c r="R46" s="348" t="s">
        <v>638</v>
      </c>
      <c r="S46" s="369"/>
      <c r="T46" s="278"/>
    </row>
    <row r="47" spans="1:20" ht="76.5">
      <c r="A47" s="68">
        <v>585</v>
      </c>
      <c r="B47" s="68"/>
      <c r="C47" s="69" t="s">
        <v>171</v>
      </c>
      <c r="D47" s="108">
        <v>44963</v>
      </c>
      <c r="E47" s="108" t="s">
        <v>2595</v>
      </c>
      <c r="F47" s="192" t="s">
        <v>6</v>
      </c>
      <c r="G47" s="192">
        <v>1053799</v>
      </c>
      <c r="H47" s="68"/>
      <c r="I47" s="345" t="s">
        <v>4740</v>
      </c>
      <c r="J47" s="68"/>
      <c r="K47" s="68"/>
      <c r="L47" s="68"/>
      <c r="M47" s="68"/>
      <c r="N47" s="346">
        <v>0</v>
      </c>
      <c r="O47" s="346">
        <v>462190.5</v>
      </c>
      <c r="P47" s="347">
        <v>0</v>
      </c>
      <c r="Q47" s="347">
        <v>3170626.83</v>
      </c>
      <c r="R47" s="348" t="s">
        <v>638</v>
      </c>
      <c r="S47" s="369"/>
      <c r="T47" s="278"/>
    </row>
    <row r="48" spans="1:20" ht="76.5">
      <c r="A48" s="68" t="s">
        <v>542</v>
      </c>
      <c r="B48" s="68"/>
      <c r="C48" s="69" t="s">
        <v>691</v>
      </c>
      <c r="D48" s="108">
        <v>44963</v>
      </c>
      <c r="E48" s="108" t="s">
        <v>2596</v>
      </c>
      <c r="F48" s="192" t="s">
        <v>19</v>
      </c>
      <c r="G48" s="192">
        <v>1053789</v>
      </c>
      <c r="H48" s="68"/>
      <c r="I48" s="345" t="s">
        <v>4741</v>
      </c>
      <c r="J48" s="68"/>
      <c r="K48" s="68"/>
      <c r="L48" s="68"/>
      <c r="M48" s="68"/>
      <c r="N48" s="346">
        <v>32895.22</v>
      </c>
      <c r="O48" s="346">
        <v>0</v>
      </c>
      <c r="P48" s="347">
        <v>225661.21</v>
      </c>
      <c r="Q48" s="347">
        <v>0</v>
      </c>
      <c r="R48" s="348" t="s">
        <v>638</v>
      </c>
      <c r="S48" s="369"/>
      <c r="T48" s="278"/>
    </row>
    <row r="49" spans="1:20" ht="76.5">
      <c r="A49" s="68" t="s">
        <v>542</v>
      </c>
      <c r="B49" s="68"/>
      <c r="C49" s="69" t="s">
        <v>691</v>
      </c>
      <c r="D49" s="108">
        <v>44963</v>
      </c>
      <c r="E49" s="108" t="s">
        <v>2597</v>
      </c>
      <c r="F49" s="192" t="s">
        <v>19</v>
      </c>
      <c r="G49" s="192">
        <v>1053797</v>
      </c>
      <c r="H49" s="68"/>
      <c r="I49" s="345" t="s">
        <v>4742</v>
      </c>
      <c r="J49" s="68"/>
      <c r="K49" s="68"/>
      <c r="L49" s="68"/>
      <c r="M49" s="68"/>
      <c r="N49" s="346">
        <v>33993.699999999997</v>
      </c>
      <c r="O49" s="346">
        <v>0</v>
      </c>
      <c r="P49" s="347">
        <v>233196.78</v>
      </c>
      <c r="Q49" s="347">
        <v>0</v>
      </c>
      <c r="R49" s="348" t="s">
        <v>638</v>
      </c>
      <c r="S49" s="369"/>
      <c r="T49" s="278"/>
    </row>
    <row r="50" spans="1:20" ht="63.75">
      <c r="A50" s="68">
        <v>291</v>
      </c>
      <c r="B50" s="68"/>
      <c r="C50" s="69" t="s">
        <v>119</v>
      </c>
      <c r="D50" s="108">
        <v>44964</v>
      </c>
      <c r="E50" s="108" t="s">
        <v>2598</v>
      </c>
      <c r="F50" s="192" t="s">
        <v>6</v>
      </c>
      <c r="G50" s="192">
        <v>2164145</v>
      </c>
      <c r="H50" s="68"/>
      <c r="I50" s="345" t="s">
        <v>4743</v>
      </c>
      <c r="J50" s="68"/>
      <c r="K50" s="68"/>
      <c r="L50" s="68"/>
      <c r="M50" s="68"/>
      <c r="N50" s="346">
        <v>0</v>
      </c>
      <c r="O50" s="346">
        <v>9248500</v>
      </c>
      <c r="P50" s="347">
        <v>0</v>
      </c>
      <c r="Q50" s="347">
        <v>63444710</v>
      </c>
      <c r="R50" s="348" t="s">
        <v>638</v>
      </c>
      <c r="S50" s="369"/>
      <c r="T50" s="278"/>
    </row>
    <row r="51" spans="1:20" ht="63.75">
      <c r="A51" s="68" t="s">
        <v>542</v>
      </c>
      <c r="B51" s="68"/>
      <c r="C51" s="69" t="s">
        <v>691</v>
      </c>
      <c r="D51" s="108">
        <v>44965</v>
      </c>
      <c r="E51" s="108" t="s">
        <v>2599</v>
      </c>
      <c r="F51" s="192" t="s">
        <v>6</v>
      </c>
      <c r="G51" s="192">
        <v>2165376</v>
      </c>
      <c r="H51" s="68"/>
      <c r="I51" s="345" t="s">
        <v>4744</v>
      </c>
      <c r="J51" s="68"/>
      <c r="K51" s="68"/>
      <c r="L51" s="68"/>
      <c r="M51" s="68"/>
      <c r="N51" s="346">
        <v>0</v>
      </c>
      <c r="O51" s="346">
        <v>105077.87</v>
      </c>
      <c r="P51" s="347">
        <v>0</v>
      </c>
      <c r="Q51" s="347">
        <v>720834.19</v>
      </c>
      <c r="R51" s="348" t="s">
        <v>638</v>
      </c>
      <c r="S51" s="369"/>
      <c r="T51" s="278"/>
    </row>
    <row r="52" spans="1:20" ht="89.25">
      <c r="A52" s="68">
        <v>86</v>
      </c>
      <c r="B52" s="68"/>
      <c r="C52" s="69" t="s">
        <v>50</v>
      </c>
      <c r="D52" s="108">
        <v>44965</v>
      </c>
      <c r="E52" s="108" t="s">
        <v>2600</v>
      </c>
      <c r="F52" s="192" t="s">
        <v>6</v>
      </c>
      <c r="G52" s="192">
        <v>1053970</v>
      </c>
      <c r="H52" s="68"/>
      <c r="I52" s="345" t="s">
        <v>4745</v>
      </c>
      <c r="J52" s="68"/>
      <c r="K52" s="68"/>
      <c r="L52" s="68"/>
      <c r="M52" s="68"/>
      <c r="N52" s="346">
        <v>0</v>
      </c>
      <c r="O52" s="346">
        <v>19250</v>
      </c>
      <c r="P52" s="347">
        <v>0</v>
      </c>
      <c r="Q52" s="347">
        <v>132055</v>
      </c>
      <c r="R52" s="348" t="s">
        <v>638</v>
      </c>
      <c r="S52" s="369"/>
      <c r="T52" s="278"/>
    </row>
    <row r="53" spans="1:20" ht="63.75">
      <c r="A53" s="68">
        <v>16</v>
      </c>
      <c r="B53" s="68"/>
      <c r="C53" s="69" t="s">
        <v>40</v>
      </c>
      <c r="D53" s="108">
        <v>44966</v>
      </c>
      <c r="E53" s="108" t="s">
        <v>2601</v>
      </c>
      <c r="F53" s="192" t="s">
        <v>6</v>
      </c>
      <c r="G53" s="192">
        <v>1054010</v>
      </c>
      <c r="H53" s="68"/>
      <c r="I53" s="345" t="s">
        <v>4746</v>
      </c>
      <c r="J53" s="68"/>
      <c r="K53" s="68"/>
      <c r="L53" s="68"/>
      <c r="M53" s="68"/>
      <c r="N53" s="346">
        <v>0</v>
      </c>
      <c r="O53" s="346">
        <v>4369.8599999999997</v>
      </c>
      <c r="P53" s="347">
        <v>0</v>
      </c>
      <c r="Q53" s="347">
        <v>29977.24</v>
      </c>
      <c r="R53" s="348" t="s">
        <v>638</v>
      </c>
      <c r="S53" s="369"/>
      <c r="T53" s="278"/>
    </row>
    <row r="54" spans="1:20" ht="76.5">
      <c r="A54" s="68">
        <v>20</v>
      </c>
      <c r="B54" s="68"/>
      <c r="C54" s="69" t="s">
        <v>41</v>
      </c>
      <c r="D54" s="108">
        <v>44967</v>
      </c>
      <c r="E54" s="108" t="s">
        <v>2602</v>
      </c>
      <c r="F54" s="192" t="s">
        <v>10</v>
      </c>
      <c r="G54" s="192">
        <v>1054084</v>
      </c>
      <c r="H54" s="68"/>
      <c r="I54" s="345" t="s">
        <v>4747</v>
      </c>
      <c r="J54" s="68"/>
      <c r="K54" s="68"/>
      <c r="L54" s="68"/>
      <c r="M54" s="68"/>
      <c r="N54" s="346">
        <v>7.29</v>
      </c>
      <c r="O54" s="346">
        <v>0</v>
      </c>
      <c r="P54" s="347">
        <v>50.01</v>
      </c>
      <c r="Q54" s="347">
        <v>0</v>
      </c>
      <c r="R54" s="348" t="s">
        <v>638</v>
      </c>
      <c r="S54" s="369"/>
      <c r="T54" s="278"/>
    </row>
    <row r="55" spans="1:20" ht="63.75">
      <c r="A55" s="68">
        <v>20</v>
      </c>
      <c r="B55" s="68"/>
      <c r="C55" s="69" t="s">
        <v>41</v>
      </c>
      <c r="D55" s="108">
        <v>44971</v>
      </c>
      <c r="E55" s="108" t="s">
        <v>2603</v>
      </c>
      <c r="F55" s="192" t="s">
        <v>10</v>
      </c>
      <c r="G55" s="192">
        <v>1054208</v>
      </c>
      <c r="H55" s="68"/>
      <c r="I55" s="345" t="s">
        <v>4748</v>
      </c>
      <c r="J55" s="68"/>
      <c r="K55" s="68"/>
      <c r="L55" s="68"/>
      <c r="M55" s="68"/>
      <c r="N55" s="346">
        <v>7.29</v>
      </c>
      <c r="O55" s="346">
        <v>0</v>
      </c>
      <c r="P55" s="347">
        <v>50.01</v>
      </c>
      <c r="Q55" s="347">
        <v>0</v>
      </c>
      <c r="R55" s="348" t="s">
        <v>638</v>
      </c>
      <c r="S55" s="369"/>
      <c r="T55" s="278"/>
    </row>
    <row r="56" spans="1:20" ht="51">
      <c r="A56" s="68" t="s">
        <v>542</v>
      </c>
      <c r="B56" s="68"/>
      <c r="C56" s="69" t="s">
        <v>691</v>
      </c>
      <c r="D56" s="108">
        <v>44972</v>
      </c>
      <c r="E56" s="108" t="s">
        <v>2604</v>
      </c>
      <c r="F56" s="192" t="s">
        <v>19</v>
      </c>
      <c r="G56" s="192">
        <v>16984</v>
      </c>
      <c r="H56" s="68"/>
      <c r="I56" s="345" t="s">
        <v>4749</v>
      </c>
      <c r="J56" s="68"/>
      <c r="K56" s="68"/>
      <c r="L56" s="68"/>
      <c r="M56" s="68"/>
      <c r="N56" s="346">
        <v>1147364.2</v>
      </c>
      <c r="O56" s="346">
        <v>0</v>
      </c>
      <c r="P56" s="347">
        <v>7870918.4100000001</v>
      </c>
      <c r="Q56" s="347">
        <v>0</v>
      </c>
      <c r="R56" s="348" t="s">
        <v>638</v>
      </c>
      <c r="S56" s="369"/>
      <c r="T56" s="278"/>
    </row>
    <row r="57" spans="1:20" ht="51">
      <c r="A57" s="68" t="s">
        <v>542</v>
      </c>
      <c r="B57" s="68"/>
      <c r="C57" s="69" t="s">
        <v>691</v>
      </c>
      <c r="D57" s="108">
        <v>44972</v>
      </c>
      <c r="E57" s="108" t="s">
        <v>2605</v>
      </c>
      <c r="F57" s="192" t="s">
        <v>19</v>
      </c>
      <c r="G57" s="192">
        <v>16981</v>
      </c>
      <c r="H57" s="68"/>
      <c r="I57" s="345" t="s">
        <v>4750</v>
      </c>
      <c r="J57" s="68"/>
      <c r="K57" s="68"/>
      <c r="L57" s="68"/>
      <c r="M57" s="68"/>
      <c r="N57" s="346">
        <v>894585.71</v>
      </c>
      <c r="O57" s="346">
        <v>0</v>
      </c>
      <c r="P57" s="347">
        <v>6136857.9699999997</v>
      </c>
      <c r="Q57" s="347">
        <v>0</v>
      </c>
      <c r="R57" s="348" t="s">
        <v>638</v>
      </c>
      <c r="S57" s="369"/>
      <c r="T57" s="278"/>
    </row>
    <row r="58" spans="1:20" ht="51">
      <c r="A58" s="68" t="s">
        <v>542</v>
      </c>
      <c r="B58" s="68"/>
      <c r="C58" s="69" t="s">
        <v>691</v>
      </c>
      <c r="D58" s="108">
        <v>44972</v>
      </c>
      <c r="E58" s="108" t="s">
        <v>2606</v>
      </c>
      <c r="F58" s="192" t="s">
        <v>19</v>
      </c>
      <c r="G58" s="192">
        <v>16982</v>
      </c>
      <c r="H58" s="68"/>
      <c r="I58" s="345" t="s">
        <v>4751</v>
      </c>
      <c r="J58" s="68"/>
      <c r="K58" s="68"/>
      <c r="L58" s="68"/>
      <c r="M58" s="68"/>
      <c r="N58" s="346">
        <v>74642.22</v>
      </c>
      <c r="O58" s="346">
        <v>0</v>
      </c>
      <c r="P58" s="347">
        <v>512045.63</v>
      </c>
      <c r="Q58" s="347">
        <v>0</v>
      </c>
      <c r="R58" s="348" t="s">
        <v>638</v>
      </c>
      <c r="S58" s="369"/>
      <c r="T58" s="278"/>
    </row>
    <row r="59" spans="1:20" ht="51">
      <c r="A59" s="68" t="s">
        <v>542</v>
      </c>
      <c r="B59" s="68"/>
      <c r="C59" s="69" t="s">
        <v>691</v>
      </c>
      <c r="D59" s="108">
        <v>44972</v>
      </c>
      <c r="E59" s="108" t="s">
        <v>2607</v>
      </c>
      <c r="F59" s="192" t="s">
        <v>19</v>
      </c>
      <c r="G59" s="192">
        <v>16983</v>
      </c>
      <c r="H59" s="68"/>
      <c r="I59" s="345" t="s">
        <v>4752</v>
      </c>
      <c r="J59" s="68"/>
      <c r="K59" s="68"/>
      <c r="L59" s="68"/>
      <c r="M59" s="68"/>
      <c r="N59" s="346">
        <v>432109.99</v>
      </c>
      <c r="O59" s="346">
        <v>0</v>
      </c>
      <c r="P59" s="347">
        <v>2964274.53</v>
      </c>
      <c r="Q59" s="347">
        <v>0</v>
      </c>
      <c r="R59" s="348" t="s">
        <v>638</v>
      </c>
      <c r="S59" s="369"/>
      <c r="T59" s="278"/>
    </row>
    <row r="60" spans="1:20" ht="76.5">
      <c r="A60" s="68">
        <v>10</v>
      </c>
      <c r="B60" s="68"/>
      <c r="C60" s="69" t="s">
        <v>38</v>
      </c>
      <c r="D60" s="108">
        <v>44972</v>
      </c>
      <c r="E60" s="108" t="s">
        <v>2608</v>
      </c>
      <c r="F60" s="192" t="s">
        <v>6</v>
      </c>
      <c r="G60" s="192">
        <v>2173927</v>
      </c>
      <c r="H60" s="68"/>
      <c r="I60" s="345" t="s">
        <v>4753</v>
      </c>
      <c r="J60" s="68"/>
      <c r="K60" s="68"/>
      <c r="L60" s="68"/>
      <c r="M60" s="68"/>
      <c r="N60" s="346">
        <v>0</v>
      </c>
      <c r="O60" s="346">
        <v>14146.06</v>
      </c>
      <c r="P60" s="347">
        <v>0</v>
      </c>
      <c r="Q60" s="347">
        <v>97041.97</v>
      </c>
      <c r="R60" s="348" t="s">
        <v>638</v>
      </c>
      <c r="S60" s="369"/>
      <c r="T60" s="278"/>
    </row>
    <row r="61" spans="1:20" ht="76.5">
      <c r="A61" s="68">
        <v>10</v>
      </c>
      <c r="B61" s="68"/>
      <c r="C61" s="69" t="s">
        <v>38</v>
      </c>
      <c r="D61" s="108">
        <v>44972</v>
      </c>
      <c r="E61" s="108" t="s">
        <v>2609</v>
      </c>
      <c r="F61" s="192" t="s">
        <v>14</v>
      </c>
      <c r="G61" s="192">
        <v>2173928</v>
      </c>
      <c r="H61" s="68"/>
      <c r="I61" s="345" t="s">
        <v>4754</v>
      </c>
      <c r="J61" s="68"/>
      <c r="K61" s="68"/>
      <c r="L61" s="68"/>
      <c r="M61" s="68"/>
      <c r="N61" s="346">
        <v>7.29</v>
      </c>
      <c r="O61" s="346">
        <v>0</v>
      </c>
      <c r="P61" s="347">
        <v>50.01</v>
      </c>
      <c r="Q61" s="347">
        <v>0</v>
      </c>
      <c r="R61" s="348" t="s">
        <v>638</v>
      </c>
      <c r="S61" s="369"/>
      <c r="T61" s="278"/>
    </row>
    <row r="62" spans="1:20" ht="51">
      <c r="A62" s="68" t="s">
        <v>542</v>
      </c>
      <c r="B62" s="68"/>
      <c r="C62" s="69" t="s">
        <v>691</v>
      </c>
      <c r="D62" s="108">
        <v>44972</v>
      </c>
      <c r="E62" s="108"/>
      <c r="F62" s="192" t="s">
        <v>19</v>
      </c>
      <c r="G62" s="192">
        <v>17097</v>
      </c>
      <c r="H62" s="68"/>
      <c r="I62" s="345" t="s">
        <v>4755</v>
      </c>
      <c r="J62" s="68"/>
      <c r="K62" s="68"/>
      <c r="L62" s="68"/>
      <c r="M62" s="68"/>
      <c r="N62" s="346">
        <v>12528.83</v>
      </c>
      <c r="O62" s="346">
        <v>0</v>
      </c>
      <c r="P62" s="347">
        <v>85947.77</v>
      </c>
      <c r="Q62" s="347">
        <v>0</v>
      </c>
      <c r="R62" s="348" t="s">
        <v>638</v>
      </c>
      <c r="S62" s="369"/>
      <c r="T62" s="278"/>
    </row>
    <row r="63" spans="1:20" ht="51">
      <c r="A63" s="68" t="s">
        <v>542</v>
      </c>
      <c r="B63" s="68"/>
      <c r="C63" s="69" t="s">
        <v>691</v>
      </c>
      <c r="D63" s="108">
        <v>44972</v>
      </c>
      <c r="E63" s="108"/>
      <c r="F63" s="192" t="s">
        <v>19</v>
      </c>
      <c r="G63" s="192">
        <v>17098</v>
      </c>
      <c r="H63" s="68"/>
      <c r="I63" s="345" t="s">
        <v>4756</v>
      </c>
      <c r="J63" s="68"/>
      <c r="K63" s="68"/>
      <c r="L63" s="68"/>
      <c r="M63" s="68"/>
      <c r="N63" s="346">
        <v>80632.479999999996</v>
      </c>
      <c r="O63" s="346">
        <v>0</v>
      </c>
      <c r="P63" s="347">
        <v>553138.81000000006</v>
      </c>
      <c r="Q63" s="347">
        <v>0</v>
      </c>
      <c r="R63" s="348" t="s">
        <v>638</v>
      </c>
      <c r="S63" s="369"/>
      <c r="T63" s="278"/>
    </row>
    <row r="64" spans="1:20" ht="63.75">
      <c r="A64" s="68" t="s">
        <v>542</v>
      </c>
      <c r="B64" s="68"/>
      <c r="C64" s="69" t="s">
        <v>691</v>
      </c>
      <c r="D64" s="108">
        <v>44972</v>
      </c>
      <c r="E64" s="108"/>
      <c r="F64" s="192" t="s">
        <v>19</v>
      </c>
      <c r="G64" s="192">
        <v>17099</v>
      </c>
      <c r="H64" s="68"/>
      <c r="I64" s="345" t="s">
        <v>4757</v>
      </c>
      <c r="J64" s="68"/>
      <c r="K64" s="68"/>
      <c r="L64" s="68"/>
      <c r="M64" s="68"/>
      <c r="N64" s="346">
        <v>1603747.09</v>
      </c>
      <c r="O64" s="346">
        <v>0</v>
      </c>
      <c r="P64" s="347">
        <v>11001705.039999999</v>
      </c>
      <c r="Q64" s="347">
        <v>0</v>
      </c>
      <c r="R64" s="348" t="s">
        <v>638</v>
      </c>
      <c r="S64" s="369"/>
      <c r="T64" s="278"/>
    </row>
    <row r="65" spans="1:20" ht="63.75">
      <c r="A65" s="68">
        <v>20</v>
      </c>
      <c r="B65" s="68"/>
      <c r="C65" s="69" t="s">
        <v>41</v>
      </c>
      <c r="D65" s="108">
        <v>44973</v>
      </c>
      <c r="E65" s="108"/>
      <c r="F65" s="192" t="s">
        <v>10</v>
      </c>
      <c r="G65" s="192">
        <v>1054650</v>
      </c>
      <c r="H65" s="68"/>
      <c r="I65" s="345" t="s">
        <v>4758</v>
      </c>
      <c r="J65" s="68"/>
      <c r="K65" s="68"/>
      <c r="L65" s="68"/>
      <c r="M65" s="68"/>
      <c r="N65" s="346">
        <v>7.29</v>
      </c>
      <c r="O65" s="346">
        <v>0</v>
      </c>
      <c r="P65" s="347">
        <v>50.01</v>
      </c>
      <c r="Q65" s="347">
        <v>0</v>
      </c>
      <c r="R65" s="348" t="s">
        <v>638</v>
      </c>
      <c r="S65" s="369"/>
      <c r="T65" s="278"/>
    </row>
    <row r="66" spans="1:20" ht="51">
      <c r="A66" s="68" t="s">
        <v>542</v>
      </c>
      <c r="B66" s="68"/>
      <c r="C66" s="69" t="s">
        <v>691</v>
      </c>
      <c r="D66" s="108">
        <v>44974</v>
      </c>
      <c r="E66" s="108"/>
      <c r="F66" s="192" t="s">
        <v>19</v>
      </c>
      <c r="G66" s="192">
        <v>17003</v>
      </c>
      <c r="H66" s="68"/>
      <c r="I66" s="345" t="s">
        <v>4759</v>
      </c>
      <c r="J66" s="68"/>
      <c r="K66" s="68"/>
      <c r="L66" s="68"/>
      <c r="M66" s="68"/>
      <c r="N66" s="346">
        <v>9540144.4399999995</v>
      </c>
      <c r="O66" s="346">
        <v>0</v>
      </c>
      <c r="P66" s="347">
        <v>65445390.859999999</v>
      </c>
      <c r="Q66" s="347">
        <v>0</v>
      </c>
      <c r="R66" s="348" t="s">
        <v>638</v>
      </c>
      <c r="S66" s="369"/>
      <c r="T66" s="278"/>
    </row>
    <row r="67" spans="1:20" ht="51">
      <c r="A67" s="68" t="s">
        <v>542</v>
      </c>
      <c r="B67" s="68"/>
      <c r="C67" s="69" t="s">
        <v>691</v>
      </c>
      <c r="D67" s="108">
        <v>44974</v>
      </c>
      <c r="E67" s="108"/>
      <c r="F67" s="192" t="s">
        <v>19</v>
      </c>
      <c r="G67" s="192">
        <v>17002</v>
      </c>
      <c r="H67" s="68"/>
      <c r="I67" s="345" t="s">
        <v>4760</v>
      </c>
      <c r="J67" s="68"/>
      <c r="K67" s="68"/>
      <c r="L67" s="68"/>
      <c r="M67" s="68"/>
      <c r="N67" s="346">
        <v>10908616.369999999</v>
      </c>
      <c r="O67" s="346">
        <v>0</v>
      </c>
      <c r="P67" s="347">
        <v>74833108.299999997</v>
      </c>
      <c r="Q67" s="347">
        <v>0</v>
      </c>
      <c r="R67" s="348" t="s">
        <v>638</v>
      </c>
      <c r="S67" s="369"/>
      <c r="T67" s="278"/>
    </row>
    <row r="68" spans="1:20" ht="51">
      <c r="A68" s="68" t="s">
        <v>542</v>
      </c>
      <c r="B68" s="68"/>
      <c r="C68" s="69" t="s">
        <v>691</v>
      </c>
      <c r="D68" s="108">
        <v>44974</v>
      </c>
      <c r="E68" s="108"/>
      <c r="F68" s="192" t="s">
        <v>19</v>
      </c>
      <c r="G68" s="192">
        <v>17154</v>
      </c>
      <c r="H68" s="68"/>
      <c r="I68" s="345" t="s">
        <v>4761</v>
      </c>
      <c r="J68" s="68"/>
      <c r="K68" s="68"/>
      <c r="L68" s="68"/>
      <c r="M68" s="68"/>
      <c r="N68" s="346">
        <v>16005.15</v>
      </c>
      <c r="O68" s="346">
        <v>0</v>
      </c>
      <c r="P68" s="347">
        <v>109795.33</v>
      </c>
      <c r="Q68" s="347">
        <v>0</v>
      </c>
      <c r="R68" s="348" t="s">
        <v>638</v>
      </c>
      <c r="S68" s="369"/>
      <c r="T68" s="278"/>
    </row>
    <row r="69" spans="1:20" ht="51">
      <c r="A69" s="68" t="s">
        <v>542</v>
      </c>
      <c r="B69" s="68"/>
      <c r="C69" s="69" t="s">
        <v>691</v>
      </c>
      <c r="D69" s="108">
        <v>44979</v>
      </c>
      <c r="E69" s="108"/>
      <c r="F69" s="192" t="s">
        <v>19</v>
      </c>
      <c r="G69" s="192">
        <v>17089</v>
      </c>
      <c r="H69" s="68"/>
      <c r="I69" s="345" t="s">
        <v>4762</v>
      </c>
      <c r="J69" s="68"/>
      <c r="K69" s="68"/>
      <c r="L69" s="68"/>
      <c r="M69" s="68"/>
      <c r="N69" s="346">
        <v>795286.31</v>
      </c>
      <c r="O69" s="346">
        <v>0</v>
      </c>
      <c r="P69" s="347">
        <v>5455664.0899999999</v>
      </c>
      <c r="Q69" s="347">
        <v>0</v>
      </c>
      <c r="R69" s="348" t="s">
        <v>638</v>
      </c>
      <c r="S69" s="369"/>
      <c r="T69" s="278"/>
    </row>
    <row r="70" spans="1:20" ht="51">
      <c r="A70" s="68" t="s">
        <v>542</v>
      </c>
      <c r="B70" s="68"/>
      <c r="C70" s="69" t="s">
        <v>691</v>
      </c>
      <c r="D70" s="108">
        <v>44979</v>
      </c>
      <c r="E70" s="108"/>
      <c r="F70" s="192" t="s">
        <v>19</v>
      </c>
      <c r="G70" s="192">
        <v>17023</v>
      </c>
      <c r="H70" s="68"/>
      <c r="I70" s="345" t="s">
        <v>4763</v>
      </c>
      <c r="J70" s="68"/>
      <c r="K70" s="68"/>
      <c r="L70" s="68"/>
      <c r="M70" s="68"/>
      <c r="N70" s="346">
        <v>1944376.79</v>
      </c>
      <c r="O70" s="346">
        <v>0</v>
      </c>
      <c r="P70" s="347">
        <v>13338424.779999999</v>
      </c>
      <c r="Q70" s="347">
        <v>0</v>
      </c>
      <c r="R70" s="348" t="s">
        <v>638</v>
      </c>
      <c r="S70" s="369"/>
      <c r="T70" s="278"/>
    </row>
    <row r="71" spans="1:20" ht="63.75">
      <c r="A71" s="68" t="s">
        <v>542</v>
      </c>
      <c r="B71" s="68"/>
      <c r="C71" s="69" t="s">
        <v>691</v>
      </c>
      <c r="D71" s="108">
        <v>44979</v>
      </c>
      <c r="E71" s="108"/>
      <c r="F71" s="192" t="s">
        <v>19</v>
      </c>
      <c r="G71" s="192">
        <v>17004</v>
      </c>
      <c r="H71" s="68"/>
      <c r="I71" s="345" t="s">
        <v>4764</v>
      </c>
      <c r="J71" s="68"/>
      <c r="K71" s="68"/>
      <c r="L71" s="68"/>
      <c r="M71" s="68"/>
      <c r="N71" s="346">
        <v>4743829.54</v>
      </c>
      <c r="O71" s="346">
        <v>0</v>
      </c>
      <c r="P71" s="347">
        <v>32542670.640000001</v>
      </c>
      <c r="Q71" s="347">
        <v>0</v>
      </c>
      <c r="R71" s="348" t="s">
        <v>638</v>
      </c>
      <c r="S71" s="369"/>
      <c r="T71" s="278"/>
    </row>
    <row r="72" spans="1:20" ht="51">
      <c r="A72" s="68" t="s">
        <v>542</v>
      </c>
      <c r="B72" s="68"/>
      <c r="C72" s="69" t="s">
        <v>691</v>
      </c>
      <c r="D72" s="108">
        <v>44979</v>
      </c>
      <c r="E72" s="108"/>
      <c r="F72" s="192" t="s">
        <v>19</v>
      </c>
      <c r="G72" s="192">
        <v>17021</v>
      </c>
      <c r="H72" s="68"/>
      <c r="I72" s="345" t="s">
        <v>4765</v>
      </c>
      <c r="J72" s="68"/>
      <c r="K72" s="68"/>
      <c r="L72" s="68"/>
      <c r="M72" s="68"/>
      <c r="N72" s="346">
        <v>1961802.98</v>
      </c>
      <c r="O72" s="346">
        <v>0</v>
      </c>
      <c r="P72" s="347">
        <v>13457968.439999999</v>
      </c>
      <c r="Q72" s="347">
        <v>0</v>
      </c>
      <c r="R72" s="348" t="s">
        <v>638</v>
      </c>
      <c r="S72" s="369"/>
      <c r="T72" s="278"/>
    </row>
    <row r="73" spans="1:20" ht="76.5">
      <c r="A73" s="68" t="s">
        <v>542</v>
      </c>
      <c r="B73" s="68"/>
      <c r="C73" s="69" t="s">
        <v>691</v>
      </c>
      <c r="D73" s="108">
        <v>44979</v>
      </c>
      <c r="E73" s="108"/>
      <c r="F73" s="192" t="s">
        <v>19</v>
      </c>
      <c r="G73" s="192">
        <v>17046</v>
      </c>
      <c r="H73" s="68"/>
      <c r="I73" s="345" t="s">
        <v>4766</v>
      </c>
      <c r="J73" s="68"/>
      <c r="K73" s="68"/>
      <c r="L73" s="68"/>
      <c r="M73" s="68"/>
      <c r="N73" s="346">
        <v>12889.31</v>
      </c>
      <c r="O73" s="346">
        <v>0</v>
      </c>
      <c r="P73" s="347">
        <v>88420.67</v>
      </c>
      <c r="Q73" s="347">
        <v>0</v>
      </c>
      <c r="R73" s="348" t="s">
        <v>638</v>
      </c>
      <c r="S73" s="369"/>
      <c r="T73" s="278"/>
    </row>
    <row r="74" spans="1:20" ht="51">
      <c r="A74" s="68" t="s">
        <v>542</v>
      </c>
      <c r="B74" s="68"/>
      <c r="C74" s="69" t="s">
        <v>691</v>
      </c>
      <c r="D74" s="108">
        <v>44979</v>
      </c>
      <c r="E74" s="108"/>
      <c r="F74" s="192" t="s">
        <v>19</v>
      </c>
      <c r="G74" s="192">
        <v>17022</v>
      </c>
      <c r="H74" s="68"/>
      <c r="I74" s="345" t="s">
        <v>4767</v>
      </c>
      <c r="J74" s="68"/>
      <c r="K74" s="68"/>
      <c r="L74" s="68"/>
      <c r="M74" s="68"/>
      <c r="N74" s="346">
        <v>1643412.01</v>
      </c>
      <c r="O74" s="346">
        <v>0</v>
      </c>
      <c r="P74" s="347">
        <v>11273806.390000001</v>
      </c>
      <c r="Q74" s="347">
        <v>0</v>
      </c>
      <c r="R74" s="348" t="s">
        <v>638</v>
      </c>
      <c r="S74" s="369"/>
      <c r="T74" s="278"/>
    </row>
    <row r="75" spans="1:20" ht="76.5">
      <c r="A75" s="68" t="s">
        <v>542</v>
      </c>
      <c r="B75" s="68"/>
      <c r="C75" s="69" t="s">
        <v>691</v>
      </c>
      <c r="D75" s="108">
        <v>44979</v>
      </c>
      <c r="E75" s="108"/>
      <c r="F75" s="192" t="s">
        <v>12</v>
      </c>
      <c r="G75" s="192">
        <v>1054823</v>
      </c>
      <c r="H75" s="68"/>
      <c r="I75" s="345" t="s">
        <v>4768</v>
      </c>
      <c r="J75" s="68"/>
      <c r="K75" s="68"/>
      <c r="L75" s="68"/>
      <c r="M75" s="68"/>
      <c r="N75" s="346">
        <v>18.63</v>
      </c>
      <c r="O75" s="346">
        <v>0</v>
      </c>
      <c r="P75" s="347">
        <v>127.8</v>
      </c>
      <c r="Q75" s="347">
        <v>0</v>
      </c>
      <c r="R75" s="348" t="s">
        <v>638</v>
      </c>
      <c r="S75" s="369"/>
      <c r="T75" s="278"/>
    </row>
    <row r="76" spans="1:20" ht="76.5">
      <c r="A76" s="68">
        <v>585</v>
      </c>
      <c r="B76" s="68"/>
      <c r="C76" s="69" t="s">
        <v>171</v>
      </c>
      <c r="D76" s="108">
        <v>44980</v>
      </c>
      <c r="E76" s="108"/>
      <c r="F76" s="192" t="s">
        <v>6</v>
      </c>
      <c r="G76" s="192">
        <v>1054893</v>
      </c>
      <c r="H76" s="68"/>
      <c r="I76" s="345" t="s">
        <v>4769</v>
      </c>
      <c r="J76" s="68"/>
      <c r="K76" s="68"/>
      <c r="L76" s="68"/>
      <c r="M76" s="68"/>
      <c r="N76" s="346">
        <v>0</v>
      </c>
      <c r="O76" s="346">
        <v>1880</v>
      </c>
      <c r="P76" s="347">
        <v>0</v>
      </c>
      <c r="Q76" s="347">
        <v>12896.8</v>
      </c>
      <c r="R76" s="348" t="s">
        <v>638</v>
      </c>
      <c r="S76" s="369"/>
      <c r="T76" s="278"/>
    </row>
    <row r="77" spans="1:20" ht="63.75">
      <c r="A77" s="68" t="s">
        <v>542</v>
      </c>
      <c r="B77" s="68"/>
      <c r="C77" s="69" t="s">
        <v>691</v>
      </c>
      <c r="D77" s="108">
        <v>44981</v>
      </c>
      <c r="E77" s="108"/>
      <c r="F77" s="192" t="s">
        <v>19</v>
      </c>
      <c r="G77" s="192">
        <v>17090</v>
      </c>
      <c r="H77" s="68"/>
      <c r="I77" s="345" t="s">
        <v>4770</v>
      </c>
      <c r="J77" s="68"/>
      <c r="K77" s="68"/>
      <c r="L77" s="68"/>
      <c r="M77" s="68"/>
      <c r="N77" s="346">
        <v>1080621.05</v>
      </c>
      <c r="O77" s="346">
        <v>0</v>
      </c>
      <c r="P77" s="347">
        <v>7413060.4000000004</v>
      </c>
      <c r="Q77" s="347">
        <v>0</v>
      </c>
      <c r="R77" s="348" t="s">
        <v>638</v>
      </c>
      <c r="S77" s="369"/>
      <c r="T77" s="278"/>
    </row>
    <row r="78" spans="1:20" ht="76.5">
      <c r="A78" s="68">
        <v>206</v>
      </c>
      <c r="B78" s="68"/>
      <c r="C78" s="69" t="s">
        <v>87</v>
      </c>
      <c r="D78" s="108">
        <v>44981</v>
      </c>
      <c r="E78" s="108"/>
      <c r="F78" s="192" t="s">
        <v>10</v>
      </c>
      <c r="G78" s="192">
        <v>2181862</v>
      </c>
      <c r="H78" s="68"/>
      <c r="I78" s="345" t="s">
        <v>4771</v>
      </c>
      <c r="J78" s="68"/>
      <c r="K78" s="68"/>
      <c r="L78" s="68"/>
      <c r="M78" s="68"/>
      <c r="N78" s="346">
        <v>7.29</v>
      </c>
      <c r="O78" s="346">
        <v>0</v>
      </c>
      <c r="P78" s="347">
        <v>50.01</v>
      </c>
      <c r="Q78" s="347">
        <v>0</v>
      </c>
      <c r="R78" s="348" t="s">
        <v>638</v>
      </c>
      <c r="S78" s="369"/>
      <c r="T78" s="278"/>
    </row>
    <row r="79" spans="1:20" ht="51">
      <c r="A79" s="68" t="s">
        <v>542</v>
      </c>
      <c r="B79" s="68"/>
      <c r="C79" s="69" t="s">
        <v>691</v>
      </c>
      <c r="D79" s="108">
        <v>44984</v>
      </c>
      <c r="E79" s="108"/>
      <c r="F79" s="192" t="s">
        <v>19</v>
      </c>
      <c r="G79" s="192">
        <v>17024</v>
      </c>
      <c r="H79" s="68"/>
      <c r="I79" s="345" t="s">
        <v>4772</v>
      </c>
      <c r="J79" s="68"/>
      <c r="K79" s="68"/>
      <c r="L79" s="68"/>
      <c r="M79" s="68"/>
      <c r="N79" s="346">
        <v>101738.9</v>
      </c>
      <c r="O79" s="346">
        <v>0</v>
      </c>
      <c r="P79" s="347">
        <v>697928.85</v>
      </c>
      <c r="Q79" s="347">
        <v>0</v>
      </c>
      <c r="R79" s="348" t="s">
        <v>638</v>
      </c>
      <c r="S79" s="369"/>
      <c r="T79" s="278"/>
    </row>
    <row r="80" spans="1:20" ht="76.5">
      <c r="A80" s="68" t="s">
        <v>542</v>
      </c>
      <c r="B80" s="68"/>
      <c r="C80" s="69" t="s">
        <v>691</v>
      </c>
      <c r="D80" s="108">
        <v>44984</v>
      </c>
      <c r="E80" s="108"/>
      <c r="F80" s="192" t="s">
        <v>12</v>
      </c>
      <c r="G80" s="192">
        <v>1055208</v>
      </c>
      <c r="H80" s="68"/>
      <c r="I80" s="345" t="s">
        <v>4773</v>
      </c>
      <c r="J80" s="68"/>
      <c r="K80" s="68"/>
      <c r="L80" s="68"/>
      <c r="M80" s="68"/>
      <c r="N80" s="346">
        <v>2500</v>
      </c>
      <c r="O80" s="346">
        <v>0</v>
      </c>
      <c r="P80" s="347">
        <v>17150</v>
      </c>
      <c r="Q80" s="347">
        <v>0</v>
      </c>
      <c r="R80" s="348" t="s">
        <v>638</v>
      </c>
      <c r="S80" s="369"/>
      <c r="T80" s="278"/>
    </row>
    <row r="81" spans="1:20" ht="89.25">
      <c r="A81" s="68">
        <v>86</v>
      </c>
      <c r="B81" s="68"/>
      <c r="C81" s="69" t="s">
        <v>50</v>
      </c>
      <c r="D81" s="108">
        <v>44984</v>
      </c>
      <c r="E81" s="108"/>
      <c r="F81" s="192" t="s">
        <v>6</v>
      </c>
      <c r="G81" s="192">
        <v>1055179</v>
      </c>
      <c r="H81" s="68"/>
      <c r="I81" s="345" t="s">
        <v>4774</v>
      </c>
      <c r="J81" s="68"/>
      <c r="K81" s="68"/>
      <c r="L81" s="68"/>
      <c r="M81" s="68"/>
      <c r="N81" s="346">
        <v>0</v>
      </c>
      <c r="O81" s="346">
        <v>41211</v>
      </c>
      <c r="P81" s="347">
        <v>0</v>
      </c>
      <c r="Q81" s="347">
        <v>282707.46000000002</v>
      </c>
      <c r="R81" s="348" t="s">
        <v>638</v>
      </c>
      <c r="S81" s="369"/>
      <c r="T81" s="278"/>
    </row>
    <row r="82" spans="1:20" ht="51">
      <c r="A82" s="68" t="s">
        <v>542</v>
      </c>
      <c r="B82" s="68"/>
      <c r="C82" s="69" t="s">
        <v>691</v>
      </c>
      <c r="D82" s="108">
        <v>44984</v>
      </c>
      <c r="E82" s="108"/>
      <c r="F82" s="192" t="s">
        <v>19</v>
      </c>
      <c r="G82" s="192">
        <v>17109</v>
      </c>
      <c r="H82" s="68"/>
      <c r="I82" s="345" t="s">
        <v>4775</v>
      </c>
      <c r="J82" s="68"/>
      <c r="K82" s="68"/>
      <c r="L82" s="68"/>
      <c r="M82" s="68"/>
      <c r="N82" s="346">
        <v>6995.36</v>
      </c>
      <c r="O82" s="346">
        <v>0</v>
      </c>
      <c r="P82" s="347">
        <v>47988.17</v>
      </c>
      <c r="Q82" s="347">
        <v>0</v>
      </c>
      <c r="R82" s="348" t="s">
        <v>638</v>
      </c>
      <c r="S82" s="369"/>
      <c r="T82" s="278"/>
    </row>
    <row r="83" spans="1:20" ht="63.75">
      <c r="A83" s="68" t="s">
        <v>542</v>
      </c>
      <c r="B83" s="68"/>
      <c r="C83" s="69" t="s">
        <v>691</v>
      </c>
      <c r="D83" s="108">
        <v>44984</v>
      </c>
      <c r="E83" s="108"/>
      <c r="F83" s="192" t="s">
        <v>19</v>
      </c>
      <c r="G83" s="192">
        <v>17101</v>
      </c>
      <c r="H83" s="68"/>
      <c r="I83" s="345" t="s">
        <v>4776</v>
      </c>
      <c r="J83" s="68"/>
      <c r="K83" s="68"/>
      <c r="L83" s="68"/>
      <c r="M83" s="68"/>
      <c r="N83" s="346">
        <v>849694.21</v>
      </c>
      <c r="O83" s="346">
        <v>0</v>
      </c>
      <c r="P83" s="347">
        <v>5828902.2800000003</v>
      </c>
      <c r="Q83" s="347">
        <v>0</v>
      </c>
      <c r="R83" s="348" t="s">
        <v>638</v>
      </c>
      <c r="S83" s="369"/>
      <c r="T83" s="278"/>
    </row>
    <row r="84" spans="1:20" ht="76.5">
      <c r="A84" s="68" t="s">
        <v>542</v>
      </c>
      <c r="B84" s="68"/>
      <c r="C84" s="69" t="s">
        <v>691</v>
      </c>
      <c r="D84" s="108">
        <v>44984</v>
      </c>
      <c r="E84" s="108"/>
      <c r="F84" s="192" t="s">
        <v>19</v>
      </c>
      <c r="G84" s="192">
        <v>17103</v>
      </c>
      <c r="H84" s="68"/>
      <c r="I84" s="345" t="s">
        <v>4777</v>
      </c>
      <c r="J84" s="68"/>
      <c r="K84" s="68"/>
      <c r="L84" s="68"/>
      <c r="M84" s="68"/>
      <c r="N84" s="346">
        <v>196199.64</v>
      </c>
      <c r="O84" s="346">
        <v>0</v>
      </c>
      <c r="P84" s="347">
        <v>1345929.53</v>
      </c>
      <c r="Q84" s="347">
        <v>0</v>
      </c>
      <c r="R84" s="348" t="s">
        <v>638</v>
      </c>
      <c r="S84" s="369"/>
      <c r="T84" s="278"/>
    </row>
    <row r="85" spans="1:20">
      <c r="A85" s="480"/>
      <c r="B85" s="480"/>
      <c r="C85" s="486"/>
      <c r="D85" s="487"/>
      <c r="E85" s="487"/>
      <c r="F85" s="479"/>
      <c r="G85" s="479"/>
      <c r="H85" s="480"/>
      <c r="I85" s="488"/>
      <c r="J85" s="480"/>
      <c r="K85" s="480"/>
      <c r="L85" s="480"/>
      <c r="M85" s="480"/>
      <c r="N85" s="351"/>
      <c r="O85" s="351"/>
      <c r="P85" s="352"/>
      <c r="Q85" s="352"/>
      <c r="R85" s="489"/>
      <c r="S85" s="490"/>
      <c r="T85" s="485"/>
    </row>
    <row r="86" spans="1:20">
      <c r="I86" s="473" t="s">
        <v>554</v>
      </c>
      <c r="J86" s="474"/>
      <c r="K86" s="474"/>
      <c r="L86" s="474"/>
      <c r="M86" s="475"/>
      <c r="N86" s="113">
        <f>+SUBTOTAL(9,N8:N84)</f>
        <v>67602394.229999974</v>
      </c>
      <c r="O86" s="113">
        <f>+SUBTOTAL(9,O8:O84)</f>
        <v>13958151.66</v>
      </c>
      <c r="P86" s="113">
        <f>+SUBTOTAL(9,P8:P84)</f>
        <v>463752424.48999983</v>
      </c>
      <c r="Q86" s="113">
        <f>+SUBTOTAL(9,Q8:Q84)</f>
        <v>95752920.449999973</v>
      </c>
    </row>
    <row r="88" spans="1:20">
      <c r="D88" s="66"/>
      <c r="E88" s="66"/>
      <c r="I88" s="66"/>
      <c r="L88" s="72"/>
      <c r="N88" s="66"/>
      <c r="O88" s="158"/>
      <c r="P88" s="158"/>
      <c r="Q88" s="66"/>
      <c r="R88" s="64"/>
      <c r="S88" s="64"/>
    </row>
    <row r="89" spans="1:20">
      <c r="D89" s="66"/>
      <c r="E89" s="66"/>
      <c r="I89" s="66"/>
      <c r="L89" s="72"/>
      <c r="N89" s="66"/>
      <c r="O89" s="158"/>
      <c r="P89" s="158"/>
      <c r="Q89" s="66"/>
      <c r="R89" s="64"/>
      <c r="S89" s="64"/>
    </row>
    <row r="90" spans="1:20">
      <c r="D90" s="66"/>
      <c r="E90" s="66"/>
      <c r="I90" s="66"/>
      <c r="L90" s="72"/>
      <c r="N90" s="66"/>
      <c r="O90" s="158"/>
      <c r="P90" s="158"/>
      <c r="Q90" s="66"/>
      <c r="R90" s="64"/>
      <c r="S90" s="64"/>
    </row>
    <row r="91" spans="1:20">
      <c r="D91" s="66"/>
      <c r="E91" s="66"/>
      <c r="I91" s="66"/>
      <c r="L91" s="72"/>
      <c r="N91" s="66"/>
      <c r="O91" s="158"/>
      <c r="P91" s="158"/>
      <c r="Q91" s="66"/>
      <c r="R91" s="64"/>
      <c r="S91" s="64"/>
    </row>
    <row r="92" spans="1:20">
      <c r="D92" s="66"/>
      <c r="E92" s="66"/>
      <c r="I92" s="66"/>
      <c r="L92" s="72"/>
      <c r="N92" s="66"/>
      <c r="O92" s="158"/>
      <c r="P92" s="158"/>
      <c r="Q92" s="66"/>
      <c r="R92" s="64"/>
      <c r="S92" s="64"/>
    </row>
    <row r="93" spans="1:20">
      <c r="D93" s="66"/>
      <c r="E93" s="66"/>
      <c r="I93" s="66"/>
      <c r="L93" s="72"/>
      <c r="N93" s="66"/>
      <c r="O93" s="158"/>
      <c r="P93" s="158"/>
      <c r="Q93" s="66"/>
      <c r="R93" s="64"/>
      <c r="S93" s="64"/>
    </row>
    <row r="94" spans="1:20">
      <c r="D94" s="66"/>
      <c r="E94" s="66"/>
      <c r="I94" s="66"/>
      <c r="L94" s="72"/>
      <c r="N94" s="158"/>
      <c r="O94" s="158"/>
      <c r="P94" s="66"/>
      <c r="Q94" s="64"/>
      <c r="R94" s="64"/>
      <c r="S94" s="64"/>
    </row>
    <row r="95" spans="1:20">
      <c r="C95" s="471"/>
      <c r="D95" s="471"/>
      <c r="E95" s="471"/>
      <c r="F95" s="471"/>
      <c r="G95" s="178"/>
      <c r="H95" s="178"/>
      <c r="I95" s="181"/>
      <c r="J95" s="178"/>
      <c r="K95" s="178"/>
      <c r="L95" s="64"/>
      <c r="M95" s="178"/>
      <c r="N95" s="472"/>
      <c r="O95" s="472"/>
      <c r="P95" s="472"/>
      <c r="Q95" s="64"/>
      <c r="R95" s="64"/>
      <c r="S95" s="64"/>
    </row>
    <row r="96" spans="1:20">
      <c r="N96" s="158"/>
      <c r="O96" s="158"/>
      <c r="P96" s="158"/>
      <c r="Q96" s="158"/>
    </row>
    <row r="98" spans="1:1">
      <c r="A98" s="371" t="s">
        <v>1584</v>
      </c>
    </row>
    <row r="99" spans="1:1">
      <c r="A99" s="370" t="s">
        <v>1585</v>
      </c>
    </row>
    <row r="100" spans="1:1">
      <c r="A100" s="370" t="s">
        <v>1586</v>
      </c>
    </row>
    <row r="101" spans="1:1">
      <c r="A101" s="370"/>
    </row>
    <row r="102" spans="1:1">
      <c r="A102" s="370" t="s">
        <v>1587</v>
      </c>
    </row>
    <row r="103" spans="1:1">
      <c r="A103" s="370" t="s">
        <v>1588</v>
      </c>
    </row>
    <row r="710" spans="20:20">
      <c r="T710" s="279"/>
    </row>
    <row r="711" spans="20:20">
      <c r="T711" s="278"/>
    </row>
    <row r="712" spans="20:20">
      <c r="T712" s="278"/>
    </row>
    <row r="713" spans="20:20">
      <c r="T713" s="278"/>
    </row>
    <row r="714" spans="20:20">
      <c r="T714" s="278"/>
    </row>
    <row r="715" spans="20:20">
      <c r="T715" s="278"/>
    </row>
    <row r="716" spans="20:20">
      <c r="T716" s="278"/>
    </row>
    <row r="717" spans="20:20">
      <c r="T717" s="278"/>
    </row>
    <row r="718" spans="20:20">
      <c r="T718" s="278"/>
    </row>
    <row r="719" spans="20:20">
      <c r="T719" s="278"/>
    </row>
    <row r="720" spans="20:20">
      <c r="T720" s="278"/>
    </row>
    <row r="721" spans="20:20">
      <c r="T721" s="278"/>
    </row>
    <row r="722" spans="20:20">
      <c r="T722" s="278"/>
    </row>
    <row r="723" spans="20:20">
      <c r="T723" s="278"/>
    </row>
    <row r="724" spans="20:20">
      <c r="T724" s="278"/>
    </row>
    <row r="725" spans="20:20">
      <c r="T725" s="278"/>
    </row>
    <row r="726" spans="20:20">
      <c r="T726" s="278"/>
    </row>
    <row r="727" spans="20:20">
      <c r="T727" s="278"/>
    </row>
    <row r="728" spans="20:20">
      <c r="T728" s="278"/>
    </row>
    <row r="729" spans="20:20">
      <c r="T729" s="278"/>
    </row>
    <row r="730" spans="20:20">
      <c r="T730" s="278"/>
    </row>
    <row r="731" spans="20:20">
      <c r="T731" s="278"/>
    </row>
    <row r="732" spans="20:20">
      <c r="T732" s="278"/>
    </row>
    <row r="733" spans="20:20">
      <c r="T733" s="278"/>
    </row>
    <row r="734" spans="20:20">
      <c r="T734" s="278"/>
    </row>
    <row r="735" spans="20:20">
      <c r="T735" s="278"/>
    </row>
    <row r="736" spans="20:20">
      <c r="T736" s="278"/>
    </row>
    <row r="737" spans="20:20">
      <c r="T737" s="278"/>
    </row>
    <row r="738" spans="20:20">
      <c r="T738" s="278"/>
    </row>
    <row r="739" spans="20:20">
      <c r="T739" s="278"/>
    </row>
    <row r="740" spans="20:20">
      <c r="T740" s="278"/>
    </row>
    <row r="741" spans="20:20">
      <c r="T741" s="278"/>
    </row>
    <row r="742" spans="20:20">
      <c r="T742" s="278"/>
    </row>
    <row r="743" spans="20:20">
      <c r="T743" s="278"/>
    </row>
    <row r="744" spans="20:20">
      <c r="T744" s="278"/>
    </row>
    <row r="745" spans="20:20">
      <c r="T745" s="278"/>
    </row>
    <row r="746" spans="20:20">
      <c r="T746" s="278"/>
    </row>
    <row r="747" spans="20:20">
      <c r="T747" s="278"/>
    </row>
    <row r="748" spans="20:20">
      <c r="T748" s="278"/>
    </row>
    <row r="749" spans="20:20">
      <c r="T749" s="278"/>
    </row>
    <row r="750" spans="20:20">
      <c r="T750" s="278"/>
    </row>
    <row r="751" spans="20:20">
      <c r="T751" s="278"/>
    </row>
    <row r="752" spans="20:20">
      <c r="T752" s="278"/>
    </row>
    <row r="753" spans="20:20">
      <c r="T753" s="278"/>
    </row>
    <row r="754" spans="20:20">
      <c r="T754" s="278"/>
    </row>
    <row r="755" spans="20:20">
      <c r="T755" s="278"/>
    </row>
    <row r="756" spans="20:20">
      <c r="T756" s="278"/>
    </row>
    <row r="757" spans="20:20">
      <c r="T757" s="278"/>
    </row>
    <row r="758" spans="20:20">
      <c r="T758" s="278"/>
    </row>
    <row r="759" spans="20:20">
      <c r="T759" s="278"/>
    </row>
    <row r="760" spans="20:20">
      <c r="T760" s="278"/>
    </row>
    <row r="761" spans="20:20">
      <c r="T761" s="278"/>
    </row>
    <row r="762" spans="20:20">
      <c r="T762" s="278"/>
    </row>
    <row r="763" spans="20:20">
      <c r="T763" s="278"/>
    </row>
    <row r="764" spans="20:20">
      <c r="T764" s="278"/>
    </row>
    <row r="765" spans="20:20">
      <c r="T765" s="278"/>
    </row>
    <row r="766" spans="20:20">
      <c r="T766" s="278"/>
    </row>
    <row r="767" spans="20:20">
      <c r="T767" s="278"/>
    </row>
    <row r="768" spans="20:20">
      <c r="T768" s="278"/>
    </row>
    <row r="769" spans="20:20">
      <c r="T769" s="278"/>
    </row>
    <row r="770" spans="20:20">
      <c r="T770" s="278"/>
    </row>
    <row r="771" spans="20:20">
      <c r="T771" s="278"/>
    </row>
    <row r="772" spans="20:20">
      <c r="T772" s="278"/>
    </row>
    <row r="773" spans="20:20">
      <c r="T773" s="278"/>
    </row>
    <row r="774" spans="20:20">
      <c r="T774" s="278"/>
    </row>
    <row r="775" spans="20:20">
      <c r="T775" s="278"/>
    </row>
    <row r="776" spans="20:20">
      <c r="T776" s="278"/>
    </row>
    <row r="777" spans="20:20">
      <c r="T777" s="278"/>
    </row>
    <row r="778" spans="20:20">
      <c r="T778" s="278"/>
    </row>
    <row r="779" spans="20:20">
      <c r="T779" s="278"/>
    </row>
    <row r="780" spans="20:20">
      <c r="T780" s="278"/>
    </row>
    <row r="781" spans="20:20">
      <c r="T781" s="278"/>
    </row>
    <row r="782" spans="20:20">
      <c r="T782" s="278"/>
    </row>
    <row r="783" spans="20:20">
      <c r="T783" s="278"/>
    </row>
    <row r="784" spans="20:20">
      <c r="T784" s="278"/>
    </row>
    <row r="785" spans="20:20">
      <c r="T785" s="278"/>
    </row>
    <row r="786" spans="20:20">
      <c r="T786" s="278"/>
    </row>
    <row r="787" spans="20:20">
      <c r="T787" s="278"/>
    </row>
    <row r="788" spans="20:20">
      <c r="T788" s="278"/>
    </row>
    <row r="789" spans="20:20">
      <c r="T789" s="278"/>
    </row>
    <row r="790" spans="20:20">
      <c r="T790" s="278"/>
    </row>
    <row r="791" spans="20:20">
      <c r="T791" s="278"/>
    </row>
    <row r="792" spans="20:20">
      <c r="T792" s="278"/>
    </row>
    <row r="793" spans="20:20">
      <c r="T793" s="278"/>
    </row>
    <row r="794" spans="20:20">
      <c r="T794" s="278"/>
    </row>
    <row r="795" spans="20:20">
      <c r="T795" s="278"/>
    </row>
    <row r="796" spans="20:20">
      <c r="T796" s="278"/>
    </row>
    <row r="797" spans="20:20">
      <c r="T797" s="278"/>
    </row>
    <row r="798" spans="20:20">
      <c r="T798" s="278"/>
    </row>
    <row r="799" spans="20:20">
      <c r="T799" s="278"/>
    </row>
    <row r="800" spans="20:20">
      <c r="T800" s="278"/>
    </row>
    <row r="801" spans="20:20">
      <c r="T801" s="278"/>
    </row>
    <row r="802" spans="20:20">
      <c r="T802" s="278"/>
    </row>
    <row r="803" spans="20:20">
      <c r="T803" s="278"/>
    </row>
    <row r="804" spans="20:20">
      <c r="T804" s="278"/>
    </row>
    <row r="805" spans="20:20">
      <c r="T805" s="278"/>
    </row>
    <row r="806" spans="20:20">
      <c r="T806" s="278"/>
    </row>
    <row r="807" spans="20:20">
      <c r="T807" s="278"/>
    </row>
    <row r="808" spans="20:20">
      <c r="T808" s="278"/>
    </row>
    <row r="809" spans="20:20">
      <c r="T809" s="278"/>
    </row>
    <row r="810" spans="20:20">
      <c r="T810" s="278"/>
    </row>
    <row r="811" spans="20:20">
      <c r="T811" s="278"/>
    </row>
    <row r="812" spans="20:20">
      <c r="T812" s="278"/>
    </row>
    <row r="813" spans="20:20">
      <c r="T813" s="278"/>
    </row>
    <row r="814" spans="20:20">
      <c r="T814" s="278"/>
    </row>
    <row r="815" spans="20:20">
      <c r="T815" s="278"/>
    </row>
    <row r="816" spans="20:20">
      <c r="T816" s="278"/>
    </row>
    <row r="817" spans="20:20">
      <c r="T817" s="278"/>
    </row>
    <row r="818" spans="20:20">
      <c r="T818" s="278"/>
    </row>
    <row r="819" spans="20:20">
      <c r="T819" s="278"/>
    </row>
    <row r="820" spans="20:20">
      <c r="T820" s="278"/>
    </row>
    <row r="821" spans="20:20">
      <c r="T821" s="278"/>
    </row>
    <row r="822" spans="20:20">
      <c r="T822" s="278"/>
    </row>
    <row r="823" spans="20:20">
      <c r="T823" s="278"/>
    </row>
    <row r="824" spans="20:20">
      <c r="T824" s="278"/>
    </row>
    <row r="825" spans="20:20">
      <c r="T825" s="278"/>
    </row>
    <row r="826" spans="20:20">
      <c r="T826" s="278"/>
    </row>
    <row r="827" spans="20:20">
      <c r="T827" s="278"/>
    </row>
    <row r="828" spans="20:20">
      <c r="T828" s="278"/>
    </row>
    <row r="829" spans="20:20">
      <c r="T829" s="278"/>
    </row>
    <row r="830" spans="20:20">
      <c r="T830" s="278"/>
    </row>
    <row r="831" spans="20:20">
      <c r="T831" s="278"/>
    </row>
    <row r="832" spans="20:20">
      <c r="T832" s="278"/>
    </row>
    <row r="833" spans="20:20">
      <c r="T833" s="278"/>
    </row>
    <row r="834" spans="20:20">
      <c r="T834" s="278"/>
    </row>
    <row r="835" spans="20:20">
      <c r="T835" s="278"/>
    </row>
    <row r="836" spans="20:20">
      <c r="T836" s="278"/>
    </row>
    <row r="837" spans="20:20">
      <c r="T837" s="278"/>
    </row>
    <row r="838" spans="20:20">
      <c r="T838" s="278"/>
    </row>
    <row r="839" spans="20:20">
      <c r="T839" s="278"/>
    </row>
    <row r="840" spans="20:20">
      <c r="T840" s="278"/>
    </row>
    <row r="841" spans="20:20">
      <c r="T841" s="278"/>
    </row>
    <row r="842" spans="20:20">
      <c r="T842" s="278"/>
    </row>
    <row r="843" spans="20:20">
      <c r="T843" s="278"/>
    </row>
    <row r="844" spans="20:20">
      <c r="T844" s="278"/>
    </row>
    <row r="845" spans="20:20">
      <c r="T845" s="278"/>
    </row>
    <row r="846" spans="20:20">
      <c r="T846" s="278"/>
    </row>
    <row r="847" spans="20:20">
      <c r="T847" s="278"/>
    </row>
    <row r="848" spans="20:20">
      <c r="T848" s="278"/>
    </row>
    <row r="849" spans="20:20">
      <c r="T849" s="278"/>
    </row>
    <row r="850" spans="20:20">
      <c r="T850" s="278"/>
    </row>
    <row r="851" spans="20:20">
      <c r="T851" s="278"/>
    </row>
    <row r="852" spans="20:20">
      <c r="T852" s="278"/>
    </row>
    <row r="853" spans="20:20">
      <c r="T853" s="278"/>
    </row>
    <row r="854" spans="20:20">
      <c r="T854" s="278"/>
    </row>
    <row r="855" spans="20:20">
      <c r="T855" s="278"/>
    </row>
    <row r="856" spans="20:20">
      <c r="T856" s="278"/>
    </row>
    <row r="857" spans="20:20">
      <c r="T857" s="278"/>
    </row>
    <row r="858" spans="20:20">
      <c r="T858" s="278"/>
    </row>
    <row r="859" spans="20:20">
      <c r="T859" s="278"/>
    </row>
    <row r="860" spans="20:20">
      <c r="T860" s="278"/>
    </row>
    <row r="861" spans="20:20">
      <c r="T861" s="278"/>
    </row>
    <row r="862" spans="20:20">
      <c r="T862" s="278"/>
    </row>
    <row r="863" spans="20:20">
      <c r="T863" s="278"/>
    </row>
    <row r="864" spans="20:20">
      <c r="T864" s="278"/>
    </row>
    <row r="865" spans="20:20">
      <c r="T865" s="278"/>
    </row>
    <row r="866" spans="20:20">
      <c r="T866" s="278"/>
    </row>
    <row r="867" spans="20:20">
      <c r="T867" s="278"/>
    </row>
    <row r="868" spans="20:20">
      <c r="T868" s="278"/>
    </row>
    <row r="869" spans="20:20">
      <c r="T869" s="278"/>
    </row>
    <row r="870" spans="20:20">
      <c r="T870" s="278"/>
    </row>
    <row r="871" spans="20:20">
      <c r="T871" s="278"/>
    </row>
    <row r="872" spans="20:20">
      <c r="T872" s="278"/>
    </row>
    <row r="873" spans="20:20">
      <c r="T873" s="278"/>
    </row>
    <row r="874" spans="20:20">
      <c r="T874" s="278"/>
    </row>
    <row r="875" spans="20:20">
      <c r="T875" s="278"/>
    </row>
    <row r="876" spans="20:20">
      <c r="T876" s="278"/>
    </row>
    <row r="877" spans="20:20">
      <c r="T877" s="278"/>
    </row>
    <row r="878" spans="20:20">
      <c r="T878" s="278"/>
    </row>
    <row r="879" spans="20:20">
      <c r="T879" s="278"/>
    </row>
    <row r="880" spans="20:20">
      <c r="T880" s="278"/>
    </row>
    <row r="881" spans="20:20">
      <c r="T881" s="278"/>
    </row>
    <row r="882" spans="20:20">
      <c r="T882" s="278"/>
    </row>
    <row r="883" spans="20:20">
      <c r="T883" s="278"/>
    </row>
    <row r="884" spans="20:20">
      <c r="T884" s="278"/>
    </row>
    <row r="885" spans="20:20">
      <c r="T885" s="278"/>
    </row>
    <row r="886" spans="20:20">
      <c r="T886" s="278"/>
    </row>
    <row r="887" spans="20:20">
      <c r="T887" s="278"/>
    </row>
    <row r="888" spans="20:20">
      <c r="T888" s="278"/>
    </row>
    <row r="889" spans="20:20">
      <c r="T889" s="278"/>
    </row>
    <row r="890" spans="20:20">
      <c r="T890" s="278"/>
    </row>
    <row r="891" spans="20:20">
      <c r="T891" s="278"/>
    </row>
    <row r="892" spans="20:20">
      <c r="T892" s="278"/>
    </row>
    <row r="893" spans="20:20">
      <c r="T893" s="278"/>
    </row>
    <row r="894" spans="20:20">
      <c r="T894" s="278"/>
    </row>
    <row r="895" spans="20:20">
      <c r="T895" s="278"/>
    </row>
    <row r="896" spans="20:20">
      <c r="T896" s="278"/>
    </row>
    <row r="897" spans="20:20">
      <c r="T897" s="278"/>
    </row>
    <row r="898" spans="20:20">
      <c r="T898" s="278"/>
    </row>
    <row r="899" spans="20:20">
      <c r="T899" s="278"/>
    </row>
    <row r="900" spans="20:20">
      <c r="T900" s="278"/>
    </row>
    <row r="901" spans="20:20">
      <c r="T901" s="278"/>
    </row>
    <row r="902" spans="20:20">
      <c r="T902" s="278"/>
    </row>
    <row r="903" spans="20:20">
      <c r="T903" s="278"/>
    </row>
    <row r="904" spans="20:20">
      <c r="T904" s="278"/>
    </row>
    <row r="905" spans="20:20">
      <c r="T905" s="278"/>
    </row>
    <row r="906" spans="20:20">
      <c r="T906" s="278"/>
    </row>
    <row r="907" spans="20:20">
      <c r="T907" s="278"/>
    </row>
    <row r="908" spans="20:20">
      <c r="T908" s="278"/>
    </row>
    <row r="909" spans="20:20">
      <c r="T909" s="278"/>
    </row>
    <row r="910" spans="20:20">
      <c r="T910" s="278"/>
    </row>
    <row r="911" spans="20:20">
      <c r="T911" s="278"/>
    </row>
    <row r="912" spans="20:20">
      <c r="T912" s="278"/>
    </row>
    <row r="913" spans="20:20">
      <c r="T913" s="278"/>
    </row>
    <row r="914" spans="20:20">
      <c r="T914" s="278"/>
    </row>
    <row r="915" spans="20:20">
      <c r="T915" s="278"/>
    </row>
    <row r="916" spans="20:20">
      <c r="T916" s="278"/>
    </row>
    <row r="917" spans="20:20">
      <c r="T917" s="278"/>
    </row>
    <row r="918" spans="20:20">
      <c r="T918" s="278"/>
    </row>
    <row r="919" spans="20:20">
      <c r="T919" s="278"/>
    </row>
    <row r="920" spans="20:20">
      <c r="T920" s="278"/>
    </row>
    <row r="921" spans="20:20">
      <c r="T921" s="278"/>
    </row>
    <row r="922" spans="20:20">
      <c r="T922" s="278"/>
    </row>
    <row r="923" spans="20:20">
      <c r="T923" s="278"/>
    </row>
    <row r="924" spans="20:20">
      <c r="T924" s="278"/>
    </row>
    <row r="925" spans="20:20">
      <c r="T925" s="278"/>
    </row>
    <row r="926" spans="20:20">
      <c r="T926" s="278"/>
    </row>
    <row r="927" spans="20:20">
      <c r="T927" s="278"/>
    </row>
    <row r="928" spans="20:20">
      <c r="T928" s="278"/>
    </row>
    <row r="929" spans="20:20">
      <c r="T929" s="278"/>
    </row>
    <row r="930" spans="20:20">
      <c r="T930" s="278"/>
    </row>
    <row r="931" spans="20:20">
      <c r="T931" s="278"/>
    </row>
    <row r="932" spans="20:20">
      <c r="T932" s="278"/>
    </row>
    <row r="933" spans="20:20">
      <c r="T933" s="278"/>
    </row>
    <row r="934" spans="20:20">
      <c r="T934" s="278"/>
    </row>
    <row r="935" spans="20:20">
      <c r="T935" s="278"/>
    </row>
    <row r="936" spans="20:20">
      <c r="T936" s="278"/>
    </row>
    <row r="937" spans="20:20">
      <c r="T937" s="278"/>
    </row>
    <row r="938" spans="20:20">
      <c r="T938" s="278"/>
    </row>
    <row r="939" spans="20:20">
      <c r="T939" s="278"/>
    </row>
    <row r="940" spans="20:20">
      <c r="T940" s="278"/>
    </row>
    <row r="941" spans="20:20">
      <c r="T941" s="278"/>
    </row>
    <row r="942" spans="20:20">
      <c r="T942" s="278"/>
    </row>
    <row r="943" spans="20:20">
      <c r="T943" s="278"/>
    </row>
    <row r="944" spans="20:20">
      <c r="T944" s="278"/>
    </row>
    <row r="945" spans="20:20">
      <c r="T945" s="278"/>
    </row>
    <row r="946" spans="20:20">
      <c r="T946" s="278"/>
    </row>
    <row r="947" spans="20:20">
      <c r="T947" s="278"/>
    </row>
    <row r="948" spans="20:20">
      <c r="T948" s="278"/>
    </row>
    <row r="949" spans="20:20">
      <c r="T949" s="278"/>
    </row>
    <row r="950" spans="20:20">
      <c r="T950" s="278"/>
    </row>
    <row r="951" spans="20:20">
      <c r="T951" s="278"/>
    </row>
    <row r="952" spans="20:20">
      <c r="T952" s="278"/>
    </row>
    <row r="953" spans="20:20">
      <c r="T953" s="278"/>
    </row>
    <row r="954" spans="20:20">
      <c r="T954" s="278"/>
    </row>
    <row r="955" spans="20:20">
      <c r="T955" s="278"/>
    </row>
    <row r="956" spans="20:20">
      <c r="T956" s="278"/>
    </row>
    <row r="957" spans="20:20">
      <c r="T957" s="278"/>
    </row>
    <row r="958" spans="20:20">
      <c r="T958" s="278"/>
    </row>
    <row r="959" spans="20:20">
      <c r="T959" s="278"/>
    </row>
    <row r="960" spans="20:20">
      <c r="T960" s="278"/>
    </row>
    <row r="961" spans="20:20">
      <c r="T961" s="278"/>
    </row>
    <row r="962" spans="20:20">
      <c r="T962" s="278"/>
    </row>
    <row r="963" spans="20:20">
      <c r="T963" s="278"/>
    </row>
    <row r="964" spans="20:20">
      <c r="T964" s="278"/>
    </row>
    <row r="965" spans="20:20">
      <c r="T965" s="278"/>
    </row>
    <row r="966" spans="20:20">
      <c r="T966" s="278"/>
    </row>
    <row r="967" spans="20:20">
      <c r="T967" s="278"/>
    </row>
    <row r="968" spans="20:20">
      <c r="T968" s="278"/>
    </row>
    <row r="969" spans="20:20">
      <c r="T969" s="278"/>
    </row>
    <row r="970" spans="20:20">
      <c r="T970" s="278"/>
    </row>
    <row r="971" spans="20:20">
      <c r="T971" s="278"/>
    </row>
    <row r="972" spans="20:20">
      <c r="T972" s="278"/>
    </row>
    <row r="973" spans="20:20">
      <c r="T973" s="278"/>
    </row>
    <row r="974" spans="20:20">
      <c r="T974" s="278"/>
    </row>
    <row r="975" spans="20:20">
      <c r="T975" s="278"/>
    </row>
    <row r="976" spans="20:20">
      <c r="T976" s="278"/>
    </row>
    <row r="977" spans="20:20">
      <c r="T977" s="278"/>
    </row>
    <row r="978" spans="20:20">
      <c r="T978" s="278"/>
    </row>
    <row r="979" spans="20:20">
      <c r="T979" s="278"/>
    </row>
    <row r="980" spans="20:20">
      <c r="T980" s="278"/>
    </row>
    <row r="981" spans="20:20">
      <c r="T981" s="278"/>
    </row>
    <row r="982" spans="20:20">
      <c r="T982" s="278"/>
    </row>
    <row r="983" spans="20:20">
      <c r="T983" s="278"/>
    </row>
    <row r="984" spans="20:20">
      <c r="T984" s="278"/>
    </row>
    <row r="985" spans="20:20">
      <c r="T985" s="278"/>
    </row>
    <row r="986" spans="20:20">
      <c r="T986" s="278"/>
    </row>
    <row r="987" spans="20:20">
      <c r="T987" s="278"/>
    </row>
    <row r="988" spans="20:20">
      <c r="T988" s="278"/>
    </row>
    <row r="989" spans="20:20">
      <c r="T989" s="278"/>
    </row>
    <row r="990" spans="20:20">
      <c r="T990" s="278"/>
    </row>
    <row r="991" spans="20:20">
      <c r="T991" s="278"/>
    </row>
    <row r="992" spans="20:20">
      <c r="T992" s="278"/>
    </row>
    <row r="993" spans="20:20">
      <c r="T993" s="278"/>
    </row>
    <row r="994" spans="20:20">
      <c r="T994" s="278"/>
    </row>
    <row r="995" spans="20:20">
      <c r="T995" s="278"/>
    </row>
    <row r="996" spans="20:20">
      <c r="T996" s="278"/>
    </row>
    <row r="997" spans="20:20">
      <c r="T997" s="278"/>
    </row>
    <row r="998" spans="20:20">
      <c r="T998" s="278"/>
    </row>
    <row r="999" spans="20:20">
      <c r="T999" s="278"/>
    </row>
    <row r="1000" spans="20:20">
      <c r="T1000" s="278"/>
    </row>
    <row r="1001" spans="20:20">
      <c r="T1001" s="278"/>
    </row>
    <row r="1002" spans="20:20">
      <c r="T1002" s="278"/>
    </row>
    <row r="1003" spans="20:20">
      <c r="T1003" s="278"/>
    </row>
    <row r="1004" spans="20:20">
      <c r="T1004" s="278"/>
    </row>
    <row r="1005" spans="20:20">
      <c r="T1005" s="278"/>
    </row>
    <row r="1006" spans="20:20">
      <c r="T1006" s="278"/>
    </row>
    <row r="1007" spans="20:20">
      <c r="T1007" s="278"/>
    </row>
    <row r="1008" spans="20:20">
      <c r="T1008" s="278"/>
    </row>
    <row r="1009" spans="20:20">
      <c r="T1009" s="278"/>
    </row>
    <row r="1010" spans="20:20">
      <c r="T1010" s="278"/>
    </row>
    <row r="1011" spans="20:20">
      <c r="T1011" s="278"/>
    </row>
    <row r="1012" spans="20:20">
      <c r="T1012" s="278"/>
    </row>
    <row r="1013" spans="20:20">
      <c r="T1013" s="278"/>
    </row>
    <row r="1014" spans="20:20">
      <c r="T1014" s="278"/>
    </row>
    <row r="1015" spans="20:20">
      <c r="T1015" s="278"/>
    </row>
    <row r="1016" spans="20:20">
      <c r="T1016" s="278"/>
    </row>
    <row r="1017" spans="20:20">
      <c r="T1017" s="278"/>
    </row>
    <row r="1018" spans="20:20">
      <c r="T1018" s="278"/>
    </row>
    <row r="1019" spans="20:20">
      <c r="T1019" s="278"/>
    </row>
    <row r="1020" spans="20:20">
      <c r="T1020" s="278"/>
    </row>
    <row r="1021" spans="20:20">
      <c r="T1021" s="278"/>
    </row>
    <row r="1022" spans="20:20">
      <c r="T1022" s="278"/>
    </row>
    <row r="1023" spans="20:20">
      <c r="T1023" s="278"/>
    </row>
    <row r="1024" spans="20:20">
      <c r="T1024" s="278"/>
    </row>
    <row r="1025" spans="20:20">
      <c r="T1025" s="278"/>
    </row>
    <row r="1026" spans="20:20">
      <c r="T1026" s="278"/>
    </row>
    <row r="1027" spans="20:20">
      <c r="T1027" s="278"/>
    </row>
    <row r="1028" spans="20:20">
      <c r="T1028" s="278"/>
    </row>
    <row r="1029" spans="20:20">
      <c r="T1029" s="278"/>
    </row>
    <row r="1030" spans="20:20">
      <c r="T1030" s="278"/>
    </row>
    <row r="1031" spans="20:20">
      <c r="T1031" s="278"/>
    </row>
    <row r="1032" spans="20:20">
      <c r="T1032" s="278"/>
    </row>
    <row r="1033" spans="20:20">
      <c r="T1033" s="278"/>
    </row>
    <row r="1034" spans="20:20">
      <c r="T1034" s="278"/>
    </row>
    <row r="1035" spans="20:20">
      <c r="T1035" s="278"/>
    </row>
    <row r="1036" spans="20:20">
      <c r="T1036" s="278"/>
    </row>
    <row r="1037" spans="20:20">
      <c r="T1037" s="278"/>
    </row>
    <row r="1038" spans="20:20">
      <c r="T1038" s="278"/>
    </row>
    <row r="1039" spans="20:20">
      <c r="T1039" s="278"/>
    </row>
    <row r="1040" spans="20:20">
      <c r="T1040" s="278"/>
    </row>
    <row r="1041" spans="20:20">
      <c r="T1041" s="278"/>
    </row>
    <row r="1042" spans="20:20">
      <c r="T1042" s="278"/>
    </row>
    <row r="1043" spans="20:20">
      <c r="T1043" s="278"/>
    </row>
    <row r="1044" spans="20:20">
      <c r="T1044" s="278"/>
    </row>
    <row r="1045" spans="20:20">
      <c r="T1045" s="278"/>
    </row>
    <row r="1046" spans="20:20">
      <c r="T1046" s="278"/>
    </row>
    <row r="1047" spans="20:20">
      <c r="T1047" s="278"/>
    </row>
    <row r="1048" spans="20:20">
      <c r="T1048" s="278"/>
    </row>
    <row r="1049" spans="20:20">
      <c r="T1049" s="278"/>
    </row>
    <row r="1050" spans="20:20">
      <c r="T1050" s="278"/>
    </row>
    <row r="1051" spans="20:20">
      <c r="T1051" s="278"/>
    </row>
    <row r="1052" spans="20:20">
      <c r="T1052" s="278"/>
    </row>
    <row r="1053" spans="20:20">
      <c r="T1053" s="278"/>
    </row>
    <row r="1054" spans="20:20">
      <c r="T1054" s="278"/>
    </row>
    <row r="1055" spans="20:20">
      <c r="T1055" s="278"/>
    </row>
    <row r="1056" spans="20:20">
      <c r="T1056" s="278"/>
    </row>
    <row r="1057" spans="20:20">
      <c r="T1057" s="278"/>
    </row>
    <row r="1058" spans="20:20">
      <c r="T1058" s="278"/>
    </row>
    <row r="1059" spans="20:20">
      <c r="T1059" s="278"/>
    </row>
    <row r="1060" spans="20:20">
      <c r="T1060" s="278"/>
    </row>
    <row r="1061" spans="20:20">
      <c r="T1061" s="278"/>
    </row>
    <row r="1062" spans="20:20">
      <c r="T1062" s="278"/>
    </row>
    <row r="1063" spans="20:20">
      <c r="T1063" s="278"/>
    </row>
    <row r="1064" spans="20:20">
      <c r="T1064" s="278"/>
    </row>
    <row r="1065" spans="20:20">
      <c r="T1065" s="278"/>
    </row>
    <row r="1066" spans="20:20">
      <c r="T1066" s="278"/>
    </row>
    <row r="1067" spans="20:20">
      <c r="T1067" s="278"/>
    </row>
    <row r="1068" spans="20:20">
      <c r="T1068" s="278"/>
    </row>
    <row r="1069" spans="20:20">
      <c r="T1069" s="278"/>
    </row>
    <row r="1070" spans="20:20">
      <c r="T1070" s="278"/>
    </row>
    <row r="1071" spans="20:20">
      <c r="T1071" s="278"/>
    </row>
    <row r="1072" spans="20:20">
      <c r="T1072" s="278"/>
    </row>
    <row r="1073" spans="20:20">
      <c r="T1073" s="278"/>
    </row>
    <row r="1074" spans="20:20">
      <c r="T1074" s="278"/>
    </row>
    <row r="1075" spans="20:20">
      <c r="T1075" s="278"/>
    </row>
    <row r="1076" spans="20:20">
      <c r="T1076" s="278"/>
    </row>
    <row r="1077" spans="20:20">
      <c r="T1077" s="278"/>
    </row>
    <row r="1078" spans="20:20">
      <c r="T1078" s="278"/>
    </row>
    <row r="1079" spans="20:20">
      <c r="T1079" s="278"/>
    </row>
    <row r="1080" spans="20:20">
      <c r="T1080" s="278"/>
    </row>
    <row r="1081" spans="20:20">
      <c r="T1081" s="278"/>
    </row>
    <row r="1082" spans="20:20">
      <c r="T1082" s="278"/>
    </row>
    <row r="1083" spans="20:20">
      <c r="T1083" s="278"/>
    </row>
    <row r="1084" spans="20:20">
      <c r="T1084" s="278"/>
    </row>
    <row r="1085" spans="20:20">
      <c r="T1085" s="278"/>
    </row>
    <row r="1086" spans="20:20">
      <c r="T1086" s="278"/>
    </row>
    <row r="1087" spans="20:20">
      <c r="T1087" s="278"/>
    </row>
    <row r="1088" spans="20:20">
      <c r="T1088" s="278"/>
    </row>
    <row r="1089" spans="20:20">
      <c r="T1089" s="278"/>
    </row>
    <row r="1090" spans="20:20">
      <c r="T1090" s="278"/>
    </row>
    <row r="1091" spans="20:20">
      <c r="T1091" s="278"/>
    </row>
    <row r="1092" spans="20:20">
      <c r="T1092" s="278"/>
    </row>
    <row r="1093" spans="20:20">
      <c r="T1093" s="278"/>
    </row>
    <row r="1094" spans="20:20">
      <c r="T1094" s="278"/>
    </row>
    <row r="1095" spans="20:20">
      <c r="T1095" s="278"/>
    </row>
    <row r="1096" spans="20:20">
      <c r="T1096" s="278"/>
    </row>
    <row r="1097" spans="20:20">
      <c r="T1097" s="278"/>
    </row>
    <row r="1098" spans="20:20">
      <c r="T1098" s="278"/>
    </row>
    <row r="1099" spans="20:20">
      <c r="T1099" s="278"/>
    </row>
    <row r="1100" spans="20:20">
      <c r="T1100" s="278"/>
    </row>
    <row r="1101" spans="20:20">
      <c r="T1101" s="278"/>
    </row>
    <row r="1102" spans="20:20">
      <c r="T1102" s="278"/>
    </row>
    <row r="1103" spans="20:20">
      <c r="T1103" s="278"/>
    </row>
    <row r="1104" spans="20:20">
      <c r="T1104" s="278"/>
    </row>
    <row r="1105" spans="20:20">
      <c r="T1105" s="278"/>
    </row>
    <row r="1106" spans="20:20">
      <c r="T1106" s="278"/>
    </row>
    <row r="1107" spans="20:20">
      <c r="T1107" s="278"/>
    </row>
    <row r="1108" spans="20:20">
      <c r="T1108" s="278"/>
    </row>
    <row r="1109" spans="20:20">
      <c r="T1109" s="278"/>
    </row>
    <row r="1110" spans="20:20">
      <c r="T1110" s="278"/>
    </row>
    <row r="1111" spans="20:20">
      <c r="T1111" s="278"/>
    </row>
    <row r="1112" spans="20:20">
      <c r="T1112" s="278"/>
    </row>
    <row r="1113" spans="20:20">
      <c r="T1113" s="278"/>
    </row>
    <row r="1114" spans="20:20">
      <c r="T1114" s="278"/>
    </row>
    <row r="1115" spans="20:20">
      <c r="T1115" s="278"/>
    </row>
    <row r="1116" spans="20:20">
      <c r="T1116" s="278"/>
    </row>
    <row r="1117" spans="20:20">
      <c r="T1117" s="278"/>
    </row>
    <row r="1118" spans="20:20">
      <c r="T1118" s="278"/>
    </row>
    <row r="1119" spans="20:20">
      <c r="T1119" s="278"/>
    </row>
    <row r="1120" spans="20:20">
      <c r="T1120" s="278"/>
    </row>
    <row r="1121" spans="20:20">
      <c r="T1121" s="278"/>
    </row>
    <row r="1122" spans="20:20">
      <c r="T1122" s="278"/>
    </row>
    <row r="1123" spans="20:20">
      <c r="T1123" s="278"/>
    </row>
    <row r="1124" spans="20:20">
      <c r="T1124" s="278"/>
    </row>
    <row r="1125" spans="20:20">
      <c r="T1125" s="278"/>
    </row>
    <row r="1126" spans="20:20">
      <c r="T1126" s="278"/>
    </row>
    <row r="1127" spans="20:20">
      <c r="T1127" s="278"/>
    </row>
    <row r="1128" spans="20:20">
      <c r="T1128" s="278"/>
    </row>
    <row r="1129" spans="20:20">
      <c r="T1129" s="278"/>
    </row>
    <row r="1130" spans="20:20">
      <c r="T1130" s="278"/>
    </row>
    <row r="1131" spans="20:20">
      <c r="T1131" s="278"/>
    </row>
    <row r="1132" spans="20:20">
      <c r="T1132" s="278"/>
    </row>
    <row r="1133" spans="20:20">
      <c r="T1133" s="278"/>
    </row>
    <row r="1134" spans="20:20">
      <c r="T1134" s="278"/>
    </row>
    <row r="1135" spans="20:20">
      <c r="T1135" s="278"/>
    </row>
    <row r="1136" spans="20:20">
      <c r="T1136" s="278"/>
    </row>
    <row r="1137" spans="20:20">
      <c r="T1137" s="278"/>
    </row>
    <row r="1138" spans="20:20">
      <c r="T1138" s="278"/>
    </row>
    <row r="1139" spans="20:20">
      <c r="T1139" s="278"/>
    </row>
    <row r="1140" spans="20:20">
      <c r="T1140" s="278"/>
    </row>
    <row r="1141" spans="20:20">
      <c r="T1141" s="278"/>
    </row>
    <row r="1142" spans="20:20">
      <c r="T1142" s="278"/>
    </row>
    <row r="1143" spans="20:20">
      <c r="T1143" s="278"/>
    </row>
    <row r="1144" spans="20:20">
      <c r="T1144" s="278"/>
    </row>
    <row r="1145" spans="20:20">
      <c r="T1145" s="278"/>
    </row>
    <row r="1146" spans="20:20">
      <c r="T1146" s="278"/>
    </row>
    <row r="1147" spans="20:20">
      <c r="T1147" s="278"/>
    </row>
    <row r="1148" spans="20:20">
      <c r="T1148" s="278"/>
    </row>
    <row r="1149" spans="20:20">
      <c r="T1149" s="278"/>
    </row>
    <row r="1150" spans="20:20">
      <c r="T1150" s="278"/>
    </row>
    <row r="1151" spans="20:20">
      <c r="T1151" s="278"/>
    </row>
    <row r="1152" spans="20:20">
      <c r="T1152" s="278"/>
    </row>
    <row r="1153" spans="20:20">
      <c r="T1153" s="278"/>
    </row>
    <row r="1154" spans="20:20">
      <c r="T1154" s="278"/>
    </row>
    <row r="1155" spans="20:20">
      <c r="T1155" s="278"/>
    </row>
    <row r="1156" spans="20:20">
      <c r="T1156" s="278"/>
    </row>
    <row r="1157" spans="20:20">
      <c r="T1157" s="278"/>
    </row>
    <row r="1158" spans="20:20">
      <c r="T1158" s="278"/>
    </row>
    <row r="1159" spans="20:20">
      <c r="T1159" s="278"/>
    </row>
    <row r="1160" spans="20:20">
      <c r="T1160" s="278"/>
    </row>
    <row r="1161" spans="20:20">
      <c r="T1161" s="278"/>
    </row>
    <row r="1162" spans="20:20">
      <c r="T1162" s="278"/>
    </row>
    <row r="1163" spans="20:20">
      <c r="T1163" s="278"/>
    </row>
    <row r="1164" spans="20:20">
      <c r="T1164" s="278"/>
    </row>
    <row r="1165" spans="20:20">
      <c r="T1165" s="278"/>
    </row>
    <row r="1166" spans="20:20">
      <c r="T1166" s="278"/>
    </row>
    <row r="1167" spans="20:20">
      <c r="T1167" s="278"/>
    </row>
    <row r="1168" spans="20:20">
      <c r="T1168" s="278"/>
    </row>
    <row r="1169" spans="20:20">
      <c r="T1169" s="278"/>
    </row>
    <row r="1170" spans="20:20">
      <c r="T1170" s="278"/>
    </row>
    <row r="1171" spans="20:20">
      <c r="T1171" s="278"/>
    </row>
    <row r="1172" spans="20:20">
      <c r="T1172" s="278"/>
    </row>
    <row r="1173" spans="20:20">
      <c r="T1173" s="278"/>
    </row>
    <row r="1174" spans="20:20">
      <c r="T1174" s="278"/>
    </row>
    <row r="1175" spans="20:20">
      <c r="T1175" s="278"/>
    </row>
    <row r="1176" spans="20:20">
      <c r="T1176" s="278"/>
    </row>
    <row r="1177" spans="20:20">
      <c r="T1177" s="278"/>
    </row>
    <row r="1178" spans="20:20">
      <c r="T1178" s="278"/>
    </row>
    <row r="1179" spans="20:20">
      <c r="T1179" s="278"/>
    </row>
    <row r="1180" spans="20:20">
      <c r="T1180" s="278"/>
    </row>
    <row r="1181" spans="20:20">
      <c r="T1181" s="278"/>
    </row>
    <row r="1182" spans="20:20">
      <c r="T1182" s="278"/>
    </row>
    <row r="1183" spans="20:20">
      <c r="T1183" s="278"/>
    </row>
    <row r="1184" spans="20:20">
      <c r="T1184" s="278"/>
    </row>
    <row r="1185" spans="20:20">
      <c r="T1185" s="278"/>
    </row>
    <row r="1186" spans="20:20">
      <c r="T1186" s="278"/>
    </row>
    <row r="1187" spans="20:20">
      <c r="T1187" s="278"/>
    </row>
    <row r="1188" spans="20:20">
      <c r="T1188" s="278"/>
    </row>
    <row r="1189" spans="20:20">
      <c r="T1189" s="278"/>
    </row>
    <row r="1190" spans="20:20">
      <c r="T1190" s="278"/>
    </row>
    <row r="1191" spans="20:20">
      <c r="T1191" s="278"/>
    </row>
    <row r="1192" spans="20:20">
      <c r="T1192" s="278"/>
    </row>
    <row r="1193" spans="20:20">
      <c r="T1193" s="278"/>
    </row>
    <row r="1194" spans="20:20">
      <c r="T1194" s="278"/>
    </row>
    <row r="1195" spans="20:20">
      <c r="T1195" s="278"/>
    </row>
    <row r="1196" spans="20:20">
      <c r="T1196" s="278"/>
    </row>
    <row r="1197" spans="20:20">
      <c r="T1197" s="278"/>
    </row>
    <row r="1198" spans="20:20">
      <c r="T1198" s="278"/>
    </row>
    <row r="1199" spans="20:20">
      <c r="T1199" s="278"/>
    </row>
    <row r="1200" spans="20:20">
      <c r="T1200" s="278"/>
    </row>
    <row r="1201" spans="20:20">
      <c r="T1201" s="278"/>
    </row>
    <row r="1202" spans="20:20">
      <c r="T1202" s="278"/>
    </row>
    <row r="1203" spans="20:20">
      <c r="T1203" s="278"/>
    </row>
    <row r="1204" spans="20:20">
      <c r="T1204" s="278"/>
    </row>
    <row r="1205" spans="20:20">
      <c r="T1205" s="278"/>
    </row>
    <row r="1206" spans="20:20">
      <c r="T1206" s="278"/>
    </row>
    <row r="1207" spans="20:20">
      <c r="T1207" s="278"/>
    </row>
    <row r="1208" spans="20:20">
      <c r="T1208" s="278"/>
    </row>
    <row r="1209" spans="20:20">
      <c r="T1209" s="278"/>
    </row>
    <row r="1210" spans="20:20">
      <c r="T1210" s="278"/>
    </row>
    <row r="1211" spans="20:20">
      <c r="T1211" s="278"/>
    </row>
    <row r="1212" spans="20:20">
      <c r="T1212" s="278"/>
    </row>
    <row r="1213" spans="20:20">
      <c r="T1213" s="278"/>
    </row>
    <row r="1214" spans="20:20">
      <c r="T1214" s="278"/>
    </row>
    <row r="1215" spans="20:20">
      <c r="T1215" s="278"/>
    </row>
    <row r="1216" spans="20:20">
      <c r="T1216" s="278"/>
    </row>
    <row r="1217" spans="20:20">
      <c r="T1217" s="278"/>
    </row>
    <row r="1218" spans="20:20">
      <c r="T1218" s="278"/>
    </row>
    <row r="1219" spans="20:20">
      <c r="T1219" s="278"/>
    </row>
    <row r="1220" spans="20:20">
      <c r="T1220" s="278"/>
    </row>
    <row r="1221" spans="20:20">
      <c r="T1221" s="278"/>
    </row>
    <row r="1222" spans="20:20">
      <c r="T1222" s="278"/>
    </row>
    <row r="1223" spans="20:20">
      <c r="T1223" s="278"/>
    </row>
    <row r="1224" spans="20:20">
      <c r="T1224" s="278"/>
    </row>
    <row r="1225" spans="20:20">
      <c r="T1225" s="278"/>
    </row>
    <row r="1226" spans="20:20">
      <c r="T1226" s="278"/>
    </row>
    <row r="1227" spans="20:20">
      <c r="T1227" s="278"/>
    </row>
    <row r="1228" spans="20:20">
      <c r="T1228" s="278"/>
    </row>
    <row r="1229" spans="20:20">
      <c r="T1229" s="278"/>
    </row>
    <row r="1230" spans="20:20">
      <c r="T1230" s="278"/>
    </row>
    <row r="1231" spans="20:20">
      <c r="T1231" s="278"/>
    </row>
    <row r="1232" spans="20:20">
      <c r="T1232" s="278"/>
    </row>
    <row r="1233" spans="20:20">
      <c r="T1233" s="278"/>
    </row>
    <row r="1234" spans="20:20">
      <c r="T1234" s="278"/>
    </row>
    <row r="1235" spans="20:20">
      <c r="T1235" s="278"/>
    </row>
    <row r="1236" spans="20:20">
      <c r="T1236" s="278"/>
    </row>
    <row r="1237" spans="20:20">
      <c r="T1237" s="278"/>
    </row>
    <row r="1238" spans="20:20">
      <c r="T1238" s="278"/>
    </row>
    <row r="1239" spans="20:20">
      <c r="T1239" s="278"/>
    </row>
    <row r="1240" spans="20:20">
      <c r="T1240" s="278"/>
    </row>
    <row r="1241" spans="20:20">
      <c r="T1241" s="278"/>
    </row>
    <row r="1242" spans="20:20">
      <c r="T1242" s="278"/>
    </row>
    <row r="1243" spans="20:20">
      <c r="T1243" s="278"/>
    </row>
    <row r="1244" spans="20:20">
      <c r="T1244" s="278"/>
    </row>
    <row r="1245" spans="20:20">
      <c r="T1245" s="278"/>
    </row>
    <row r="1246" spans="20:20">
      <c r="T1246" s="278"/>
    </row>
    <row r="1247" spans="20:20">
      <c r="T1247" s="278"/>
    </row>
    <row r="1248" spans="20:20">
      <c r="T1248" s="278"/>
    </row>
    <row r="1249" spans="20:20">
      <c r="T1249" s="278"/>
    </row>
    <row r="1250" spans="20:20">
      <c r="T1250" s="278"/>
    </row>
    <row r="1251" spans="20:20">
      <c r="T1251" s="278"/>
    </row>
    <row r="1252" spans="20:20">
      <c r="T1252" s="278"/>
    </row>
    <row r="1253" spans="20:20">
      <c r="T1253" s="278"/>
    </row>
    <row r="1254" spans="20:20">
      <c r="T1254" s="278"/>
    </row>
    <row r="1255" spans="20:20">
      <c r="T1255" s="278"/>
    </row>
    <row r="1256" spans="20:20">
      <c r="T1256" s="278"/>
    </row>
    <row r="1257" spans="20:20">
      <c r="T1257" s="278"/>
    </row>
    <row r="1258" spans="20:20">
      <c r="T1258" s="278"/>
    </row>
    <row r="1259" spans="20:20">
      <c r="T1259" s="278"/>
    </row>
    <row r="1260" spans="20:20">
      <c r="T1260" s="278"/>
    </row>
    <row r="1261" spans="20:20">
      <c r="T1261" s="278"/>
    </row>
    <row r="1262" spans="20:20">
      <c r="T1262" s="278"/>
    </row>
    <row r="1263" spans="20:20">
      <c r="T1263" s="278"/>
    </row>
    <row r="1264" spans="20:20">
      <c r="T1264" s="278"/>
    </row>
    <row r="1265" spans="20:20">
      <c r="T1265" s="278"/>
    </row>
    <row r="1266" spans="20:20">
      <c r="T1266" s="278"/>
    </row>
    <row r="1267" spans="20:20">
      <c r="T1267" s="278"/>
    </row>
    <row r="1268" spans="20:20">
      <c r="T1268" s="278"/>
    </row>
    <row r="1269" spans="20:20">
      <c r="T1269" s="278"/>
    </row>
    <row r="1270" spans="20:20">
      <c r="T1270" s="278"/>
    </row>
    <row r="1271" spans="20:20">
      <c r="T1271" s="278"/>
    </row>
    <row r="1272" spans="20:20">
      <c r="T1272" s="278"/>
    </row>
    <row r="1273" spans="20:20">
      <c r="T1273" s="278"/>
    </row>
    <row r="1274" spans="20:20">
      <c r="T1274" s="278"/>
    </row>
    <row r="1275" spans="20:20">
      <c r="T1275" s="278"/>
    </row>
    <row r="1276" spans="20:20">
      <c r="T1276" s="278"/>
    </row>
    <row r="1277" spans="20:20">
      <c r="T1277" s="278"/>
    </row>
    <row r="1278" spans="20:20">
      <c r="T1278" s="278"/>
    </row>
    <row r="1279" spans="20:20">
      <c r="T1279" s="278"/>
    </row>
    <row r="1280" spans="20:20">
      <c r="T1280" s="278"/>
    </row>
    <row r="1281" spans="20:20">
      <c r="T1281" s="278"/>
    </row>
    <row r="1282" spans="20:20">
      <c r="T1282" s="278"/>
    </row>
    <row r="1283" spans="20:20">
      <c r="T1283" s="278"/>
    </row>
    <row r="1284" spans="20:20">
      <c r="T1284" s="278"/>
    </row>
    <row r="1285" spans="20:20">
      <c r="T1285" s="278"/>
    </row>
    <row r="1286" spans="20:20">
      <c r="T1286" s="278"/>
    </row>
    <row r="1287" spans="20:20">
      <c r="T1287" s="278"/>
    </row>
    <row r="1288" spans="20:20">
      <c r="T1288" s="278"/>
    </row>
    <row r="1289" spans="20:20">
      <c r="T1289" s="278"/>
    </row>
    <row r="1290" spans="20:20">
      <c r="T1290" s="278"/>
    </row>
    <row r="1291" spans="20:20">
      <c r="T1291" s="278"/>
    </row>
    <row r="1292" spans="20:20">
      <c r="T1292" s="278"/>
    </row>
    <row r="1293" spans="20:20">
      <c r="T1293" s="278"/>
    </row>
    <row r="1294" spans="20:20">
      <c r="T1294" s="278"/>
    </row>
    <row r="1295" spans="20:20">
      <c r="T1295" s="278"/>
    </row>
    <row r="1296" spans="20:20">
      <c r="T1296" s="278"/>
    </row>
    <row r="1297" spans="20:20">
      <c r="T1297" s="278"/>
    </row>
    <row r="1298" spans="20:20">
      <c r="T1298" s="278"/>
    </row>
    <row r="1299" spans="20:20">
      <c r="T1299" s="278"/>
    </row>
    <row r="1300" spans="20:20">
      <c r="T1300" s="278"/>
    </row>
    <row r="1301" spans="20:20">
      <c r="T1301" s="278"/>
    </row>
    <row r="1302" spans="20:20">
      <c r="T1302" s="278"/>
    </row>
    <row r="1303" spans="20:20">
      <c r="T1303" s="278"/>
    </row>
    <row r="1304" spans="20:20">
      <c r="T1304" s="278"/>
    </row>
    <row r="1305" spans="20:20">
      <c r="T1305" s="278"/>
    </row>
    <row r="1306" spans="20:20">
      <c r="T1306" s="278"/>
    </row>
    <row r="1307" spans="20:20">
      <c r="T1307" s="278"/>
    </row>
    <row r="1308" spans="20:20">
      <c r="T1308" s="278"/>
    </row>
    <row r="1309" spans="20:20">
      <c r="T1309" s="278"/>
    </row>
    <row r="1310" spans="20:20">
      <c r="T1310" s="278"/>
    </row>
    <row r="1311" spans="20:20">
      <c r="T1311" s="278"/>
    </row>
    <row r="1312" spans="20:20">
      <c r="T1312" s="278"/>
    </row>
    <row r="1313" spans="20:20">
      <c r="T1313" s="278"/>
    </row>
    <row r="1314" spans="20:20">
      <c r="T1314" s="278"/>
    </row>
    <row r="1315" spans="20:20">
      <c r="T1315" s="278"/>
    </row>
    <row r="1316" spans="20:20">
      <c r="T1316" s="278"/>
    </row>
    <row r="1317" spans="20:20">
      <c r="T1317" s="278"/>
    </row>
    <row r="1318" spans="20:20">
      <c r="T1318" s="278"/>
    </row>
    <row r="1319" spans="20:20">
      <c r="T1319" s="278"/>
    </row>
    <row r="1320" spans="20:20">
      <c r="T1320" s="278"/>
    </row>
    <row r="1321" spans="20:20">
      <c r="T1321" s="278"/>
    </row>
    <row r="1322" spans="20:20">
      <c r="T1322" s="278"/>
    </row>
    <row r="1323" spans="20:20">
      <c r="T1323" s="278"/>
    </row>
    <row r="1324" spans="20:20">
      <c r="T1324" s="278"/>
    </row>
    <row r="1325" spans="20:20">
      <c r="T1325" s="278"/>
    </row>
    <row r="1326" spans="20:20">
      <c r="T1326" s="278"/>
    </row>
    <row r="1327" spans="20:20">
      <c r="T1327" s="278"/>
    </row>
    <row r="1328" spans="20:20">
      <c r="T1328" s="278"/>
    </row>
    <row r="1329" spans="20:20">
      <c r="T1329" s="278"/>
    </row>
    <row r="1330" spans="20:20">
      <c r="T1330" s="278"/>
    </row>
    <row r="1331" spans="20:20">
      <c r="T1331" s="278"/>
    </row>
    <row r="1332" spans="20:20">
      <c r="T1332" s="278"/>
    </row>
    <row r="1333" spans="20:20">
      <c r="T1333" s="278"/>
    </row>
    <row r="1334" spans="20:20">
      <c r="T1334" s="278"/>
    </row>
    <row r="1335" spans="20:20">
      <c r="T1335" s="278"/>
    </row>
    <row r="1336" spans="20:20">
      <c r="T1336" s="278"/>
    </row>
    <row r="1337" spans="20:20">
      <c r="T1337" s="278"/>
    </row>
    <row r="1338" spans="20:20">
      <c r="T1338" s="278"/>
    </row>
    <row r="1339" spans="20:20">
      <c r="T1339" s="278"/>
    </row>
    <row r="1340" spans="20:20">
      <c r="T1340" s="278"/>
    </row>
    <row r="1341" spans="20:20">
      <c r="T1341" s="278"/>
    </row>
    <row r="1342" spans="20:20">
      <c r="T1342" s="278"/>
    </row>
    <row r="1343" spans="20:20">
      <c r="T1343" s="278"/>
    </row>
    <row r="1344" spans="20:20">
      <c r="T1344" s="278"/>
    </row>
    <row r="1345" spans="20:20">
      <c r="T1345" s="278"/>
    </row>
    <row r="1346" spans="20:20">
      <c r="T1346" s="278"/>
    </row>
    <row r="1347" spans="20:20">
      <c r="T1347" s="278"/>
    </row>
    <row r="1348" spans="20:20">
      <c r="T1348" s="278"/>
    </row>
    <row r="1349" spans="20:20">
      <c r="T1349" s="278"/>
    </row>
    <row r="1350" spans="20:20">
      <c r="T1350" s="278"/>
    </row>
    <row r="1351" spans="20:20">
      <c r="T1351" s="278"/>
    </row>
    <row r="1352" spans="20:20">
      <c r="T1352" s="278"/>
    </row>
    <row r="1353" spans="20:20">
      <c r="T1353" s="278"/>
    </row>
    <row r="1354" spans="20:20">
      <c r="T1354" s="278"/>
    </row>
    <row r="1355" spans="20:20">
      <c r="T1355" s="278"/>
    </row>
    <row r="1356" spans="20:20">
      <c r="T1356" s="278"/>
    </row>
    <row r="1357" spans="20:20">
      <c r="T1357" s="278"/>
    </row>
    <row r="1358" spans="20:20">
      <c r="T1358" s="278"/>
    </row>
    <row r="1359" spans="20:20">
      <c r="T1359" s="278"/>
    </row>
    <row r="1360" spans="20:20">
      <c r="T1360" s="278"/>
    </row>
    <row r="1361" spans="20:20">
      <c r="T1361" s="278"/>
    </row>
    <row r="1362" spans="20:20">
      <c r="T1362" s="278"/>
    </row>
    <row r="1363" spans="20:20">
      <c r="T1363" s="278"/>
    </row>
    <row r="1364" spans="20:20">
      <c r="T1364" s="278"/>
    </row>
    <row r="1365" spans="20:20">
      <c r="T1365" s="278"/>
    </row>
    <row r="1366" spans="20:20">
      <c r="T1366" s="278"/>
    </row>
    <row r="1367" spans="20:20">
      <c r="T1367" s="278"/>
    </row>
    <row r="1368" spans="20:20">
      <c r="T1368" s="278"/>
    </row>
    <row r="1369" spans="20:20">
      <c r="T1369" s="278"/>
    </row>
    <row r="1370" spans="20:20">
      <c r="T1370" s="278"/>
    </row>
    <row r="1371" spans="20:20">
      <c r="T1371" s="278"/>
    </row>
    <row r="1372" spans="20:20">
      <c r="T1372" s="278"/>
    </row>
    <row r="1373" spans="20:20">
      <c r="T1373" s="278"/>
    </row>
    <row r="1374" spans="20:20">
      <c r="T1374" s="278"/>
    </row>
    <row r="1375" spans="20:20">
      <c r="T1375" s="278"/>
    </row>
    <row r="1376" spans="20:20">
      <c r="T1376" s="278"/>
    </row>
    <row r="1377" spans="20:20">
      <c r="T1377" s="278"/>
    </row>
    <row r="1378" spans="20:20">
      <c r="T1378" s="278"/>
    </row>
    <row r="1379" spans="20:20">
      <c r="T1379" s="278"/>
    </row>
    <row r="1380" spans="20:20">
      <c r="T1380" s="278"/>
    </row>
    <row r="1381" spans="20:20">
      <c r="T1381" s="278"/>
    </row>
    <row r="1382" spans="20:20">
      <c r="T1382" s="278"/>
    </row>
    <row r="1383" spans="20:20">
      <c r="T1383" s="278"/>
    </row>
    <row r="1384" spans="20:20">
      <c r="T1384" s="278"/>
    </row>
    <row r="1385" spans="20:20">
      <c r="T1385" s="278"/>
    </row>
    <row r="1386" spans="20:20">
      <c r="T1386" s="278"/>
    </row>
    <row r="1387" spans="20:20">
      <c r="T1387" s="278"/>
    </row>
    <row r="1388" spans="20:20">
      <c r="T1388" s="278"/>
    </row>
    <row r="1389" spans="20:20">
      <c r="T1389" s="278"/>
    </row>
    <row r="1390" spans="20:20">
      <c r="T1390" s="278"/>
    </row>
    <row r="1391" spans="20:20">
      <c r="T1391" s="278"/>
    </row>
    <row r="1392" spans="20:20">
      <c r="T1392" s="278"/>
    </row>
    <row r="1393" spans="20:20">
      <c r="T1393" s="278"/>
    </row>
    <row r="1394" spans="20:20">
      <c r="T1394" s="278"/>
    </row>
    <row r="1395" spans="20:20">
      <c r="T1395" s="278"/>
    </row>
    <row r="1396" spans="20:20">
      <c r="T1396" s="278"/>
    </row>
    <row r="1397" spans="20:20">
      <c r="T1397" s="278"/>
    </row>
    <row r="1398" spans="20:20">
      <c r="T1398" s="278"/>
    </row>
    <row r="1399" spans="20:20">
      <c r="T1399" s="278"/>
    </row>
    <row r="1400" spans="20:20">
      <c r="T1400" s="278"/>
    </row>
    <row r="1401" spans="20:20">
      <c r="T1401" s="278"/>
    </row>
    <row r="1402" spans="20:20">
      <c r="T1402" s="278"/>
    </row>
    <row r="1403" spans="20:20">
      <c r="T1403" s="278"/>
    </row>
    <row r="1404" spans="20:20">
      <c r="T1404" s="278"/>
    </row>
    <row r="1405" spans="20:20">
      <c r="T1405" s="278"/>
    </row>
    <row r="1406" spans="20:20">
      <c r="T1406" s="278"/>
    </row>
    <row r="1407" spans="20:20">
      <c r="T1407" s="278"/>
    </row>
    <row r="1408" spans="20:20">
      <c r="T1408" s="278"/>
    </row>
    <row r="1409" spans="20:20">
      <c r="T1409" s="278"/>
    </row>
    <row r="1410" spans="20:20">
      <c r="T1410" s="278"/>
    </row>
    <row r="1411" spans="20:20">
      <c r="T1411" s="278"/>
    </row>
    <row r="1412" spans="20:20">
      <c r="T1412" s="278"/>
    </row>
    <row r="1413" spans="20:20">
      <c r="T1413" s="278"/>
    </row>
    <row r="1414" spans="20:20">
      <c r="T1414" s="278"/>
    </row>
    <row r="1415" spans="20:20">
      <c r="T1415" s="278"/>
    </row>
    <row r="1416" spans="20:20">
      <c r="T1416" s="278"/>
    </row>
    <row r="1417" spans="20:20">
      <c r="T1417" s="278"/>
    </row>
    <row r="1418" spans="20:20">
      <c r="T1418" s="278"/>
    </row>
    <row r="1419" spans="20:20">
      <c r="T1419" s="278"/>
    </row>
    <row r="1420" spans="20:20">
      <c r="T1420" s="278"/>
    </row>
    <row r="1421" spans="20:20">
      <c r="T1421" s="278"/>
    </row>
    <row r="1422" spans="20:20">
      <c r="T1422" s="278"/>
    </row>
    <row r="1423" spans="20:20">
      <c r="T1423" s="278"/>
    </row>
    <row r="1424" spans="20:20">
      <c r="T1424" s="278"/>
    </row>
    <row r="1425" spans="20:20">
      <c r="T1425" s="278"/>
    </row>
    <row r="1426" spans="20:20">
      <c r="T1426" s="278"/>
    </row>
    <row r="1427" spans="20:20">
      <c r="T1427" s="278"/>
    </row>
    <row r="1428" spans="20:20">
      <c r="T1428" s="278"/>
    </row>
    <row r="1429" spans="20:20">
      <c r="T1429" s="278"/>
    </row>
    <row r="1430" spans="20:20">
      <c r="T1430" s="278"/>
    </row>
    <row r="1431" spans="20:20">
      <c r="T1431" s="278"/>
    </row>
    <row r="1432" spans="20:20">
      <c r="T1432" s="278"/>
    </row>
    <row r="1433" spans="20:20">
      <c r="T1433" s="278"/>
    </row>
    <row r="1434" spans="20:20">
      <c r="T1434" s="278"/>
    </row>
    <row r="1435" spans="20:20">
      <c r="T1435" s="278"/>
    </row>
    <row r="1436" spans="20:20">
      <c r="T1436" s="278"/>
    </row>
    <row r="1437" spans="20:20">
      <c r="T1437" s="278"/>
    </row>
    <row r="1438" spans="20:20">
      <c r="T1438" s="278"/>
    </row>
    <row r="1439" spans="20:20">
      <c r="T1439" s="278"/>
    </row>
    <row r="1440" spans="20:20">
      <c r="T1440" s="278"/>
    </row>
    <row r="1441" spans="20:20">
      <c r="T1441" s="278"/>
    </row>
    <row r="1442" spans="20:20">
      <c r="T1442" s="278"/>
    </row>
    <row r="1443" spans="20:20">
      <c r="T1443" s="278"/>
    </row>
    <row r="1444" spans="20:20">
      <c r="T1444" s="278"/>
    </row>
    <row r="1445" spans="20:20">
      <c r="T1445" s="278"/>
    </row>
    <row r="1446" spans="20:20">
      <c r="T1446" s="278"/>
    </row>
    <row r="1447" spans="20:20">
      <c r="T1447" s="278"/>
    </row>
    <row r="1448" spans="20:20">
      <c r="T1448" s="278"/>
    </row>
    <row r="1449" spans="20:20">
      <c r="T1449" s="278"/>
    </row>
    <row r="1450" spans="20:20">
      <c r="T1450" s="278"/>
    </row>
    <row r="1451" spans="20:20">
      <c r="T1451" s="278"/>
    </row>
    <row r="1452" spans="20:20">
      <c r="T1452" s="278"/>
    </row>
    <row r="1453" spans="20:20">
      <c r="T1453" s="278"/>
    </row>
    <row r="1454" spans="20:20">
      <c r="T1454" s="278"/>
    </row>
    <row r="1455" spans="20:20">
      <c r="T1455" s="278"/>
    </row>
    <row r="1456" spans="20:20">
      <c r="T1456" s="278"/>
    </row>
    <row r="1457" spans="20:20">
      <c r="T1457" s="278"/>
    </row>
    <row r="1458" spans="20:20">
      <c r="T1458" s="278"/>
    </row>
    <row r="1459" spans="20:20">
      <c r="T1459" s="278"/>
    </row>
    <row r="1460" spans="20:20">
      <c r="T1460" s="278"/>
    </row>
    <row r="1461" spans="20:20">
      <c r="T1461" s="278"/>
    </row>
    <row r="1462" spans="20:20">
      <c r="T1462" s="278"/>
    </row>
    <row r="1463" spans="20:20">
      <c r="T1463" s="278"/>
    </row>
    <row r="1464" spans="20:20">
      <c r="T1464" s="278"/>
    </row>
    <row r="1465" spans="20:20">
      <c r="T1465" s="278"/>
    </row>
    <row r="1466" spans="20:20">
      <c r="T1466" s="278"/>
    </row>
    <row r="1467" spans="20:20">
      <c r="T1467" s="278"/>
    </row>
    <row r="1468" spans="20:20">
      <c r="T1468" s="278"/>
    </row>
    <row r="1469" spans="20:20">
      <c r="T1469" s="278"/>
    </row>
    <row r="1470" spans="20:20">
      <c r="T1470" s="278"/>
    </row>
    <row r="1471" spans="20:20">
      <c r="T1471" s="278"/>
    </row>
    <row r="1472" spans="20:20">
      <c r="T1472" s="278"/>
    </row>
    <row r="1473" spans="20:20">
      <c r="T1473" s="278"/>
    </row>
    <row r="1474" spans="20:20">
      <c r="T1474" s="278"/>
    </row>
    <row r="1475" spans="20:20">
      <c r="T1475" s="278"/>
    </row>
    <row r="1476" spans="20:20">
      <c r="T1476" s="278"/>
    </row>
    <row r="1477" spans="20:20">
      <c r="T1477" s="278"/>
    </row>
    <row r="1478" spans="20:20">
      <c r="T1478" s="278"/>
    </row>
    <row r="1479" spans="20:20">
      <c r="T1479" s="278"/>
    </row>
    <row r="1480" spans="20:20">
      <c r="T1480" s="278"/>
    </row>
    <row r="1481" spans="20:20">
      <c r="T1481" s="278"/>
    </row>
    <row r="1482" spans="20:20">
      <c r="T1482" s="278"/>
    </row>
    <row r="1483" spans="20:20">
      <c r="T1483" s="278"/>
    </row>
    <row r="1484" spans="20:20">
      <c r="T1484" s="278"/>
    </row>
    <row r="1485" spans="20:20">
      <c r="T1485" s="278"/>
    </row>
    <row r="1486" spans="20:20">
      <c r="T1486" s="278"/>
    </row>
    <row r="1487" spans="20:20">
      <c r="T1487" s="278"/>
    </row>
    <row r="1488" spans="20:20">
      <c r="T1488" s="278"/>
    </row>
    <row r="1489" spans="20:20">
      <c r="T1489" s="278"/>
    </row>
    <row r="1490" spans="20:20">
      <c r="T1490" s="278"/>
    </row>
    <row r="1491" spans="20:20">
      <c r="T1491" s="278"/>
    </row>
    <row r="1492" spans="20:20">
      <c r="T1492" s="278"/>
    </row>
    <row r="1493" spans="20:20">
      <c r="T1493" s="278"/>
    </row>
    <row r="1494" spans="20:20">
      <c r="T1494" s="278"/>
    </row>
    <row r="1495" spans="20:20">
      <c r="T1495" s="278"/>
    </row>
    <row r="1496" spans="20:20">
      <c r="T1496" s="278"/>
    </row>
    <row r="1497" spans="20:20">
      <c r="T1497" s="278"/>
    </row>
    <row r="1498" spans="20:20">
      <c r="T1498" s="278"/>
    </row>
    <row r="1499" spans="20:20">
      <c r="T1499" s="278"/>
    </row>
    <row r="1500" spans="20:20">
      <c r="T1500" s="278"/>
    </row>
    <row r="1501" spans="20:20">
      <c r="T1501" s="278"/>
    </row>
    <row r="1502" spans="20:20">
      <c r="T1502" s="278"/>
    </row>
    <row r="1503" spans="20:20">
      <c r="T1503" s="278"/>
    </row>
    <row r="1504" spans="20:20">
      <c r="T1504" s="278"/>
    </row>
    <row r="1505" spans="20:20">
      <c r="T1505" s="278"/>
    </row>
    <row r="1506" spans="20:20">
      <c r="T1506" s="278"/>
    </row>
    <row r="1507" spans="20:20">
      <c r="T1507" s="278"/>
    </row>
    <row r="1508" spans="20:20">
      <c r="T1508" s="278"/>
    </row>
    <row r="1509" spans="20:20">
      <c r="T1509" s="278"/>
    </row>
    <row r="1510" spans="20:20">
      <c r="T1510" s="278"/>
    </row>
    <row r="1511" spans="20:20">
      <c r="T1511" s="278"/>
    </row>
    <row r="1512" spans="20:20">
      <c r="T1512" s="278"/>
    </row>
    <row r="1513" spans="20:20">
      <c r="T1513" s="278"/>
    </row>
    <row r="1514" spans="20:20">
      <c r="T1514" s="278"/>
    </row>
    <row r="1515" spans="20:20">
      <c r="T1515" s="278"/>
    </row>
    <row r="1516" spans="20:20">
      <c r="T1516" s="278"/>
    </row>
    <row r="1517" spans="20:20">
      <c r="T1517" s="278"/>
    </row>
    <row r="1518" spans="20:20">
      <c r="T1518" s="278"/>
    </row>
    <row r="1519" spans="20:20">
      <c r="T1519" s="278"/>
    </row>
    <row r="1520" spans="20:20">
      <c r="T1520" s="278"/>
    </row>
    <row r="1521" spans="20:20">
      <c r="T1521" s="278"/>
    </row>
    <row r="1522" spans="20:20">
      <c r="T1522" s="278"/>
    </row>
    <row r="1523" spans="20:20">
      <c r="T1523" s="278"/>
    </row>
    <row r="1524" spans="20:20">
      <c r="T1524" s="278"/>
    </row>
    <row r="1525" spans="20:20">
      <c r="T1525" s="278"/>
    </row>
    <row r="1526" spans="20:20">
      <c r="T1526" s="278"/>
    </row>
    <row r="1527" spans="20:20">
      <c r="T1527" s="278"/>
    </row>
    <row r="1528" spans="20:20">
      <c r="T1528" s="278"/>
    </row>
    <row r="1529" spans="20:20">
      <c r="T1529" s="278"/>
    </row>
    <row r="1530" spans="20:20">
      <c r="T1530" s="278"/>
    </row>
    <row r="1531" spans="20:20">
      <c r="T1531" s="278"/>
    </row>
    <row r="1532" spans="20:20">
      <c r="T1532" s="278"/>
    </row>
    <row r="1533" spans="20:20">
      <c r="T1533" s="278"/>
    </row>
    <row r="1534" spans="20:20">
      <c r="T1534" s="278"/>
    </row>
    <row r="1535" spans="20:20">
      <c r="T1535" s="278"/>
    </row>
    <row r="1536" spans="20:20">
      <c r="T1536" s="278"/>
    </row>
    <row r="1537" spans="20:20">
      <c r="T1537" s="278"/>
    </row>
    <row r="1538" spans="20:20">
      <c r="T1538" s="278"/>
    </row>
    <row r="1539" spans="20:20">
      <c r="T1539" s="278"/>
    </row>
    <row r="1540" spans="20:20">
      <c r="T1540" s="278"/>
    </row>
    <row r="1541" spans="20:20">
      <c r="T1541" s="278"/>
    </row>
    <row r="1542" spans="20:20">
      <c r="T1542" s="278"/>
    </row>
    <row r="1543" spans="20:20">
      <c r="T1543" s="278"/>
    </row>
    <row r="1544" spans="20:20">
      <c r="T1544" s="278"/>
    </row>
    <row r="1545" spans="20:20">
      <c r="T1545" s="278"/>
    </row>
    <row r="1546" spans="20:20">
      <c r="T1546" s="278"/>
    </row>
    <row r="1547" spans="20:20">
      <c r="T1547" s="278"/>
    </row>
    <row r="1548" spans="20:20">
      <c r="T1548" s="278"/>
    </row>
    <row r="1549" spans="20:20">
      <c r="T1549" s="278"/>
    </row>
    <row r="1550" spans="20:20">
      <c r="T1550" s="278"/>
    </row>
    <row r="1551" spans="20:20">
      <c r="T1551" s="278"/>
    </row>
    <row r="1552" spans="20:20">
      <c r="T1552" s="278"/>
    </row>
    <row r="1553" spans="20:20">
      <c r="T1553" s="278"/>
    </row>
    <row r="1554" spans="20:20">
      <c r="T1554" s="278"/>
    </row>
    <row r="1555" spans="20:20">
      <c r="T1555" s="278"/>
    </row>
    <row r="1556" spans="20:20">
      <c r="T1556" s="278"/>
    </row>
    <row r="1557" spans="20:20">
      <c r="T1557" s="278"/>
    </row>
    <row r="1558" spans="20:20">
      <c r="T1558" s="278"/>
    </row>
    <row r="1559" spans="20:20">
      <c r="T1559" s="278"/>
    </row>
    <row r="1560" spans="20:20">
      <c r="T1560" s="278"/>
    </row>
    <row r="1561" spans="20:20">
      <c r="T1561" s="278"/>
    </row>
    <row r="1562" spans="20:20">
      <c r="T1562" s="278"/>
    </row>
    <row r="1563" spans="20:20">
      <c r="T1563" s="278"/>
    </row>
    <row r="1564" spans="20:20">
      <c r="T1564" s="278"/>
    </row>
    <row r="1565" spans="20:20">
      <c r="T1565" s="278"/>
    </row>
    <row r="1566" spans="20:20">
      <c r="T1566" s="278"/>
    </row>
    <row r="1567" spans="20:20">
      <c r="T1567" s="278"/>
    </row>
    <row r="1568" spans="20:20">
      <c r="T1568" s="278"/>
    </row>
    <row r="1569" spans="20:20">
      <c r="T1569" s="278"/>
    </row>
    <row r="1570" spans="20:20">
      <c r="T1570" s="278"/>
    </row>
    <row r="1571" spans="20:20">
      <c r="T1571" s="278"/>
    </row>
    <row r="1572" spans="20:20">
      <c r="T1572" s="278"/>
    </row>
    <row r="1573" spans="20:20">
      <c r="T1573" s="278"/>
    </row>
    <row r="1574" spans="20:20">
      <c r="T1574" s="278"/>
    </row>
    <row r="1575" spans="20:20">
      <c r="T1575" s="278"/>
    </row>
    <row r="1576" spans="20:20">
      <c r="T1576" s="278"/>
    </row>
    <row r="1577" spans="20:20">
      <c r="T1577" s="278"/>
    </row>
    <row r="1578" spans="20:20">
      <c r="T1578" s="278"/>
    </row>
    <row r="1579" spans="20:20">
      <c r="T1579" s="278"/>
    </row>
    <row r="1580" spans="20:20">
      <c r="T1580" s="278"/>
    </row>
    <row r="1581" spans="20:20">
      <c r="T1581" s="278"/>
    </row>
    <row r="1582" spans="20:20">
      <c r="T1582" s="278"/>
    </row>
    <row r="1583" spans="20:20">
      <c r="T1583" s="278"/>
    </row>
    <row r="1584" spans="20:20">
      <c r="T1584" s="278"/>
    </row>
    <row r="1585" spans="20:20">
      <c r="T1585" s="278"/>
    </row>
    <row r="1586" spans="20:20">
      <c r="T1586" s="278"/>
    </row>
    <row r="1587" spans="20:20">
      <c r="T1587" s="278"/>
    </row>
    <row r="1588" spans="20:20">
      <c r="T1588" s="278"/>
    </row>
    <row r="1589" spans="20:20">
      <c r="T1589" s="278"/>
    </row>
    <row r="1590" spans="20:20">
      <c r="T1590" s="278"/>
    </row>
    <row r="1591" spans="20:20">
      <c r="T1591" s="278"/>
    </row>
    <row r="1592" spans="20:20">
      <c r="T1592" s="278"/>
    </row>
    <row r="1593" spans="20:20">
      <c r="T1593" s="278"/>
    </row>
    <row r="1594" spans="20:20">
      <c r="T1594" s="278"/>
    </row>
    <row r="1595" spans="20:20">
      <c r="T1595" s="278"/>
    </row>
    <row r="1596" spans="20:20">
      <c r="T1596" s="278"/>
    </row>
    <row r="1597" spans="20:20">
      <c r="T1597" s="278"/>
    </row>
    <row r="1598" spans="20:20">
      <c r="T1598" s="278"/>
    </row>
    <row r="1599" spans="20:20">
      <c r="T1599" s="278"/>
    </row>
    <row r="1600" spans="20:20">
      <c r="T1600" s="278"/>
    </row>
    <row r="1601" spans="20:20">
      <c r="T1601" s="278"/>
    </row>
    <row r="1602" spans="20:20">
      <c r="T1602" s="278"/>
    </row>
    <row r="1603" spans="20:20">
      <c r="T1603" s="278"/>
    </row>
    <row r="1604" spans="20:20">
      <c r="T1604" s="278"/>
    </row>
    <row r="1605" spans="20:20">
      <c r="T1605" s="278"/>
    </row>
    <row r="1606" spans="20:20">
      <c r="T1606" s="278"/>
    </row>
    <row r="1607" spans="20:20">
      <c r="T1607" s="278"/>
    </row>
    <row r="1608" spans="20:20">
      <c r="T1608" s="278"/>
    </row>
    <row r="1609" spans="20:20">
      <c r="T1609" s="278"/>
    </row>
    <row r="1610" spans="20:20">
      <c r="T1610" s="278"/>
    </row>
    <row r="1611" spans="20:20">
      <c r="T1611" s="278"/>
    </row>
    <row r="1612" spans="20:20">
      <c r="T1612" s="278"/>
    </row>
    <row r="1613" spans="20:20">
      <c r="T1613" s="278"/>
    </row>
    <row r="1614" spans="20:20">
      <c r="T1614" s="278"/>
    </row>
    <row r="1615" spans="20:20">
      <c r="T1615" s="278"/>
    </row>
    <row r="1616" spans="20:20">
      <c r="T1616" s="278"/>
    </row>
    <row r="1617" spans="20:20">
      <c r="T1617" s="278"/>
    </row>
    <row r="1618" spans="20:20">
      <c r="T1618" s="278"/>
    </row>
    <row r="1619" spans="20:20">
      <c r="T1619" s="278"/>
    </row>
    <row r="1620" spans="20:20">
      <c r="T1620" s="278"/>
    </row>
    <row r="1621" spans="20:20">
      <c r="T1621" s="278"/>
    </row>
    <row r="1622" spans="20:20">
      <c r="T1622" s="278"/>
    </row>
    <row r="1623" spans="20:20">
      <c r="T1623" s="278"/>
    </row>
    <row r="1624" spans="20:20">
      <c r="T1624" s="278"/>
    </row>
    <row r="1625" spans="20:20">
      <c r="T1625" s="278"/>
    </row>
    <row r="1626" spans="20:20">
      <c r="T1626" s="278"/>
    </row>
    <row r="1627" spans="20:20">
      <c r="T1627" s="278"/>
    </row>
    <row r="1628" spans="20:20">
      <c r="T1628" s="278"/>
    </row>
    <row r="1629" spans="20:20">
      <c r="T1629" s="278"/>
    </row>
    <row r="1630" spans="20:20">
      <c r="T1630" s="278"/>
    </row>
    <row r="1631" spans="20:20">
      <c r="T1631" s="278"/>
    </row>
    <row r="1632" spans="20:20">
      <c r="T1632" s="278"/>
    </row>
    <row r="1633" spans="20:20">
      <c r="T1633" s="278"/>
    </row>
    <row r="1634" spans="20:20">
      <c r="T1634" s="278"/>
    </row>
    <row r="1635" spans="20:20">
      <c r="T1635" s="278"/>
    </row>
    <row r="1636" spans="20:20">
      <c r="T1636" s="278"/>
    </row>
    <row r="1637" spans="20:20">
      <c r="T1637" s="278"/>
    </row>
    <row r="1638" spans="20:20">
      <c r="T1638" s="278"/>
    </row>
    <row r="1639" spans="20:20">
      <c r="T1639" s="278"/>
    </row>
    <row r="1640" spans="20:20">
      <c r="T1640" s="278"/>
    </row>
    <row r="1641" spans="20:20">
      <c r="T1641" s="278"/>
    </row>
    <row r="1642" spans="20:20">
      <c r="T1642" s="278"/>
    </row>
    <row r="1643" spans="20:20">
      <c r="T1643" s="278"/>
    </row>
    <row r="1644" spans="20:20">
      <c r="T1644" s="278"/>
    </row>
    <row r="1645" spans="20:20">
      <c r="T1645" s="278"/>
    </row>
    <row r="1646" spans="20:20">
      <c r="T1646" s="278"/>
    </row>
    <row r="1647" spans="20:20">
      <c r="T1647" s="278"/>
    </row>
    <row r="1648" spans="20:20">
      <c r="T1648" s="278"/>
    </row>
    <row r="1649" spans="20:20">
      <c r="T1649" s="278"/>
    </row>
    <row r="1650" spans="20:20">
      <c r="T1650" s="278"/>
    </row>
    <row r="1651" spans="20:20">
      <c r="T1651" s="278"/>
    </row>
    <row r="1652" spans="20:20">
      <c r="T1652" s="278"/>
    </row>
    <row r="1653" spans="20:20">
      <c r="T1653" s="278"/>
    </row>
    <row r="1654" spans="20:20">
      <c r="T1654" s="278"/>
    </row>
    <row r="1655" spans="20:20">
      <c r="T1655" s="278"/>
    </row>
    <row r="1656" spans="20:20">
      <c r="T1656" s="278"/>
    </row>
    <row r="1657" spans="20:20">
      <c r="T1657" s="278"/>
    </row>
    <row r="1658" spans="20:20">
      <c r="T1658" s="278"/>
    </row>
    <row r="1659" spans="20:20">
      <c r="T1659" s="278"/>
    </row>
    <row r="1660" spans="20:20">
      <c r="T1660" s="278"/>
    </row>
    <row r="1661" spans="20:20">
      <c r="T1661" s="278"/>
    </row>
    <row r="1662" spans="20:20">
      <c r="T1662" s="278"/>
    </row>
    <row r="1663" spans="20:20">
      <c r="T1663" s="278"/>
    </row>
    <row r="1664" spans="20:20">
      <c r="T1664" s="278"/>
    </row>
    <row r="1665" spans="20:20">
      <c r="T1665" s="278"/>
    </row>
    <row r="1666" spans="20:20">
      <c r="T1666" s="278"/>
    </row>
    <row r="1667" spans="20:20">
      <c r="T1667" s="278"/>
    </row>
    <row r="1668" spans="20:20">
      <c r="T1668" s="278"/>
    </row>
    <row r="1669" spans="20:20">
      <c r="T1669" s="278"/>
    </row>
    <row r="1670" spans="20:20">
      <c r="T1670" s="278"/>
    </row>
    <row r="1671" spans="20:20">
      <c r="T1671" s="278"/>
    </row>
    <row r="1672" spans="20:20">
      <c r="T1672" s="278"/>
    </row>
    <row r="1673" spans="20:20">
      <c r="T1673" s="278"/>
    </row>
    <row r="1674" spans="20:20">
      <c r="T1674" s="278"/>
    </row>
    <row r="1675" spans="20:20">
      <c r="T1675" s="278"/>
    </row>
    <row r="1676" spans="20:20">
      <c r="T1676" s="278"/>
    </row>
    <row r="1677" spans="20:20">
      <c r="T1677" s="278"/>
    </row>
    <row r="1678" spans="20:20">
      <c r="T1678" s="278"/>
    </row>
    <row r="1679" spans="20:20">
      <c r="T1679" s="278"/>
    </row>
    <row r="1680" spans="20:20">
      <c r="T1680" s="278"/>
    </row>
    <row r="1681" spans="20:20">
      <c r="T1681" s="278"/>
    </row>
    <row r="1682" spans="20:20">
      <c r="T1682" s="278"/>
    </row>
    <row r="1683" spans="20:20">
      <c r="T1683" s="278"/>
    </row>
    <row r="1684" spans="20:20">
      <c r="T1684" s="278"/>
    </row>
    <row r="1685" spans="20:20">
      <c r="T1685" s="278"/>
    </row>
    <row r="1686" spans="20:20">
      <c r="T1686" s="278"/>
    </row>
    <row r="1687" spans="20:20">
      <c r="T1687" s="278"/>
    </row>
    <row r="1688" spans="20:20">
      <c r="T1688" s="278"/>
    </row>
    <row r="1689" spans="20:20">
      <c r="T1689" s="278"/>
    </row>
    <row r="1690" spans="20:20">
      <c r="T1690" s="278"/>
    </row>
    <row r="1691" spans="20:20">
      <c r="T1691" s="278"/>
    </row>
    <row r="1692" spans="20:20">
      <c r="T1692" s="278"/>
    </row>
    <row r="1693" spans="20:20">
      <c r="T1693" s="278"/>
    </row>
    <row r="1694" spans="20:20">
      <c r="T1694" s="278"/>
    </row>
    <row r="1695" spans="20:20">
      <c r="T1695" s="278"/>
    </row>
    <row r="1696" spans="20:20">
      <c r="T1696" s="278"/>
    </row>
    <row r="1697" spans="20:20">
      <c r="T1697" s="278"/>
    </row>
    <row r="1698" spans="20:20">
      <c r="T1698" s="278"/>
    </row>
    <row r="1699" spans="20:20">
      <c r="T1699" s="278"/>
    </row>
    <row r="1700" spans="20:20">
      <c r="T1700" s="278"/>
    </row>
    <row r="1701" spans="20:20">
      <c r="T1701" s="278"/>
    </row>
    <row r="1702" spans="20:20">
      <c r="T1702" s="278"/>
    </row>
    <row r="1703" spans="20:20">
      <c r="T1703" s="278"/>
    </row>
    <row r="1704" spans="20:20">
      <c r="T1704" s="278"/>
    </row>
    <row r="1705" spans="20:20">
      <c r="T1705" s="278"/>
    </row>
    <row r="1706" spans="20:20">
      <c r="T1706" s="278"/>
    </row>
    <row r="1707" spans="20:20">
      <c r="T1707" s="278"/>
    </row>
    <row r="1708" spans="20:20">
      <c r="T1708" s="278"/>
    </row>
    <row r="1709" spans="20:20">
      <c r="T1709" s="278"/>
    </row>
    <row r="1710" spans="20:20">
      <c r="T1710" s="278"/>
    </row>
    <row r="1711" spans="20:20">
      <c r="T1711" s="278"/>
    </row>
    <row r="1712" spans="20:20">
      <c r="T1712" s="278"/>
    </row>
    <row r="1713" spans="20:20">
      <c r="T1713" s="278"/>
    </row>
    <row r="1714" spans="20:20">
      <c r="T1714" s="278"/>
    </row>
    <row r="1715" spans="20:20">
      <c r="T1715" s="278"/>
    </row>
    <row r="1716" spans="20:20">
      <c r="T1716" s="278"/>
    </row>
    <row r="1717" spans="20:20">
      <c r="T1717" s="278"/>
    </row>
    <row r="1718" spans="20:20">
      <c r="T1718" s="278"/>
    </row>
    <row r="1719" spans="20:20">
      <c r="T1719" s="278"/>
    </row>
    <row r="1720" spans="20:20">
      <c r="T1720" s="278"/>
    </row>
    <row r="1721" spans="20:20">
      <c r="T1721" s="278"/>
    </row>
    <row r="1722" spans="20:20">
      <c r="T1722" s="278"/>
    </row>
    <row r="1723" spans="20:20">
      <c r="T1723" s="278"/>
    </row>
    <row r="1724" spans="20:20">
      <c r="T1724" s="278"/>
    </row>
    <row r="1725" spans="20:20">
      <c r="T1725" s="278"/>
    </row>
    <row r="1726" spans="20:20">
      <c r="T1726" s="278"/>
    </row>
    <row r="1727" spans="20:20">
      <c r="T1727" s="278"/>
    </row>
    <row r="1728" spans="20:20">
      <c r="T1728" s="278"/>
    </row>
    <row r="1729" spans="20:20">
      <c r="T1729" s="278"/>
    </row>
    <row r="1730" spans="20:20">
      <c r="T1730" s="278"/>
    </row>
    <row r="1731" spans="20:20">
      <c r="T1731" s="278"/>
    </row>
    <row r="1732" spans="20:20">
      <c r="T1732" s="278"/>
    </row>
    <row r="1733" spans="20:20">
      <c r="T1733" s="278"/>
    </row>
    <row r="1734" spans="20:20">
      <c r="T1734" s="278"/>
    </row>
    <row r="1735" spans="20:20">
      <c r="T1735" s="278"/>
    </row>
    <row r="1736" spans="20:20">
      <c r="T1736" s="278"/>
    </row>
    <row r="1737" spans="20:20">
      <c r="T1737" s="278"/>
    </row>
    <row r="1738" spans="20:20">
      <c r="T1738" s="278"/>
    </row>
    <row r="1739" spans="20:20">
      <c r="T1739" s="278"/>
    </row>
    <row r="1740" spans="20:20">
      <c r="T1740" s="278"/>
    </row>
    <row r="1741" spans="20:20">
      <c r="T1741" s="278"/>
    </row>
    <row r="1742" spans="20:20">
      <c r="T1742" s="278"/>
    </row>
    <row r="1743" spans="20:20">
      <c r="T1743" s="278"/>
    </row>
    <row r="1744" spans="20:20">
      <c r="T1744" s="278"/>
    </row>
    <row r="1745" spans="20:20">
      <c r="T1745" s="278"/>
    </row>
    <row r="1746" spans="20:20">
      <c r="T1746" s="278"/>
    </row>
    <row r="1747" spans="20:20">
      <c r="T1747" s="278"/>
    </row>
    <row r="1748" spans="20:20">
      <c r="T1748" s="278"/>
    </row>
    <row r="1749" spans="20:20">
      <c r="T1749" s="278"/>
    </row>
    <row r="1750" spans="20:20">
      <c r="T1750" s="278"/>
    </row>
    <row r="1751" spans="20:20">
      <c r="T1751" s="278"/>
    </row>
    <row r="1752" spans="20:20">
      <c r="T1752" s="278"/>
    </row>
    <row r="1753" spans="20:20">
      <c r="T1753" s="278"/>
    </row>
    <row r="1754" spans="20:20">
      <c r="T1754" s="278"/>
    </row>
    <row r="1755" spans="20:20">
      <c r="T1755" s="278"/>
    </row>
    <row r="1756" spans="20:20">
      <c r="T1756" s="278"/>
    </row>
    <row r="1757" spans="20:20">
      <c r="T1757" s="278"/>
    </row>
    <row r="1758" spans="20:20">
      <c r="T1758" s="278"/>
    </row>
    <row r="1759" spans="20:20">
      <c r="T1759" s="278"/>
    </row>
    <row r="1760" spans="20:20">
      <c r="T1760" s="278"/>
    </row>
    <row r="1761" spans="20:20">
      <c r="T1761" s="278"/>
    </row>
    <row r="1762" spans="20:20">
      <c r="T1762" s="278"/>
    </row>
    <row r="1763" spans="20:20">
      <c r="T1763" s="278"/>
    </row>
    <row r="1764" spans="20:20">
      <c r="T1764" s="278"/>
    </row>
    <row r="1765" spans="20:20">
      <c r="T1765" s="278"/>
    </row>
    <row r="1766" spans="20:20">
      <c r="T1766" s="278"/>
    </row>
    <row r="1767" spans="20:20">
      <c r="T1767" s="278"/>
    </row>
    <row r="1768" spans="20:20">
      <c r="T1768" s="278"/>
    </row>
    <row r="1769" spans="20:20">
      <c r="T1769" s="278"/>
    </row>
    <row r="1770" spans="20:20">
      <c r="T1770" s="278"/>
    </row>
    <row r="1771" spans="20:20">
      <c r="T1771" s="278"/>
    </row>
    <row r="1772" spans="20:20">
      <c r="T1772" s="278"/>
    </row>
    <row r="1773" spans="20:20">
      <c r="T1773" s="278"/>
    </row>
    <row r="1774" spans="20:20">
      <c r="T1774" s="278"/>
    </row>
    <row r="1775" spans="20:20">
      <c r="T1775" s="278"/>
    </row>
    <row r="1776" spans="20:20">
      <c r="T1776" s="278"/>
    </row>
    <row r="1777" spans="20:20">
      <c r="T1777" s="278"/>
    </row>
    <row r="1778" spans="20:20">
      <c r="T1778" s="278"/>
    </row>
    <row r="1779" spans="20:20">
      <c r="T1779" s="278"/>
    </row>
    <row r="1780" spans="20:20">
      <c r="T1780" s="278"/>
    </row>
    <row r="1781" spans="20:20">
      <c r="T1781" s="278"/>
    </row>
    <row r="1782" spans="20:20">
      <c r="T1782" s="278"/>
    </row>
    <row r="1783" spans="20:20">
      <c r="T1783" s="278"/>
    </row>
    <row r="1784" spans="20:20">
      <c r="T1784" s="278"/>
    </row>
    <row r="1785" spans="20:20">
      <c r="T1785" s="278"/>
    </row>
    <row r="1786" spans="20:20">
      <c r="T1786" s="278"/>
    </row>
    <row r="1787" spans="20:20">
      <c r="T1787" s="278"/>
    </row>
    <row r="1788" spans="20:20">
      <c r="T1788" s="278"/>
    </row>
    <row r="1789" spans="20:20">
      <c r="T1789" s="278"/>
    </row>
    <row r="1790" spans="20:20">
      <c r="T1790" s="278"/>
    </row>
    <row r="1791" spans="20:20">
      <c r="T1791" s="278"/>
    </row>
    <row r="1792" spans="20:20">
      <c r="T1792" s="278"/>
    </row>
    <row r="1793" spans="20:20">
      <c r="T1793" s="278"/>
    </row>
    <row r="1794" spans="20:20">
      <c r="T1794" s="278"/>
    </row>
    <row r="1795" spans="20:20">
      <c r="T1795" s="278"/>
    </row>
    <row r="1796" spans="20:20">
      <c r="T1796" s="278"/>
    </row>
    <row r="1797" spans="20:20">
      <c r="T1797" s="278"/>
    </row>
    <row r="1798" spans="20:20">
      <c r="T1798" s="278"/>
    </row>
    <row r="1799" spans="20:20">
      <c r="T1799" s="278"/>
    </row>
    <row r="1800" spans="20:20">
      <c r="T1800" s="278"/>
    </row>
    <row r="1801" spans="20:20">
      <c r="T1801" s="278"/>
    </row>
    <row r="1802" spans="20:20">
      <c r="T1802" s="278"/>
    </row>
    <row r="1803" spans="20:20">
      <c r="T1803" s="278"/>
    </row>
    <row r="1804" spans="20:20">
      <c r="T1804" s="278"/>
    </row>
    <row r="1805" spans="20:20">
      <c r="T1805" s="278"/>
    </row>
    <row r="1806" spans="20:20">
      <c r="T1806" s="278"/>
    </row>
    <row r="1807" spans="20:20">
      <c r="T1807" s="278"/>
    </row>
    <row r="1808" spans="20:20">
      <c r="T1808" s="278"/>
    </row>
    <row r="1809" spans="20:20">
      <c r="T1809" s="278"/>
    </row>
    <row r="1810" spans="20:20">
      <c r="T1810" s="278"/>
    </row>
    <row r="1811" spans="20:20">
      <c r="T1811" s="278"/>
    </row>
    <row r="1812" spans="20:20">
      <c r="T1812" s="278"/>
    </row>
    <row r="1813" spans="20:20">
      <c r="T1813" s="278"/>
    </row>
    <row r="1814" spans="20:20">
      <c r="T1814" s="278"/>
    </row>
    <row r="1815" spans="20:20">
      <c r="T1815" s="278"/>
    </row>
    <row r="1816" spans="20:20">
      <c r="T1816" s="278"/>
    </row>
    <row r="1817" spans="20:20">
      <c r="T1817" s="278"/>
    </row>
    <row r="1818" spans="20:20">
      <c r="T1818" s="278"/>
    </row>
    <row r="1819" spans="20:20">
      <c r="T1819" s="278"/>
    </row>
    <row r="1820" spans="20:20">
      <c r="T1820" s="278"/>
    </row>
    <row r="1821" spans="20:20">
      <c r="T1821" s="278"/>
    </row>
    <row r="1822" spans="20:20">
      <c r="T1822" s="278"/>
    </row>
    <row r="1823" spans="20:20">
      <c r="T1823" s="278"/>
    </row>
    <row r="1824" spans="20:20">
      <c r="T1824" s="278"/>
    </row>
    <row r="1825" spans="20:20">
      <c r="T1825" s="278"/>
    </row>
    <row r="1826" spans="20:20">
      <c r="T1826" s="278"/>
    </row>
    <row r="1827" spans="20:20">
      <c r="T1827" s="278"/>
    </row>
    <row r="1828" spans="20:20">
      <c r="T1828" s="278"/>
    </row>
    <row r="1829" spans="20:20">
      <c r="T1829" s="278"/>
    </row>
    <row r="1830" spans="20:20">
      <c r="T1830" s="278"/>
    </row>
    <row r="1831" spans="20:20">
      <c r="T1831" s="278"/>
    </row>
    <row r="1832" spans="20:20">
      <c r="T1832" s="278"/>
    </row>
    <row r="1833" spans="20:20">
      <c r="T1833" s="278"/>
    </row>
    <row r="1834" spans="20:20">
      <c r="T1834" s="278"/>
    </row>
    <row r="1835" spans="20:20">
      <c r="T1835" s="278"/>
    </row>
    <row r="1836" spans="20:20">
      <c r="T1836" s="278"/>
    </row>
    <row r="1837" spans="20:20">
      <c r="T1837" s="278"/>
    </row>
    <row r="1838" spans="20:20">
      <c r="T1838" s="278"/>
    </row>
    <row r="1839" spans="20:20">
      <c r="T1839" s="278"/>
    </row>
    <row r="1840" spans="20:20">
      <c r="T1840" s="278"/>
    </row>
    <row r="1841" spans="20:20">
      <c r="T1841" s="278"/>
    </row>
    <row r="1842" spans="20:20">
      <c r="T1842" s="278"/>
    </row>
    <row r="1843" spans="20:20">
      <c r="T1843" s="278"/>
    </row>
    <row r="1844" spans="20:20">
      <c r="T1844" s="278"/>
    </row>
    <row r="1845" spans="20:20">
      <c r="T1845" s="278"/>
    </row>
    <row r="1846" spans="20:20">
      <c r="T1846" s="278"/>
    </row>
    <row r="1847" spans="20:20">
      <c r="T1847" s="278"/>
    </row>
    <row r="1848" spans="20:20">
      <c r="T1848" s="278"/>
    </row>
    <row r="1849" spans="20:20">
      <c r="T1849" s="278"/>
    </row>
    <row r="1850" spans="20:20">
      <c r="T1850" s="278"/>
    </row>
    <row r="1851" spans="20:20">
      <c r="T1851" s="278"/>
    </row>
    <row r="1852" spans="20:20">
      <c r="T1852" s="278"/>
    </row>
    <row r="1853" spans="20:20">
      <c r="T1853" s="278"/>
    </row>
    <row r="1854" spans="20:20">
      <c r="T1854" s="278"/>
    </row>
    <row r="1855" spans="20:20">
      <c r="T1855" s="278"/>
    </row>
    <row r="1856" spans="20:20">
      <c r="T1856" s="278"/>
    </row>
    <row r="1857" spans="20:20">
      <c r="T1857" s="278"/>
    </row>
    <row r="1858" spans="20:20">
      <c r="T1858" s="278"/>
    </row>
    <row r="1859" spans="20:20">
      <c r="T1859" s="278"/>
    </row>
    <row r="1860" spans="20:20">
      <c r="T1860" s="278"/>
    </row>
    <row r="1861" spans="20:20">
      <c r="T1861" s="278"/>
    </row>
    <row r="1862" spans="20:20">
      <c r="T1862" s="278"/>
    </row>
    <row r="1863" spans="20:20">
      <c r="T1863" s="278"/>
    </row>
    <row r="1864" spans="20:20">
      <c r="T1864" s="278"/>
    </row>
    <row r="1865" spans="20:20">
      <c r="T1865" s="278"/>
    </row>
    <row r="1866" spans="20:20">
      <c r="T1866" s="278"/>
    </row>
    <row r="1867" spans="20:20">
      <c r="T1867" s="278"/>
    </row>
    <row r="1868" spans="20:20">
      <c r="T1868" s="278"/>
    </row>
    <row r="1869" spans="20:20">
      <c r="T1869" s="278"/>
    </row>
    <row r="1870" spans="20:20">
      <c r="T1870" s="278"/>
    </row>
    <row r="1871" spans="20:20">
      <c r="T1871" s="278"/>
    </row>
    <row r="1872" spans="20:20">
      <c r="T1872" s="278"/>
    </row>
    <row r="1873" spans="20:20">
      <c r="T1873" s="278"/>
    </row>
    <row r="1874" spans="20:20">
      <c r="T1874" s="278"/>
    </row>
    <row r="1875" spans="20:20">
      <c r="T1875" s="278"/>
    </row>
    <row r="1876" spans="20:20">
      <c r="T1876" s="278"/>
    </row>
    <row r="1877" spans="20:20">
      <c r="T1877" s="278"/>
    </row>
    <row r="1878" spans="20:20">
      <c r="T1878" s="278"/>
    </row>
    <row r="1879" spans="20:20">
      <c r="T1879" s="278"/>
    </row>
    <row r="1880" spans="20:20">
      <c r="T1880" s="278"/>
    </row>
    <row r="1881" spans="20:20">
      <c r="T1881" s="278"/>
    </row>
    <row r="1882" spans="20:20">
      <c r="T1882" s="278"/>
    </row>
    <row r="1883" spans="20:20">
      <c r="T1883" s="278"/>
    </row>
    <row r="1884" spans="20:20">
      <c r="T1884" s="278"/>
    </row>
    <row r="1885" spans="20:20">
      <c r="T1885" s="278"/>
    </row>
    <row r="1886" spans="20:20">
      <c r="T1886" s="278"/>
    </row>
    <row r="1887" spans="20:20">
      <c r="T1887" s="278"/>
    </row>
    <row r="1888" spans="20:20">
      <c r="T1888" s="278"/>
    </row>
    <row r="1889" spans="20:20">
      <c r="T1889" s="278"/>
    </row>
    <row r="1890" spans="20:20">
      <c r="T1890" s="278"/>
    </row>
    <row r="1891" spans="20:20">
      <c r="T1891" s="278"/>
    </row>
    <row r="1892" spans="20:20">
      <c r="T1892" s="278"/>
    </row>
    <row r="1893" spans="20:20">
      <c r="T1893" s="278"/>
    </row>
    <row r="1894" spans="20:20">
      <c r="T1894" s="278"/>
    </row>
    <row r="1895" spans="20:20">
      <c r="T1895" s="278"/>
    </row>
    <row r="1896" spans="20:20">
      <c r="T1896" s="278"/>
    </row>
    <row r="1897" spans="20:20">
      <c r="T1897" s="278"/>
    </row>
    <row r="1898" spans="20:20">
      <c r="T1898" s="278"/>
    </row>
    <row r="1899" spans="20:20">
      <c r="T1899" s="278"/>
    </row>
    <row r="1900" spans="20:20">
      <c r="T1900" s="278"/>
    </row>
    <row r="1901" spans="20:20">
      <c r="T1901" s="278"/>
    </row>
    <row r="1902" spans="20:20">
      <c r="T1902" s="278"/>
    </row>
    <row r="1903" spans="20:20">
      <c r="T1903" s="278"/>
    </row>
    <row r="1904" spans="20:20">
      <c r="T1904" s="278"/>
    </row>
    <row r="1905" spans="20:20">
      <c r="T1905" s="278"/>
    </row>
    <row r="1906" spans="20:20">
      <c r="T1906" s="278"/>
    </row>
    <row r="1907" spans="20:20">
      <c r="T1907" s="278"/>
    </row>
    <row r="1908" spans="20:20">
      <c r="T1908" s="278"/>
    </row>
    <row r="1909" spans="20:20">
      <c r="T1909" s="278"/>
    </row>
    <row r="1910" spans="20:20">
      <c r="T1910" s="278"/>
    </row>
    <row r="1911" spans="20:20">
      <c r="T1911" s="278"/>
    </row>
    <row r="1912" spans="20:20">
      <c r="T1912" s="278"/>
    </row>
    <row r="1913" spans="20:20">
      <c r="T1913" s="278"/>
    </row>
    <row r="1914" spans="20:20">
      <c r="T1914" s="278"/>
    </row>
    <row r="1915" spans="20:20">
      <c r="T1915" s="278"/>
    </row>
    <row r="1916" spans="20:20">
      <c r="T1916" s="278"/>
    </row>
    <row r="1917" spans="20:20">
      <c r="T1917" s="278"/>
    </row>
    <row r="1918" spans="20:20">
      <c r="T1918" s="278"/>
    </row>
    <row r="1919" spans="20:20">
      <c r="T1919" s="278"/>
    </row>
    <row r="1920" spans="20:20">
      <c r="T1920" s="278"/>
    </row>
    <row r="1921" spans="20:20">
      <c r="T1921" s="278"/>
    </row>
    <row r="1922" spans="20:20">
      <c r="T1922" s="278"/>
    </row>
    <row r="1923" spans="20:20">
      <c r="T1923" s="278"/>
    </row>
    <row r="1924" spans="20:20">
      <c r="T1924" s="278"/>
    </row>
    <row r="1925" spans="20:20">
      <c r="T1925" s="278"/>
    </row>
    <row r="1926" spans="20:20">
      <c r="T1926" s="278"/>
    </row>
    <row r="1927" spans="20:20">
      <c r="T1927" s="278"/>
    </row>
    <row r="1928" spans="20:20">
      <c r="T1928" s="278"/>
    </row>
    <row r="1929" spans="20:20">
      <c r="T1929" s="278"/>
    </row>
    <row r="1930" spans="20:20">
      <c r="T1930" s="278"/>
    </row>
    <row r="1931" spans="20:20">
      <c r="T1931" s="278"/>
    </row>
    <row r="1932" spans="20:20">
      <c r="T1932" s="278"/>
    </row>
    <row r="1933" spans="20:20">
      <c r="T1933" s="278"/>
    </row>
    <row r="1934" spans="20:20">
      <c r="T1934" s="278"/>
    </row>
    <row r="1935" spans="20:20">
      <c r="T1935" s="278"/>
    </row>
    <row r="1936" spans="20:20">
      <c r="T1936" s="278"/>
    </row>
    <row r="1937" spans="20:20">
      <c r="T1937" s="278"/>
    </row>
    <row r="1938" spans="20:20">
      <c r="T1938" s="278"/>
    </row>
    <row r="1939" spans="20:20">
      <c r="T1939" s="278"/>
    </row>
    <row r="1940" spans="20:20">
      <c r="T1940" s="278"/>
    </row>
    <row r="1941" spans="20:20">
      <c r="T1941" s="278"/>
    </row>
    <row r="1942" spans="20:20">
      <c r="T1942" s="278"/>
    </row>
    <row r="1943" spans="20:20">
      <c r="T1943" s="278"/>
    </row>
    <row r="1944" spans="20:20">
      <c r="T1944" s="278"/>
    </row>
    <row r="1945" spans="20:20">
      <c r="T1945" s="278"/>
    </row>
    <row r="1946" spans="20:20">
      <c r="T1946" s="278"/>
    </row>
    <row r="1947" spans="20:20">
      <c r="T1947" s="278"/>
    </row>
    <row r="1948" spans="20:20">
      <c r="T1948" s="278"/>
    </row>
    <row r="1949" spans="20:20">
      <c r="T1949" s="278"/>
    </row>
    <row r="1950" spans="20:20">
      <c r="T1950" s="278"/>
    </row>
    <row r="1951" spans="20:20">
      <c r="T1951" s="278"/>
    </row>
    <row r="1952" spans="20:20">
      <c r="T1952" s="278"/>
    </row>
    <row r="1953" spans="20:20">
      <c r="T1953" s="278"/>
    </row>
    <row r="1954" spans="20:20">
      <c r="T1954" s="278"/>
    </row>
    <row r="1955" spans="20:20">
      <c r="T1955" s="278"/>
    </row>
    <row r="1956" spans="20:20">
      <c r="T1956" s="278"/>
    </row>
    <row r="1957" spans="20:20">
      <c r="T1957" s="278"/>
    </row>
    <row r="1958" spans="20:20">
      <c r="T1958" s="278"/>
    </row>
    <row r="1959" spans="20:20">
      <c r="T1959" s="278"/>
    </row>
    <row r="1960" spans="20:20">
      <c r="T1960" s="278"/>
    </row>
    <row r="1961" spans="20:20">
      <c r="T1961" s="278"/>
    </row>
    <row r="1962" spans="20:20">
      <c r="T1962" s="278"/>
    </row>
    <row r="1963" spans="20:20">
      <c r="T1963" s="278"/>
    </row>
    <row r="1964" spans="20:20">
      <c r="T1964" s="278"/>
    </row>
    <row r="1965" spans="20:20">
      <c r="T1965" s="278"/>
    </row>
    <row r="1966" spans="20:20">
      <c r="T1966" s="278"/>
    </row>
    <row r="1967" spans="20:20">
      <c r="T1967" s="278"/>
    </row>
    <row r="1968" spans="20:20">
      <c r="T1968" s="278"/>
    </row>
    <row r="1969" spans="20:20">
      <c r="T1969" s="278"/>
    </row>
    <row r="1970" spans="20:20">
      <c r="T1970" s="278"/>
    </row>
    <row r="1971" spans="20:20">
      <c r="T1971" s="278"/>
    </row>
    <row r="1972" spans="20:20">
      <c r="T1972" s="278"/>
    </row>
    <row r="1973" spans="20:20">
      <c r="T1973" s="278"/>
    </row>
    <row r="1974" spans="20:20">
      <c r="T1974" s="278"/>
    </row>
    <row r="1975" spans="20:20">
      <c r="T1975" s="278"/>
    </row>
    <row r="1976" spans="20:20">
      <c r="T1976" s="278"/>
    </row>
    <row r="1977" spans="20:20">
      <c r="T1977" s="278"/>
    </row>
    <row r="1978" spans="20:20">
      <c r="T1978" s="278"/>
    </row>
    <row r="1979" spans="20:20">
      <c r="T1979" s="278"/>
    </row>
    <row r="1980" spans="20:20">
      <c r="T1980" s="278"/>
    </row>
    <row r="1981" spans="20:20">
      <c r="T1981" s="278"/>
    </row>
    <row r="1982" spans="20:20">
      <c r="T1982" s="278"/>
    </row>
    <row r="1983" spans="20:20">
      <c r="T1983" s="278"/>
    </row>
    <row r="1984" spans="20:20">
      <c r="T1984" s="278"/>
    </row>
    <row r="1985" spans="20:20">
      <c r="T1985" s="278"/>
    </row>
    <row r="1986" spans="20:20">
      <c r="T1986" s="278"/>
    </row>
    <row r="1987" spans="20:20">
      <c r="T1987" s="278"/>
    </row>
    <row r="1988" spans="20:20">
      <c r="T1988" s="278"/>
    </row>
    <row r="1989" spans="20:20">
      <c r="T1989" s="278"/>
    </row>
    <row r="1990" spans="20:20">
      <c r="T1990" s="278"/>
    </row>
    <row r="1991" spans="20:20">
      <c r="T1991" s="278"/>
    </row>
    <row r="1992" spans="20:20">
      <c r="T1992" s="278"/>
    </row>
    <row r="1993" spans="20:20">
      <c r="T1993" s="278"/>
    </row>
    <row r="1994" spans="20:20">
      <c r="T1994" s="278"/>
    </row>
    <row r="1995" spans="20:20">
      <c r="T1995" s="278"/>
    </row>
    <row r="1996" spans="20:20">
      <c r="T1996" s="278"/>
    </row>
    <row r="1997" spans="20:20">
      <c r="T1997" s="278"/>
    </row>
    <row r="1998" spans="20:20">
      <c r="T1998" s="278"/>
    </row>
    <row r="1999" spans="20:20">
      <c r="T1999" s="278"/>
    </row>
    <row r="2000" spans="20:20">
      <c r="T2000" s="278"/>
    </row>
    <row r="2001" spans="20:20">
      <c r="T2001" s="278"/>
    </row>
    <row r="2002" spans="20:20">
      <c r="T2002" s="278"/>
    </row>
    <row r="2003" spans="20:20">
      <c r="T2003" s="278"/>
    </row>
    <row r="2004" spans="20:20">
      <c r="T2004" s="278"/>
    </row>
    <row r="2005" spans="20:20">
      <c r="T2005" s="278"/>
    </row>
    <row r="2006" spans="20:20">
      <c r="T2006" s="278"/>
    </row>
    <row r="2007" spans="20:20">
      <c r="T2007" s="278"/>
    </row>
    <row r="2008" spans="20:20">
      <c r="T2008" s="278"/>
    </row>
    <row r="2009" spans="20:20">
      <c r="T2009" s="278"/>
    </row>
    <row r="2010" spans="20:20">
      <c r="T2010" s="278"/>
    </row>
    <row r="2011" spans="20:20">
      <c r="T2011" s="278"/>
    </row>
    <row r="2012" spans="20:20">
      <c r="T2012" s="278"/>
    </row>
    <row r="2013" spans="20:20">
      <c r="T2013" s="278"/>
    </row>
    <row r="2014" spans="20:20">
      <c r="T2014" s="278"/>
    </row>
    <row r="2015" spans="20:20">
      <c r="T2015" s="278"/>
    </row>
    <row r="2016" spans="20:20">
      <c r="T2016" s="278"/>
    </row>
    <row r="2017" spans="20:20">
      <c r="T2017" s="278"/>
    </row>
    <row r="2018" spans="20:20">
      <c r="T2018" s="278"/>
    </row>
    <row r="2019" spans="20:20">
      <c r="T2019" s="278"/>
    </row>
    <row r="2020" spans="20:20">
      <c r="T2020" s="278"/>
    </row>
    <row r="2021" spans="20:20">
      <c r="T2021" s="278"/>
    </row>
    <row r="2022" spans="20:20">
      <c r="T2022" s="278"/>
    </row>
    <row r="2023" spans="20:20">
      <c r="T2023" s="278"/>
    </row>
    <row r="2024" spans="20:20">
      <c r="T2024" s="278"/>
    </row>
    <row r="2025" spans="20:20">
      <c r="T2025" s="278"/>
    </row>
    <row r="2026" spans="20:20">
      <c r="T2026" s="278"/>
    </row>
    <row r="2027" spans="20:20">
      <c r="T2027" s="278"/>
    </row>
    <row r="2028" spans="20:20">
      <c r="T2028" s="278"/>
    </row>
    <row r="2029" spans="20:20">
      <c r="T2029" s="278"/>
    </row>
    <row r="2030" spans="20:20">
      <c r="T2030" s="278"/>
    </row>
    <row r="2031" spans="20:20">
      <c r="T2031" s="278"/>
    </row>
    <row r="2032" spans="20:20">
      <c r="T2032" s="278"/>
    </row>
    <row r="2033" spans="20:20">
      <c r="T2033" s="278"/>
    </row>
    <row r="2034" spans="20:20">
      <c r="T2034" s="278"/>
    </row>
    <row r="2035" spans="20:20">
      <c r="T2035" s="278"/>
    </row>
    <row r="2036" spans="20:20">
      <c r="T2036" s="278"/>
    </row>
    <row r="2037" spans="20:20">
      <c r="T2037" s="278"/>
    </row>
    <row r="2038" spans="20:20">
      <c r="T2038" s="278"/>
    </row>
    <row r="2039" spans="20:20">
      <c r="T2039" s="278"/>
    </row>
    <row r="2040" spans="20:20">
      <c r="T2040" s="278"/>
    </row>
    <row r="2041" spans="20:20">
      <c r="T2041" s="278"/>
    </row>
    <row r="2042" spans="20:20">
      <c r="T2042" s="278"/>
    </row>
    <row r="2043" spans="20:20">
      <c r="T2043" s="278"/>
    </row>
    <row r="2044" spans="20:20">
      <c r="T2044" s="278"/>
    </row>
    <row r="2045" spans="20:20">
      <c r="T2045" s="278"/>
    </row>
    <row r="2046" spans="20:20">
      <c r="T2046" s="278"/>
    </row>
    <row r="2047" spans="20:20">
      <c r="T2047" s="278"/>
    </row>
    <row r="2048" spans="20:20">
      <c r="T2048" s="278"/>
    </row>
    <row r="2049" spans="20:20">
      <c r="T2049" s="278"/>
    </row>
    <row r="2050" spans="20:20">
      <c r="T2050" s="278"/>
    </row>
    <row r="2051" spans="20:20">
      <c r="T2051" s="278"/>
    </row>
    <row r="2052" spans="20:20">
      <c r="T2052" s="278"/>
    </row>
    <row r="2053" spans="20:20">
      <c r="T2053" s="278"/>
    </row>
    <row r="2054" spans="20:20">
      <c r="T2054" s="278"/>
    </row>
    <row r="2055" spans="20:20">
      <c r="T2055" s="278"/>
    </row>
    <row r="2056" spans="20:20">
      <c r="T2056" s="278"/>
    </row>
    <row r="2057" spans="20:20">
      <c r="T2057" s="278"/>
    </row>
    <row r="2058" spans="20:20">
      <c r="T2058" s="278"/>
    </row>
    <row r="2059" spans="20:20">
      <c r="T2059" s="278"/>
    </row>
    <row r="2060" spans="20:20">
      <c r="T2060" s="278"/>
    </row>
    <row r="2061" spans="20:20">
      <c r="T2061" s="278"/>
    </row>
    <row r="2062" spans="20:20">
      <c r="T2062" s="278"/>
    </row>
    <row r="2063" spans="20:20">
      <c r="T2063" s="278"/>
    </row>
    <row r="2064" spans="20:20">
      <c r="T2064" s="278"/>
    </row>
    <row r="2065" spans="20:20">
      <c r="T2065" s="278"/>
    </row>
    <row r="2066" spans="20:20">
      <c r="T2066" s="278"/>
    </row>
    <row r="2067" spans="20:20">
      <c r="T2067" s="278"/>
    </row>
    <row r="2068" spans="20:20">
      <c r="T2068" s="278"/>
    </row>
    <row r="2069" spans="20:20">
      <c r="T2069" s="278"/>
    </row>
    <row r="2070" spans="20:20">
      <c r="T2070" s="278"/>
    </row>
    <row r="2071" spans="20:20">
      <c r="T2071" s="278"/>
    </row>
    <row r="2072" spans="20:20">
      <c r="T2072" s="278"/>
    </row>
    <row r="2073" spans="20:20">
      <c r="T2073" s="278"/>
    </row>
    <row r="2074" spans="20:20">
      <c r="T2074" s="278"/>
    </row>
    <row r="2075" spans="20:20">
      <c r="T2075" s="278"/>
    </row>
    <row r="2076" spans="20:20">
      <c r="T2076" s="278"/>
    </row>
    <row r="2077" spans="20:20">
      <c r="T2077" s="278"/>
    </row>
    <row r="2078" spans="20:20">
      <c r="T2078" s="278"/>
    </row>
    <row r="2079" spans="20:20">
      <c r="T2079" s="278"/>
    </row>
    <row r="2080" spans="20:20">
      <c r="T2080" s="278"/>
    </row>
    <row r="2081" spans="20:20">
      <c r="T2081" s="278"/>
    </row>
    <row r="2082" spans="20:20">
      <c r="T2082" s="278"/>
    </row>
    <row r="2083" spans="20:20">
      <c r="T2083" s="278"/>
    </row>
    <row r="2084" spans="20:20">
      <c r="T2084" s="278"/>
    </row>
    <row r="2085" spans="20:20">
      <c r="T2085" s="278"/>
    </row>
    <row r="2086" spans="20:20">
      <c r="T2086" s="278"/>
    </row>
    <row r="2087" spans="20:20">
      <c r="T2087" s="278"/>
    </row>
    <row r="2088" spans="20:20">
      <c r="T2088" s="278"/>
    </row>
    <row r="2089" spans="20:20">
      <c r="T2089" s="278"/>
    </row>
    <row r="2090" spans="20:20">
      <c r="T2090" s="278"/>
    </row>
    <row r="2091" spans="20:20">
      <c r="T2091" s="278"/>
    </row>
    <row r="2092" spans="20:20">
      <c r="T2092" s="278"/>
    </row>
    <row r="2093" spans="20:20">
      <c r="T2093" s="278"/>
    </row>
    <row r="2094" spans="20:20">
      <c r="T2094" s="278"/>
    </row>
    <row r="2095" spans="20:20">
      <c r="T2095" s="278"/>
    </row>
    <row r="2096" spans="20:20">
      <c r="T2096" s="278"/>
    </row>
    <row r="2097" spans="20:20">
      <c r="T2097" s="278"/>
    </row>
    <row r="2098" spans="20:20">
      <c r="T2098" s="278"/>
    </row>
    <row r="2099" spans="20:20">
      <c r="T2099" s="278"/>
    </row>
    <row r="2100" spans="20:20">
      <c r="T2100" s="278"/>
    </row>
    <row r="2101" spans="20:20">
      <c r="T2101" s="278"/>
    </row>
    <row r="2102" spans="20:20">
      <c r="T2102" s="278"/>
    </row>
    <row r="2103" spans="20:20">
      <c r="T2103" s="278"/>
    </row>
    <row r="2104" spans="20:20">
      <c r="T2104" s="278"/>
    </row>
    <row r="2105" spans="20:20">
      <c r="T2105" s="278"/>
    </row>
    <row r="2106" spans="20:20">
      <c r="T2106" s="278"/>
    </row>
    <row r="2107" spans="20:20">
      <c r="T2107" s="278"/>
    </row>
    <row r="2108" spans="20:20">
      <c r="T2108" s="278"/>
    </row>
    <row r="2109" spans="20:20">
      <c r="T2109" s="278"/>
    </row>
    <row r="2110" spans="20:20">
      <c r="T2110" s="278"/>
    </row>
    <row r="2111" spans="20:20">
      <c r="T2111" s="278"/>
    </row>
    <row r="2112" spans="20:20">
      <c r="T2112" s="278"/>
    </row>
    <row r="2113" spans="20:20">
      <c r="T2113" s="278"/>
    </row>
    <row r="2114" spans="20:20">
      <c r="T2114" s="278"/>
    </row>
    <row r="2115" spans="20:20">
      <c r="T2115" s="278"/>
    </row>
    <row r="2116" spans="20:20">
      <c r="T2116" s="278"/>
    </row>
    <row r="2117" spans="20:20">
      <c r="T2117" s="278"/>
    </row>
    <row r="2118" spans="20:20">
      <c r="T2118" s="278"/>
    </row>
    <row r="2119" spans="20:20">
      <c r="T2119" s="278"/>
    </row>
    <row r="2120" spans="20:20">
      <c r="T2120" s="278"/>
    </row>
    <row r="2121" spans="20:20">
      <c r="T2121" s="278"/>
    </row>
    <row r="2122" spans="20:20">
      <c r="T2122" s="278"/>
    </row>
    <row r="2123" spans="20:20">
      <c r="T2123" s="278"/>
    </row>
    <row r="2124" spans="20:20">
      <c r="T2124" s="278"/>
    </row>
    <row r="2125" spans="20:20">
      <c r="T2125" s="278"/>
    </row>
    <row r="2126" spans="20:20">
      <c r="T2126" s="278"/>
    </row>
    <row r="2127" spans="20:20">
      <c r="T2127" s="278"/>
    </row>
    <row r="2128" spans="20:20">
      <c r="T2128" s="278"/>
    </row>
    <row r="2129" spans="20:20">
      <c r="T2129" s="278"/>
    </row>
    <row r="2130" spans="20:20">
      <c r="T2130" s="278"/>
    </row>
    <row r="2131" spans="20:20">
      <c r="T2131" s="278"/>
    </row>
    <row r="2132" spans="20:20">
      <c r="T2132" s="278"/>
    </row>
    <row r="2133" spans="20:20">
      <c r="T2133" s="278"/>
    </row>
    <row r="2134" spans="20:20">
      <c r="T2134" s="278"/>
    </row>
    <row r="2135" spans="20:20">
      <c r="T2135" s="278"/>
    </row>
    <row r="2136" spans="20:20">
      <c r="T2136" s="278"/>
    </row>
    <row r="2137" spans="20:20">
      <c r="T2137" s="278"/>
    </row>
    <row r="2138" spans="20:20">
      <c r="T2138" s="278"/>
    </row>
    <row r="2139" spans="20:20">
      <c r="T2139" s="278"/>
    </row>
    <row r="2140" spans="20:20">
      <c r="T2140" s="278"/>
    </row>
    <row r="2141" spans="20:20">
      <c r="T2141" s="278"/>
    </row>
    <row r="2142" spans="20:20">
      <c r="T2142" s="278"/>
    </row>
    <row r="2143" spans="20:20">
      <c r="T2143" s="278"/>
    </row>
    <row r="2144" spans="20:20">
      <c r="T2144" s="278"/>
    </row>
    <row r="2145" spans="20:20">
      <c r="T2145" s="278"/>
    </row>
    <row r="2146" spans="20:20">
      <c r="T2146" s="278"/>
    </row>
    <row r="2147" spans="20:20">
      <c r="T2147" s="278"/>
    </row>
    <row r="2148" spans="20:20">
      <c r="T2148" s="278"/>
    </row>
    <row r="2149" spans="20:20">
      <c r="T2149" s="278"/>
    </row>
    <row r="2150" spans="20:20">
      <c r="T2150" s="278"/>
    </row>
    <row r="2151" spans="20:20">
      <c r="T2151" s="278"/>
    </row>
    <row r="2152" spans="20:20">
      <c r="T2152" s="278"/>
    </row>
    <row r="2153" spans="20:20">
      <c r="T2153" s="278"/>
    </row>
    <row r="2154" spans="20:20">
      <c r="T2154" s="278"/>
    </row>
    <row r="2155" spans="20:20">
      <c r="T2155" s="278"/>
    </row>
    <row r="2156" spans="20:20">
      <c r="T2156" s="278"/>
    </row>
    <row r="2157" spans="20:20">
      <c r="T2157" s="278"/>
    </row>
    <row r="2158" spans="20:20">
      <c r="T2158" s="278"/>
    </row>
    <row r="2159" spans="20:20">
      <c r="T2159" s="278"/>
    </row>
    <row r="2160" spans="20:20">
      <c r="T2160" s="278"/>
    </row>
    <row r="2161" spans="20:20">
      <c r="T2161" s="278"/>
    </row>
    <row r="2162" spans="20:20">
      <c r="T2162" s="278"/>
    </row>
    <row r="2163" spans="20:20">
      <c r="T2163" s="278"/>
    </row>
    <row r="2164" spans="20:20">
      <c r="T2164" s="278"/>
    </row>
    <row r="2165" spans="20:20">
      <c r="T2165" s="278"/>
    </row>
    <row r="2166" spans="20:20">
      <c r="T2166" s="278"/>
    </row>
    <row r="2167" spans="20:20">
      <c r="T2167" s="278"/>
    </row>
    <row r="2168" spans="20:20">
      <c r="T2168" s="278"/>
    </row>
    <row r="2169" spans="20:20">
      <c r="T2169" s="278"/>
    </row>
    <row r="2170" spans="20:20">
      <c r="T2170" s="278"/>
    </row>
    <row r="2171" spans="20:20">
      <c r="T2171" s="278"/>
    </row>
    <row r="2172" spans="20:20">
      <c r="T2172" s="278"/>
    </row>
    <row r="2173" spans="20:20">
      <c r="T2173" s="278"/>
    </row>
    <row r="2174" spans="20:20">
      <c r="T2174" s="278"/>
    </row>
    <row r="2175" spans="20:20">
      <c r="T2175" s="278"/>
    </row>
    <row r="2176" spans="20:20">
      <c r="T2176" s="278"/>
    </row>
    <row r="2177" spans="20:20">
      <c r="T2177" s="278"/>
    </row>
    <row r="2178" spans="20:20">
      <c r="T2178" s="278"/>
    </row>
    <row r="2179" spans="20:20">
      <c r="T2179" s="278"/>
    </row>
    <row r="2180" spans="20:20">
      <c r="T2180" s="278"/>
    </row>
    <row r="2181" spans="20:20">
      <c r="T2181" s="278"/>
    </row>
    <row r="2182" spans="20:20">
      <c r="T2182" s="278"/>
    </row>
    <row r="2183" spans="20:20">
      <c r="T2183" s="278"/>
    </row>
    <row r="2184" spans="20:20">
      <c r="T2184" s="278"/>
    </row>
    <row r="2185" spans="20:20">
      <c r="T2185" s="278"/>
    </row>
    <row r="2186" spans="20:20">
      <c r="T2186" s="278"/>
    </row>
    <row r="2187" spans="20:20">
      <c r="T2187" s="278"/>
    </row>
    <row r="2188" spans="20:20">
      <c r="T2188" s="278"/>
    </row>
    <row r="2189" spans="20:20">
      <c r="T2189" s="278"/>
    </row>
    <row r="2190" spans="20:20">
      <c r="T2190" s="278"/>
    </row>
    <row r="2191" spans="20:20">
      <c r="T2191" s="278"/>
    </row>
    <row r="2192" spans="20:20">
      <c r="T2192" s="278"/>
    </row>
    <row r="2193" spans="20:20">
      <c r="T2193" s="278"/>
    </row>
    <row r="2194" spans="20:20">
      <c r="T2194" s="278"/>
    </row>
    <row r="2195" spans="20:20">
      <c r="T2195" s="278"/>
    </row>
    <row r="2196" spans="20:20">
      <c r="T2196" s="278"/>
    </row>
    <row r="2197" spans="20:20">
      <c r="T2197" s="278"/>
    </row>
    <row r="2198" spans="20:20">
      <c r="T2198" s="278"/>
    </row>
    <row r="2199" spans="20:20">
      <c r="T2199" s="278"/>
    </row>
    <row r="2200" spans="20:20">
      <c r="T2200" s="278"/>
    </row>
    <row r="2201" spans="20:20">
      <c r="T2201" s="278"/>
    </row>
    <row r="2202" spans="20:20">
      <c r="T2202" s="278"/>
    </row>
    <row r="2203" spans="20:20">
      <c r="T2203" s="278"/>
    </row>
    <row r="2204" spans="20:20">
      <c r="T2204" s="278"/>
    </row>
    <row r="2205" spans="20:20">
      <c r="T2205" s="278"/>
    </row>
    <row r="2206" spans="20:20">
      <c r="T2206" s="278"/>
    </row>
    <row r="2207" spans="20:20">
      <c r="T2207" s="278"/>
    </row>
    <row r="2208" spans="20:20">
      <c r="T2208" s="278"/>
    </row>
    <row r="2209" spans="20:20">
      <c r="T2209" s="278"/>
    </row>
    <row r="2210" spans="20:20">
      <c r="T2210" s="278"/>
    </row>
    <row r="2211" spans="20:20">
      <c r="T2211" s="278"/>
    </row>
    <row r="2212" spans="20:20">
      <c r="T2212" s="278"/>
    </row>
    <row r="2213" spans="20:20">
      <c r="T2213" s="278"/>
    </row>
    <row r="2214" spans="20:20">
      <c r="T2214" s="278"/>
    </row>
    <row r="2215" spans="20:20">
      <c r="T2215" s="278"/>
    </row>
    <row r="2216" spans="20:20">
      <c r="T2216" s="278"/>
    </row>
    <row r="2217" spans="20:20">
      <c r="T2217" s="278"/>
    </row>
    <row r="2218" spans="20:20">
      <c r="T2218" s="278"/>
    </row>
    <row r="2219" spans="20:20">
      <c r="T2219" s="278"/>
    </row>
    <row r="2220" spans="20:20">
      <c r="T2220" s="278"/>
    </row>
    <row r="2221" spans="20:20">
      <c r="T2221" s="278"/>
    </row>
    <row r="2222" spans="20:20">
      <c r="T2222" s="278"/>
    </row>
    <row r="2223" spans="20:20">
      <c r="T2223" s="278"/>
    </row>
    <row r="2224" spans="20:20">
      <c r="T2224" s="278"/>
    </row>
    <row r="2225" spans="20:20">
      <c r="T2225" s="278"/>
    </row>
    <row r="2226" spans="20:20">
      <c r="T2226" s="278"/>
    </row>
    <row r="2227" spans="20:20">
      <c r="T2227" s="278"/>
    </row>
    <row r="2228" spans="20:20">
      <c r="T2228" s="278"/>
    </row>
    <row r="2229" spans="20:20">
      <c r="T2229" s="278"/>
    </row>
    <row r="2230" spans="20:20">
      <c r="T2230" s="278"/>
    </row>
    <row r="2231" spans="20:20">
      <c r="T2231" s="278"/>
    </row>
    <row r="2232" spans="20:20">
      <c r="T2232" s="278"/>
    </row>
    <row r="2233" spans="20:20">
      <c r="T2233" s="278"/>
    </row>
    <row r="2234" spans="20:20">
      <c r="T2234" s="278"/>
    </row>
    <row r="2235" spans="20:20">
      <c r="T2235" s="278"/>
    </row>
    <row r="2236" spans="20:20">
      <c r="T2236" s="278"/>
    </row>
    <row r="2237" spans="20:20">
      <c r="T2237" s="278"/>
    </row>
    <row r="2238" spans="20:20">
      <c r="T2238" s="278"/>
    </row>
    <row r="2239" spans="20:20">
      <c r="T2239" s="278"/>
    </row>
    <row r="2240" spans="20:20">
      <c r="T2240" s="278"/>
    </row>
    <row r="2241" spans="20:20">
      <c r="T2241" s="278"/>
    </row>
    <row r="2242" spans="20:20">
      <c r="T2242" s="278"/>
    </row>
    <row r="2243" spans="20:20">
      <c r="T2243" s="278"/>
    </row>
    <row r="2244" spans="20:20">
      <c r="T2244" s="278"/>
    </row>
    <row r="2245" spans="20:20">
      <c r="T2245" s="278"/>
    </row>
    <row r="2246" spans="20:20">
      <c r="T2246" s="278"/>
    </row>
    <row r="2247" spans="20:20">
      <c r="T2247" s="278"/>
    </row>
    <row r="2248" spans="20:20">
      <c r="T2248" s="278"/>
    </row>
    <row r="2249" spans="20:20">
      <c r="T2249" s="278"/>
    </row>
    <row r="2250" spans="20:20">
      <c r="T2250" s="278"/>
    </row>
    <row r="2251" spans="20:20">
      <c r="T2251" s="278"/>
    </row>
    <row r="2252" spans="20:20">
      <c r="T2252" s="278"/>
    </row>
    <row r="2253" spans="20:20">
      <c r="T2253" s="278"/>
    </row>
    <row r="2254" spans="20:20">
      <c r="T2254" s="278"/>
    </row>
    <row r="2255" spans="20:20">
      <c r="T2255" s="278"/>
    </row>
    <row r="2256" spans="20:20">
      <c r="T2256" s="278"/>
    </row>
    <row r="2257" spans="20:20">
      <c r="T2257" s="278"/>
    </row>
    <row r="2258" spans="20:20">
      <c r="T2258" s="278"/>
    </row>
    <row r="2259" spans="20:20">
      <c r="T2259" s="278"/>
    </row>
    <row r="2260" spans="20:20">
      <c r="T2260" s="278"/>
    </row>
    <row r="2261" spans="20:20">
      <c r="T2261" s="278"/>
    </row>
    <row r="2262" spans="20:20">
      <c r="T2262" s="278"/>
    </row>
    <row r="2263" spans="20:20">
      <c r="T2263" s="278"/>
    </row>
    <row r="2264" spans="20:20">
      <c r="T2264" s="278"/>
    </row>
    <row r="2265" spans="20:20">
      <c r="T2265" s="278"/>
    </row>
    <row r="2266" spans="20:20">
      <c r="T2266" s="278"/>
    </row>
    <row r="2267" spans="20:20">
      <c r="T2267" s="278"/>
    </row>
    <row r="2268" spans="20:20">
      <c r="T2268" s="278"/>
    </row>
    <row r="2269" spans="20:20">
      <c r="T2269" s="278"/>
    </row>
    <row r="2270" spans="20:20">
      <c r="T2270" s="278"/>
    </row>
    <row r="2271" spans="20:20">
      <c r="T2271" s="278"/>
    </row>
    <row r="2272" spans="20:20">
      <c r="T2272" s="278"/>
    </row>
    <row r="2273" spans="20:20">
      <c r="T2273" s="278"/>
    </row>
    <row r="2274" spans="20:20">
      <c r="T2274" s="278"/>
    </row>
    <row r="2275" spans="20:20">
      <c r="T2275" s="278"/>
    </row>
    <row r="2276" spans="20:20">
      <c r="T2276" s="278"/>
    </row>
    <row r="2277" spans="20:20">
      <c r="T2277" s="278"/>
    </row>
    <row r="2278" spans="20:20">
      <c r="T2278" s="278"/>
    </row>
    <row r="2279" spans="20:20">
      <c r="T2279" s="278"/>
    </row>
    <row r="2280" spans="20:20">
      <c r="T2280" s="278"/>
    </row>
    <row r="2281" spans="20:20">
      <c r="T2281" s="278"/>
    </row>
    <row r="2282" spans="20:20">
      <c r="T2282" s="278"/>
    </row>
    <row r="2283" spans="20:20">
      <c r="T2283" s="278"/>
    </row>
    <row r="2284" spans="20:20">
      <c r="T2284" s="278"/>
    </row>
    <row r="2285" spans="20:20">
      <c r="T2285" s="278"/>
    </row>
    <row r="2286" spans="20:20">
      <c r="T2286" s="278"/>
    </row>
    <row r="2287" spans="20:20">
      <c r="T2287" s="278"/>
    </row>
    <row r="2288" spans="20:20">
      <c r="T2288" s="278"/>
    </row>
    <row r="2289" spans="20:20">
      <c r="T2289" s="278"/>
    </row>
    <row r="2290" spans="20:20">
      <c r="T2290" s="278"/>
    </row>
    <row r="2291" spans="20:20">
      <c r="T2291" s="278"/>
    </row>
    <row r="2292" spans="20:20">
      <c r="T2292" s="278"/>
    </row>
    <row r="2293" spans="20:20">
      <c r="T2293" s="278"/>
    </row>
    <row r="2294" spans="20:20">
      <c r="T2294" s="278"/>
    </row>
    <row r="2295" spans="20:20">
      <c r="T2295" s="278"/>
    </row>
    <row r="2296" spans="20:20">
      <c r="T2296" s="278"/>
    </row>
    <row r="2297" spans="20:20">
      <c r="T2297" s="278"/>
    </row>
    <row r="2298" spans="20:20">
      <c r="T2298" s="278"/>
    </row>
    <row r="2299" spans="20:20">
      <c r="T2299" s="278"/>
    </row>
    <row r="2300" spans="20:20">
      <c r="T2300" s="278"/>
    </row>
    <row r="2301" spans="20:20">
      <c r="T2301" s="278"/>
    </row>
    <row r="2302" spans="20:20">
      <c r="T2302" s="278"/>
    </row>
    <row r="2303" spans="20:20">
      <c r="T2303" s="278"/>
    </row>
  </sheetData>
  <sheetProtection formatCells="0" formatColumns="0" formatRows="0" autoFilter="0"/>
  <protectedRanges>
    <protectedRange sqref="T8:T85" name="Rango4"/>
    <protectedRange sqref="H8:H85" name="Rango3"/>
    <protectedRange sqref="J8:M85" name="Rango1"/>
    <protectedRange sqref="B8:B85" name="Rango2"/>
  </protectedRanges>
  <autoFilter ref="A7:T61" xr:uid="{00000000-0001-0000-0500-000000000000}"/>
  <mergeCells count="8">
    <mergeCell ref="A6:B6"/>
    <mergeCell ref="J6:K6"/>
    <mergeCell ref="C95:F95"/>
    <mergeCell ref="N95:P95"/>
    <mergeCell ref="N6:O6"/>
    <mergeCell ref="P6:Q6"/>
    <mergeCell ref="L6:M6"/>
    <mergeCell ref="I86:M86"/>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R1.02 (ex FORM. 9)</vt:lpstr>
      <vt:lpstr>bd_lista</vt:lpstr>
      <vt:lpstr>CUADRO</vt:lpstr>
      <vt:lpstr>Hoja de Trabajo para listado</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2022-10-05T13:15:45Z</cp:lastPrinted>
  <dcterms:created xsi:type="dcterms:W3CDTF">2014-07-03T21:21:01Z</dcterms:created>
  <dcterms:modified xsi:type="dcterms:W3CDTF">2023-03-06T22:40:01Z</dcterms:modified>
</cp:coreProperties>
</file>